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13. LM process work\Order form\"/>
    </mc:Choice>
  </mc:AlternateContent>
  <xr:revisionPtr revIDLastSave="0" documentId="13_ncr:1_{1CA4F4CE-EB33-4AB6-B7C7-D3E926595C9E}" xr6:coauthVersionLast="47" xr6:coauthVersionMax="47" xr10:uidLastSave="{00000000-0000-0000-0000-000000000000}"/>
  <bookViews>
    <workbookView xWindow="-110" yWindow="-110" windowWidth="19420" windowHeight="11500" tabRatio="783" firstSheet="1" activeTab="1" xr2:uid="{00000000-000D-0000-FFFF-FFFF00000000}"/>
  </bookViews>
  <sheets>
    <sheet name="Data" sheetId="16" state="hidden" r:id="rId1"/>
    <sheet name="Material Order Form" sheetId="2" r:id="rId2"/>
    <sheet name="Sheet3" sheetId="18" state="hidden" r:id="rId3"/>
    <sheet name="Sheet2" sheetId="17" state="hidden" r:id="rId4"/>
    <sheet name="Tutor Toolkit and ECR Enrolment" sheetId="14" r:id="rId5"/>
    <sheet name="To Export" sheetId="15" state="hidden" r:id="rId6"/>
    <sheet name="ECR Student Booking" sheetId="4" r:id="rId7"/>
    <sheet name="Data New" sheetId="7" state="hidden" r:id="rId8"/>
    <sheet name="Control" sheetId="9" state="hidden" r:id="rId9"/>
    <sheet name="Sheet1" sheetId="8" state="hidden" r:id="rId10"/>
  </sheets>
  <definedNames>
    <definedName name="_xlnm._FilterDatabase" localSheetId="0" hidden="1">Data!#REF!</definedName>
    <definedName name="_xlnm._FilterDatabase" localSheetId="7" hidden="1">'Data New'!$M$1:$V$732</definedName>
    <definedName name="AAT_Apprenticeship">Control!$A$2:$A$13</definedName>
    <definedName name="AAT_AQ2010">Control!$C$2:$C$52</definedName>
    <definedName name="AAT_Q2022">Control!$B$2:$B$150</definedName>
    <definedName name="ACCA">Control!$D$2:$D$69</definedName>
    <definedName name="AIA">Control!$E$2:$E$29</definedName>
    <definedName name="CIMA">Control!$F$2:$F$67</definedName>
    <definedName name="DipIFR">Control!$G$2:$G$7</definedName>
    <definedName name="FIA">Control!$H$2:$H$101</definedName>
    <definedName name="ICAEW">Control!$I$2:$I$62</definedName>
    <definedName name="ILM">Control!$J$2:$J$195</definedName>
    <definedName name="IMC">Control!$K$2:$K$3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9" l="1"/>
  <c r="I46" i="9"/>
  <c r="I47" i="9"/>
  <c r="I48" i="9"/>
  <c r="I49" i="9"/>
  <c r="I50" i="9"/>
  <c r="I51" i="9"/>
  <c r="I52" i="9"/>
  <c r="I53" i="9"/>
  <c r="I54" i="9"/>
  <c r="I55" i="9"/>
  <c r="I56" i="9"/>
  <c r="B720" i="7"/>
  <c r="C720" i="7"/>
  <c r="D720" i="7"/>
  <c r="E720" i="7"/>
  <c r="F720" i="7"/>
  <c r="G720" i="7"/>
  <c r="H720" i="7"/>
  <c r="I720" i="7"/>
  <c r="J720" i="7"/>
  <c r="K720" i="7"/>
  <c r="B721" i="7"/>
  <c r="C721" i="7"/>
  <c r="D721" i="7"/>
  <c r="E721" i="7"/>
  <c r="F721" i="7"/>
  <c r="G721" i="7"/>
  <c r="H721" i="7"/>
  <c r="I721" i="7"/>
  <c r="J721" i="7"/>
  <c r="K721" i="7"/>
  <c r="B722" i="7"/>
  <c r="C722" i="7"/>
  <c r="D722" i="7"/>
  <c r="E722" i="7"/>
  <c r="F722" i="7"/>
  <c r="G722" i="7"/>
  <c r="H722" i="7"/>
  <c r="I722" i="7"/>
  <c r="J722" i="7"/>
  <c r="K722" i="7"/>
  <c r="B723" i="7"/>
  <c r="C723" i="7"/>
  <c r="D723" i="7"/>
  <c r="E723" i="7"/>
  <c r="F723" i="7"/>
  <c r="G723" i="7"/>
  <c r="H723" i="7"/>
  <c r="I723" i="7"/>
  <c r="J723" i="7"/>
  <c r="K723" i="7"/>
  <c r="B724" i="7"/>
  <c r="C724" i="7"/>
  <c r="D724" i="7"/>
  <c r="E724" i="7"/>
  <c r="F724" i="7"/>
  <c r="G724" i="7"/>
  <c r="H724" i="7"/>
  <c r="I724" i="7"/>
  <c r="J724" i="7"/>
  <c r="K724" i="7"/>
  <c r="B725" i="7"/>
  <c r="C725" i="7"/>
  <c r="D725" i="7"/>
  <c r="E725" i="7"/>
  <c r="F725" i="7"/>
  <c r="G725" i="7"/>
  <c r="H725" i="7"/>
  <c r="I725" i="7"/>
  <c r="J725" i="7"/>
  <c r="K725" i="7"/>
  <c r="B726" i="7"/>
  <c r="C726" i="7"/>
  <c r="D726" i="7"/>
  <c r="E726" i="7"/>
  <c r="F726" i="7"/>
  <c r="G726" i="7"/>
  <c r="H726" i="7"/>
  <c r="I726" i="7"/>
  <c r="J726" i="7"/>
  <c r="K726" i="7"/>
  <c r="B727" i="7"/>
  <c r="C727" i="7"/>
  <c r="D727" i="7"/>
  <c r="E727" i="7"/>
  <c r="F727" i="7"/>
  <c r="G727" i="7"/>
  <c r="H727" i="7"/>
  <c r="I727" i="7"/>
  <c r="J727" i="7"/>
  <c r="K727" i="7"/>
  <c r="B728" i="7"/>
  <c r="C728" i="7"/>
  <c r="D728" i="7"/>
  <c r="E728" i="7"/>
  <c r="F728" i="7"/>
  <c r="G728" i="7"/>
  <c r="H728" i="7"/>
  <c r="I728" i="7"/>
  <c r="J728" i="7"/>
  <c r="K728" i="7"/>
  <c r="B729" i="7"/>
  <c r="C729" i="7"/>
  <c r="D729" i="7"/>
  <c r="E729" i="7"/>
  <c r="F729" i="7"/>
  <c r="G729" i="7"/>
  <c r="H729" i="7"/>
  <c r="I729" i="7"/>
  <c r="J729" i="7"/>
  <c r="K729" i="7"/>
  <c r="B730" i="7"/>
  <c r="C730" i="7"/>
  <c r="D730" i="7"/>
  <c r="E730" i="7"/>
  <c r="F730" i="7"/>
  <c r="G730" i="7"/>
  <c r="H730" i="7"/>
  <c r="I730" i="7"/>
  <c r="J730" i="7"/>
  <c r="K730" i="7"/>
  <c r="B731" i="7"/>
  <c r="C731" i="7"/>
  <c r="D731" i="7"/>
  <c r="E731" i="7"/>
  <c r="F731" i="7"/>
  <c r="G731" i="7"/>
  <c r="H731" i="7"/>
  <c r="I731" i="7"/>
  <c r="J731" i="7"/>
  <c r="K731" i="7"/>
  <c r="B732" i="7"/>
  <c r="C732" i="7"/>
  <c r="D732" i="7"/>
  <c r="E732" i="7"/>
  <c r="F732" i="7"/>
  <c r="G732" i="7"/>
  <c r="H732" i="7"/>
  <c r="I732" i="7"/>
  <c r="J732" i="7"/>
  <c r="K732" i="7"/>
  <c r="B733" i="7"/>
  <c r="C733" i="7"/>
  <c r="D733" i="7"/>
  <c r="E733" i="7"/>
  <c r="F733" i="7"/>
  <c r="G733" i="7"/>
  <c r="H733" i="7"/>
  <c r="I733" i="7"/>
  <c r="I57" i="9" s="1"/>
  <c r="J733" i="7"/>
  <c r="K733" i="7"/>
  <c r="B734" i="7"/>
  <c r="C734" i="7"/>
  <c r="D734" i="7"/>
  <c r="E734" i="7"/>
  <c r="F734" i="7"/>
  <c r="G734" i="7"/>
  <c r="H734" i="7"/>
  <c r="I734" i="7"/>
  <c r="J734" i="7"/>
  <c r="K734" i="7"/>
  <c r="B735" i="7"/>
  <c r="C735" i="7"/>
  <c r="D735" i="7"/>
  <c r="E735" i="7"/>
  <c r="F735" i="7"/>
  <c r="G735" i="7"/>
  <c r="H735" i="7"/>
  <c r="I735" i="7"/>
  <c r="J735" i="7"/>
  <c r="K735" i="7"/>
  <c r="B736" i="7"/>
  <c r="C736" i="7"/>
  <c r="D736" i="7"/>
  <c r="E736" i="7"/>
  <c r="F736" i="7"/>
  <c r="G736" i="7"/>
  <c r="H736" i="7"/>
  <c r="I736" i="7"/>
  <c r="J736" i="7"/>
  <c r="K736" i="7"/>
  <c r="B737" i="7"/>
  <c r="C737" i="7"/>
  <c r="D737" i="7"/>
  <c r="E737" i="7"/>
  <c r="F737" i="7"/>
  <c r="G737" i="7"/>
  <c r="H737" i="7"/>
  <c r="I737" i="7"/>
  <c r="J737" i="7"/>
  <c r="K737" i="7"/>
  <c r="B738" i="7"/>
  <c r="C738" i="7"/>
  <c r="D738" i="7"/>
  <c r="E738" i="7"/>
  <c r="F738" i="7"/>
  <c r="G738" i="7"/>
  <c r="H738" i="7"/>
  <c r="I738" i="7"/>
  <c r="J738" i="7"/>
  <c r="K738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Q733" i="7"/>
  <c r="Q734" i="7"/>
  <c r="Q735" i="7"/>
  <c r="Q736" i="7"/>
  <c r="Q737" i="7"/>
  <c r="Q738" i="7"/>
  <c r="Q727" i="7"/>
  <c r="Q728" i="7"/>
  <c r="Q729" i="7"/>
  <c r="Q730" i="7"/>
  <c r="Q731" i="7"/>
  <c r="Q732" i="7"/>
  <c r="Q726" i="7"/>
  <c r="Q725" i="7"/>
  <c r="Q724" i="7"/>
  <c r="Q723" i="7"/>
  <c r="Q722" i="7"/>
  <c r="Q721" i="7"/>
  <c r="A117" i="7"/>
  <c r="B117" i="7"/>
  <c r="C117" i="7"/>
  <c r="D117" i="7"/>
  <c r="E117" i="7"/>
  <c r="F117" i="7"/>
  <c r="G117" i="7"/>
  <c r="H117" i="7"/>
  <c r="I117" i="7"/>
  <c r="J117" i="7"/>
  <c r="K117" i="7"/>
  <c r="A118" i="7"/>
  <c r="B118" i="7"/>
  <c r="C118" i="7"/>
  <c r="D118" i="7"/>
  <c r="E118" i="7"/>
  <c r="F118" i="7"/>
  <c r="G118" i="7"/>
  <c r="H118" i="7"/>
  <c r="I118" i="7"/>
  <c r="J118" i="7"/>
  <c r="K118" i="7"/>
  <c r="A119" i="7"/>
  <c r="B119" i="7"/>
  <c r="C119" i="7"/>
  <c r="D119" i="7"/>
  <c r="E119" i="7"/>
  <c r="F119" i="7"/>
  <c r="G119" i="7"/>
  <c r="H119" i="7"/>
  <c r="I119" i="7"/>
  <c r="J119" i="7"/>
  <c r="K119" i="7"/>
  <c r="A120" i="7"/>
  <c r="B120" i="7"/>
  <c r="C120" i="7"/>
  <c r="D120" i="7"/>
  <c r="E120" i="7"/>
  <c r="F120" i="7"/>
  <c r="G120" i="7"/>
  <c r="H120" i="7"/>
  <c r="I120" i="7"/>
  <c r="J120" i="7"/>
  <c r="K120" i="7"/>
  <c r="A121" i="7"/>
  <c r="B121" i="7"/>
  <c r="C121" i="7"/>
  <c r="D121" i="7"/>
  <c r="E121" i="7"/>
  <c r="F121" i="7"/>
  <c r="G121" i="7"/>
  <c r="H121" i="7"/>
  <c r="I121" i="7"/>
  <c r="J121" i="7"/>
  <c r="K121" i="7"/>
  <c r="A122" i="7"/>
  <c r="B122" i="7"/>
  <c r="C122" i="7"/>
  <c r="D122" i="7"/>
  <c r="E122" i="7"/>
  <c r="F122" i="7"/>
  <c r="G122" i="7"/>
  <c r="H122" i="7"/>
  <c r="I122" i="7"/>
  <c r="J122" i="7"/>
  <c r="K122" i="7"/>
  <c r="A123" i="7"/>
  <c r="B123" i="7"/>
  <c r="C123" i="7"/>
  <c r="D123" i="7"/>
  <c r="E123" i="7"/>
  <c r="F123" i="7"/>
  <c r="G123" i="7"/>
  <c r="H123" i="7"/>
  <c r="I123" i="7"/>
  <c r="J123" i="7"/>
  <c r="K123" i="7"/>
  <c r="A124" i="7"/>
  <c r="B124" i="7"/>
  <c r="C124" i="7"/>
  <c r="D124" i="7"/>
  <c r="E124" i="7"/>
  <c r="F124" i="7"/>
  <c r="G124" i="7"/>
  <c r="H124" i="7"/>
  <c r="I124" i="7"/>
  <c r="J124" i="7"/>
  <c r="K124" i="7"/>
  <c r="A125" i="7"/>
  <c r="B125" i="7"/>
  <c r="C125" i="7"/>
  <c r="D125" i="7"/>
  <c r="E125" i="7"/>
  <c r="F125" i="7"/>
  <c r="G125" i="7"/>
  <c r="H125" i="7"/>
  <c r="I125" i="7"/>
  <c r="J125" i="7"/>
  <c r="K125" i="7"/>
  <c r="A126" i="7"/>
  <c r="B126" i="7"/>
  <c r="C126" i="7"/>
  <c r="D126" i="7"/>
  <c r="E126" i="7"/>
  <c r="F126" i="7"/>
  <c r="G126" i="7"/>
  <c r="H126" i="7"/>
  <c r="I126" i="7"/>
  <c r="J126" i="7"/>
  <c r="K126" i="7"/>
  <c r="A127" i="7"/>
  <c r="B127" i="7"/>
  <c r="C127" i="7"/>
  <c r="D127" i="7"/>
  <c r="E127" i="7"/>
  <c r="F127" i="7"/>
  <c r="G127" i="7"/>
  <c r="H127" i="7"/>
  <c r="I127" i="7"/>
  <c r="J127" i="7"/>
  <c r="K127" i="7"/>
  <c r="A128" i="7"/>
  <c r="B128" i="7"/>
  <c r="C128" i="7"/>
  <c r="D128" i="7"/>
  <c r="E128" i="7"/>
  <c r="F128" i="7"/>
  <c r="G128" i="7"/>
  <c r="H128" i="7"/>
  <c r="I128" i="7"/>
  <c r="J128" i="7"/>
  <c r="K128" i="7"/>
  <c r="A129" i="7"/>
  <c r="B129" i="7"/>
  <c r="C129" i="7"/>
  <c r="D129" i="7"/>
  <c r="E129" i="7"/>
  <c r="F129" i="7"/>
  <c r="G129" i="7"/>
  <c r="H129" i="7"/>
  <c r="I129" i="7"/>
  <c r="J129" i="7"/>
  <c r="K129" i="7"/>
  <c r="A130" i="7"/>
  <c r="B130" i="7"/>
  <c r="C130" i="7"/>
  <c r="D130" i="7"/>
  <c r="E130" i="7"/>
  <c r="F130" i="7"/>
  <c r="G130" i="7"/>
  <c r="H130" i="7"/>
  <c r="I130" i="7"/>
  <c r="J130" i="7"/>
  <c r="K130" i="7"/>
  <c r="A131" i="7"/>
  <c r="B131" i="7"/>
  <c r="C131" i="7"/>
  <c r="D131" i="7"/>
  <c r="E131" i="7"/>
  <c r="F131" i="7"/>
  <c r="G131" i="7"/>
  <c r="H131" i="7"/>
  <c r="I131" i="7"/>
  <c r="J131" i="7"/>
  <c r="K131" i="7"/>
  <c r="A132" i="7"/>
  <c r="B132" i="7"/>
  <c r="C132" i="7"/>
  <c r="D132" i="7"/>
  <c r="E132" i="7"/>
  <c r="F132" i="7"/>
  <c r="G132" i="7"/>
  <c r="H132" i="7"/>
  <c r="I132" i="7"/>
  <c r="J132" i="7"/>
  <c r="K132" i="7"/>
  <c r="A133" i="7"/>
  <c r="B133" i="7"/>
  <c r="C133" i="7"/>
  <c r="D133" i="7"/>
  <c r="E133" i="7"/>
  <c r="F133" i="7"/>
  <c r="G133" i="7"/>
  <c r="H133" i="7"/>
  <c r="I133" i="7"/>
  <c r="J133" i="7"/>
  <c r="K133" i="7"/>
  <c r="A134" i="7"/>
  <c r="B134" i="7"/>
  <c r="C134" i="7"/>
  <c r="D134" i="7"/>
  <c r="E134" i="7"/>
  <c r="F134" i="7"/>
  <c r="G134" i="7"/>
  <c r="H134" i="7"/>
  <c r="I134" i="7"/>
  <c r="J134" i="7"/>
  <c r="K134" i="7"/>
  <c r="A135" i="7"/>
  <c r="B135" i="7"/>
  <c r="C135" i="7"/>
  <c r="D135" i="7"/>
  <c r="E135" i="7"/>
  <c r="F135" i="7"/>
  <c r="G135" i="7"/>
  <c r="H135" i="7"/>
  <c r="I135" i="7"/>
  <c r="J135" i="7"/>
  <c r="K135" i="7"/>
  <c r="A136" i="7"/>
  <c r="B136" i="7"/>
  <c r="C136" i="7"/>
  <c r="D136" i="7"/>
  <c r="E136" i="7"/>
  <c r="F136" i="7"/>
  <c r="G136" i="7"/>
  <c r="H136" i="7"/>
  <c r="I136" i="7"/>
  <c r="J136" i="7"/>
  <c r="K136" i="7"/>
  <c r="A137" i="7"/>
  <c r="B137" i="7"/>
  <c r="C137" i="7"/>
  <c r="D137" i="7"/>
  <c r="E137" i="7"/>
  <c r="F137" i="7"/>
  <c r="G137" i="7"/>
  <c r="H137" i="7"/>
  <c r="I137" i="7"/>
  <c r="J137" i="7"/>
  <c r="K137" i="7"/>
  <c r="A138" i="7"/>
  <c r="B138" i="7"/>
  <c r="C138" i="7"/>
  <c r="D138" i="7"/>
  <c r="E138" i="7"/>
  <c r="F138" i="7"/>
  <c r="G138" i="7"/>
  <c r="H138" i="7"/>
  <c r="I138" i="7"/>
  <c r="J138" i="7"/>
  <c r="K138" i="7"/>
  <c r="A139" i="7"/>
  <c r="B139" i="7"/>
  <c r="C139" i="7"/>
  <c r="D139" i="7"/>
  <c r="E139" i="7"/>
  <c r="F139" i="7"/>
  <c r="G139" i="7"/>
  <c r="H139" i="7"/>
  <c r="I139" i="7"/>
  <c r="J139" i="7"/>
  <c r="K139" i="7"/>
  <c r="A140" i="7"/>
  <c r="B140" i="7"/>
  <c r="C140" i="7"/>
  <c r="D140" i="7"/>
  <c r="E140" i="7"/>
  <c r="F140" i="7"/>
  <c r="G140" i="7"/>
  <c r="H140" i="7"/>
  <c r="I140" i="7"/>
  <c r="J140" i="7"/>
  <c r="K140" i="7"/>
  <c r="A141" i="7"/>
  <c r="B141" i="7"/>
  <c r="C141" i="7"/>
  <c r="D141" i="7"/>
  <c r="E141" i="7"/>
  <c r="F141" i="7"/>
  <c r="G141" i="7"/>
  <c r="H141" i="7"/>
  <c r="I141" i="7"/>
  <c r="J141" i="7"/>
  <c r="K141" i="7"/>
  <c r="A142" i="7"/>
  <c r="B142" i="7"/>
  <c r="C142" i="7"/>
  <c r="D142" i="7"/>
  <c r="E142" i="7"/>
  <c r="F142" i="7"/>
  <c r="G142" i="7"/>
  <c r="H142" i="7"/>
  <c r="I142" i="7"/>
  <c r="J142" i="7"/>
  <c r="K142" i="7"/>
  <c r="A143" i="7"/>
  <c r="B143" i="7"/>
  <c r="C143" i="7"/>
  <c r="D143" i="7"/>
  <c r="E143" i="7"/>
  <c r="F143" i="7"/>
  <c r="G143" i="7"/>
  <c r="H143" i="7"/>
  <c r="I143" i="7"/>
  <c r="J143" i="7"/>
  <c r="K143" i="7"/>
  <c r="A144" i="7"/>
  <c r="B144" i="7"/>
  <c r="C144" i="7"/>
  <c r="D144" i="7"/>
  <c r="E144" i="7"/>
  <c r="F144" i="7"/>
  <c r="G144" i="7"/>
  <c r="H144" i="7"/>
  <c r="I144" i="7"/>
  <c r="J144" i="7"/>
  <c r="K144" i="7"/>
  <c r="A145" i="7"/>
  <c r="B145" i="7"/>
  <c r="C145" i="7"/>
  <c r="D145" i="7"/>
  <c r="E145" i="7"/>
  <c r="F145" i="7"/>
  <c r="G145" i="7"/>
  <c r="H145" i="7"/>
  <c r="I145" i="7"/>
  <c r="J145" i="7"/>
  <c r="K145" i="7"/>
  <c r="A146" i="7"/>
  <c r="B146" i="7"/>
  <c r="C146" i="7"/>
  <c r="D146" i="7"/>
  <c r="E146" i="7"/>
  <c r="F146" i="7"/>
  <c r="G146" i="7"/>
  <c r="H146" i="7"/>
  <c r="I146" i="7"/>
  <c r="J146" i="7"/>
  <c r="K146" i="7"/>
  <c r="A147" i="7"/>
  <c r="B147" i="7"/>
  <c r="C147" i="7"/>
  <c r="D147" i="7"/>
  <c r="E147" i="7"/>
  <c r="F147" i="7"/>
  <c r="G147" i="7"/>
  <c r="H147" i="7"/>
  <c r="I147" i="7"/>
  <c r="J147" i="7"/>
  <c r="K147" i="7"/>
  <c r="A148" i="7"/>
  <c r="B148" i="7"/>
  <c r="C148" i="7"/>
  <c r="D148" i="7"/>
  <c r="E148" i="7"/>
  <c r="F148" i="7"/>
  <c r="G148" i="7"/>
  <c r="H148" i="7"/>
  <c r="I148" i="7"/>
  <c r="J148" i="7"/>
  <c r="K148" i="7"/>
  <c r="A149" i="7"/>
  <c r="B149" i="7"/>
  <c r="C149" i="7"/>
  <c r="D149" i="7"/>
  <c r="E149" i="7"/>
  <c r="F149" i="7"/>
  <c r="G149" i="7"/>
  <c r="H149" i="7"/>
  <c r="I149" i="7"/>
  <c r="J149" i="7"/>
  <c r="K149" i="7"/>
  <c r="A150" i="7"/>
  <c r="B150" i="7"/>
  <c r="C150" i="7"/>
  <c r="D150" i="7"/>
  <c r="E150" i="7"/>
  <c r="F150" i="7"/>
  <c r="G150" i="7"/>
  <c r="H150" i="7"/>
  <c r="I150" i="7"/>
  <c r="J150" i="7"/>
  <c r="K150" i="7"/>
  <c r="A151" i="7"/>
  <c r="B151" i="7"/>
  <c r="C151" i="7"/>
  <c r="D151" i="7"/>
  <c r="E151" i="7"/>
  <c r="F151" i="7"/>
  <c r="G151" i="7"/>
  <c r="H151" i="7"/>
  <c r="I151" i="7"/>
  <c r="J151" i="7"/>
  <c r="K151" i="7"/>
  <c r="A152" i="7"/>
  <c r="B152" i="7"/>
  <c r="C152" i="7"/>
  <c r="D152" i="7"/>
  <c r="E152" i="7"/>
  <c r="F152" i="7"/>
  <c r="G152" i="7"/>
  <c r="H152" i="7"/>
  <c r="I152" i="7"/>
  <c r="J152" i="7"/>
  <c r="K152" i="7"/>
  <c r="A153" i="7"/>
  <c r="B153" i="7"/>
  <c r="C153" i="7"/>
  <c r="D153" i="7"/>
  <c r="E153" i="7"/>
  <c r="F153" i="7"/>
  <c r="G153" i="7"/>
  <c r="H153" i="7"/>
  <c r="I153" i="7"/>
  <c r="J153" i="7"/>
  <c r="K153" i="7"/>
  <c r="A154" i="7"/>
  <c r="B154" i="7"/>
  <c r="C154" i="7"/>
  <c r="D154" i="7"/>
  <c r="E154" i="7"/>
  <c r="F154" i="7"/>
  <c r="G154" i="7"/>
  <c r="H154" i="7"/>
  <c r="I154" i="7"/>
  <c r="J154" i="7"/>
  <c r="K154" i="7"/>
  <c r="A155" i="7"/>
  <c r="B155" i="7"/>
  <c r="C155" i="7"/>
  <c r="D155" i="7"/>
  <c r="E155" i="7"/>
  <c r="F155" i="7"/>
  <c r="G155" i="7"/>
  <c r="H155" i="7"/>
  <c r="I155" i="7"/>
  <c r="J155" i="7"/>
  <c r="K155" i="7"/>
  <c r="A156" i="7"/>
  <c r="B156" i="7"/>
  <c r="C156" i="7"/>
  <c r="D156" i="7"/>
  <c r="E156" i="7"/>
  <c r="F156" i="7"/>
  <c r="G156" i="7"/>
  <c r="H156" i="7"/>
  <c r="I156" i="7"/>
  <c r="J156" i="7"/>
  <c r="K156" i="7"/>
  <c r="A157" i="7"/>
  <c r="B157" i="7"/>
  <c r="C157" i="7"/>
  <c r="D157" i="7"/>
  <c r="E157" i="7"/>
  <c r="F157" i="7"/>
  <c r="G157" i="7"/>
  <c r="H157" i="7"/>
  <c r="I157" i="7"/>
  <c r="J157" i="7"/>
  <c r="K157" i="7"/>
  <c r="A158" i="7"/>
  <c r="B158" i="7"/>
  <c r="C158" i="7"/>
  <c r="D158" i="7"/>
  <c r="E158" i="7"/>
  <c r="F158" i="7"/>
  <c r="G158" i="7"/>
  <c r="H158" i="7"/>
  <c r="I158" i="7"/>
  <c r="J158" i="7"/>
  <c r="K158" i="7"/>
  <c r="A159" i="7"/>
  <c r="B159" i="7"/>
  <c r="C159" i="7"/>
  <c r="D159" i="7"/>
  <c r="E159" i="7"/>
  <c r="F159" i="7"/>
  <c r="G159" i="7"/>
  <c r="H159" i="7"/>
  <c r="I159" i="7"/>
  <c r="J159" i="7"/>
  <c r="K159" i="7"/>
  <c r="A160" i="7"/>
  <c r="B160" i="7"/>
  <c r="C160" i="7"/>
  <c r="D160" i="7"/>
  <c r="E160" i="7"/>
  <c r="F160" i="7"/>
  <c r="G160" i="7"/>
  <c r="H160" i="7"/>
  <c r="I160" i="7"/>
  <c r="J160" i="7"/>
  <c r="K160" i="7"/>
  <c r="A161" i="7"/>
  <c r="B161" i="7"/>
  <c r="C161" i="7"/>
  <c r="D161" i="7"/>
  <c r="E161" i="7"/>
  <c r="F161" i="7"/>
  <c r="G161" i="7"/>
  <c r="H161" i="7"/>
  <c r="I161" i="7"/>
  <c r="J161" i="7"/>
  <c r="K161" i="7"/>
  <c r="A162" i="7"/>
  <c r="B162" i="7"/>
  <c r="C162" i="7"/>
  <c r="D162" i="7"/>
  <c r="E162" i="7"/>
  <c r="F162" i="7"/>
  <c r="G162" i="7"/>
  <c r="H162" i="7"/>
  <c r="I162" i="7"/>
  <c r="J162" i="7"/>
  <c r="K162" i="7"/>
  <c r="A111" i="7"/>
  <c r="B111" i="7"/>
  <c r="C111" i="7"/>
  <c r="D111" i="7"/>
  <c r="E111" i="7"/>
  <c r="F111" i="7"/>
  <c r="G111" i="7"/>
  <c r="H111" i="7"/>
  <c r="I111" i="7"/>
  <c r="J111" i="7"/>
  <c r="K111" i="7"/>
  <c r="A112" i="7"/>
  <c r="B112" i="7"/>
  <c r="C112" i="7"/>
  <c r="D112" i="7"/>
  <c r="E112" i="7"/>
  <c r="F112" i="7"/>
  <c r="G112" i="7"/>
  <c r="H112" i="7"/>
  <c r="I112" i="7"/>
  <c r="J112" i="7"/>
  <c r="K112" i="7"/>
  <c r="A113" i="7"/>
  <c r="B113" i="7"/>
  <c r="C113" i="7"/>
  <c r="D113" i="7"/>
  <c r="E113" i="7"/>
  <c r="F113" i="7"/>
  <c r="G113" i="7"/>
  <c r="H113" i="7"/>
  <c r="I113" i="7"/>
  <c r="J113" i="7"/>
  <c r="K113" i="7"/>
  <c r="A114" i="7"/>
  <c r="B114" i="7"/>
  <c r="C114" i="7"/>
  <c r="D114" i="7"/>
  <c r="E114" i="7"/>
  <c r="F114" i="7"/>
  <c r="G114" i="7"/>
  <c r="H114" i="7"/>
  <c r="I114" i="7"/>
  <c r="J114" i="7"/>
  <c r="K114" i="7"/>
  <c r="A115" i="7"/>
  <c r="B115" i="7"/>
  <c r="C115" i="7"/>
  <c r="D115" i="7"/>
  <c r="E115" i="7"/>
  <c r="F115" i="7"/>
  <c r="G115" i="7"/>
  <c r="H115" i="7"/>
  <c r="I115" i="7"/>
  <c r="J115" i="7"/>
  <c r="K115" i="7"/>
  <c r="A116" i="7"/>
  <c r="B116" i="7"/>
  <c r="C116" i="7"/>
  <c r="D116" i="7"/>
  <c r="E116" i="7"/>
  <c r="F116" i="7"/>
  <c r="G116" i="7"/>
  <c r="H116" i="7"/>
  <c r="I116" i="7"/>
  <c r="J116" i="7"/>
  <c r="K116" i="7"/>
  <c r="B7" i="7"/>
  <c r="C7" i="7"/>
  <c r="D7" i="7"/>
  <c r="E7" i="7"/>
  <c r="F7" i="7"/>
  <c r="G7" i="7"/>
  <c r="H7" i="7"/>
  <c r="I7" i="7"/>
  <c r="J7" i="7"/>
  <c r="K7" i="7"/>
  <c r="B8" i="7"/>
  <c r="C8" i="7"/>
  <c r="D8" i="7"/>
  <c r="E8" i="7"/>
  <c r="F8" i="7"/>
  <c r="G8" i="7"/>
  <c r="H8" i="7"/>
  <c r="I8" i="7"/>
  <c r="J8" i="7"/>
  <c r="K8" i="7"/>
  <c r="B9" i="7"/>
  <c r="C9" i="7"/>
  <c r="D9" i="7"/>
  <c r="E9" i="7"/>
  <c r="F9" i="7"/>
  <c r="G9" i="7"/>
  <c r="H9" i="7"/>
  <c r="I9" i="7"/>
  <c r="J9" i="7"/>
  <c r="K9" i="7"/>
  <c r="B10" i="7"/>
  <c r="C10" i="7"/>
  <c r="D10" i="7"/>
  <c r="E10" i="7"/>
  <c r="F10" i="7"/>
  <c r="G10" i="7"/>
  <c r="H10" i="7"/>
  <c r="I10" i="7"/>
  <c r="J10" i="7"/>
  <c r="K10" i="7"/>
  <c r="B11" i="7"/>
  <c r="C11" i="7"/>
  <c r="D11" i="7"/>
  <c r="E11" i="7"/>
  <c r="F11" i="7"/>
  <c r="G11" i="7"/>
  <c r="H11" i="7"/>
  <c r="I11" i="7"/>
  <c r="J11" i="7"/>
  <c r="K11" i="7"/>
  <c r="B12" i="7"/>
  <c r="C12" i="7"/>
  <c r="D12" i="7"/>
  <c r="E12" i="7"/>
  <c r="F12" i="7"/>
  <c r="G12" i="7"/>
  <c r="H12" i="7"/>
  <c r="I12" i="7"/>
  <c r="J12" i="7"/>
  <c r="K12" i="7"/>
  <c r="B13" i="7"/>
  <c r="C13" i="7"/>
  <c r="D13" i="7"/>
  <c r="E13" i="7"/>
  <c r="F13" i="7"/>
  <c r="G13" i="7"/>
  <c r="H13" i="7"/>
  <c r="I13" i="7"/>
  <c r="J13" i="7"/>
  <c r="K13" i="7"/>
  <c r="B14" i="7"/>
  <c r="C14" i="7"/>
  <c r="D14" i="7"/>
  <c r="E14" i="7"/>
  <c r="F14" i="7"/>
  <c r="G14" i="7"/>
  <c r="H14" i="7"/>
  <c r="I14" i="7"/>
  <c r="J14" i="7"/>
  <c r="K14" i="7"/>
  <c r="C6" i="7"/>
  <c r="D6" i="7"/>
  <c r="E6" i="7"/>
  <c r="F6" i="7"/>
  <c r="G6" i="7"/>
  <c r="H6" i="7"/>
  <c r="I6" i="7"/>
  <c r="J6" i="7"/>
  <c r="K6" i="7"/>
  <c r="A7" i="7"/>
  <c r="A8" i="7"/>
  <c r="A9" i="7"/>
  <c r="A10" i="7"/>
  <c r="A11" i="7"/>
  <c r="A12" i="7"/>
  <c r="A13" i="7"/>
  <c r="A14" i="7"/>
  <c r="Q14" i="7"/>
  <c r="Q13" i="7"/>
  <c r="Q8" i="7"/>
  <c r="Q7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12" i="7"/>
  <c r="Q113" i="7"/>
  <c r="Q114" i="7"/>
  <c r="Q115" i="7"/>
  <c r="Q116" i="7"/>
  <c r="Q117" i="7"/>
  <c r="Q118" i="7"/>
  <c r="Q111" i="7"/>
  <c r="I62" i="9" l="1"/>
  <c r="I61" i="9"/>
  <c r="I60" i="9"/>
  <c r="I59" i="9"/>
  <c r="I58" i="9"/>
  <c r="A325" i="7"/>
  <c r="B325" i="7"/>
  <c r="C325" i="7"/>
  <c r="D325" i="7"/>
  <c r="E325" i="7"/>
  <c r="F325" i="7"/>
  <c r="H325" i="7"/>
  <c r="I325" i="7"/>
  <c r="J325" i="7"/>
  <c r="K325" i="7"/>
  <c r="A326" i="7"/>
  <c r="B326" i="7"/>
  <c r="C326" i="7"/>
  <c r="D326" i="7"/>
  <c r="E326" i="7"/>
  <c r="F326" i="7"/>
  <c r="H326" i="7"/>
  <c r="I326" i="7"/>
  <c r="J326" i="7"/>
  <c r="K326" i="7"/>
  <c r="A327" i="7"/>
  <c r="B327" i="7"/>
  <c r="C327" i="7"/>
  <c r="D327" i="7"/>
  <c r="E327" i="7"/>
  <c r="F327" i="7"/>
  <c r="H327" i="7"/>
  <c r="I327" i="7"/>
  <c r="J327" i="7"/>
  <c r="K327" i="7"/>
  <c r="A328" i="7"/>
  <c r="B328" i="7"/>
  <c r="C328" i="7"/>
  <c r="D328" i="7"/>
  <c r="E328" i="7"/>
  <c r="F328" i="7"/>
  <c r="H328" i="7"/>
  <c r="I328" i="7"/>
  <c r="J328" i="7"/>
  <c r="K328" i="7"/>
  <c r="A329" i="7"/>
  <c r="B329" i="7"/>
  <c r="C329" i="7"/>
  <c r="D329" i="7"/>
  <c r="E329" i="7"/>
  <c r="F329" i="7"/>
  <c r="H329" i="7"/>
  <c r="I329" i="7"/>
  <c r="J329" i="7"/>
  <c r="K329" i="7"/>
  <c r="A330" i="7"/>
  <c r="B330" i="7"/>
  <c r="C330" i="7"/>
  <c r="D330" i="7"/>
  <c r="E330" i="7"/>
  <c r="F330" i="7"/>
  <c r="H330" i="7"/>
  <c r="I330" i="7"/>
  <c r="J330" i="7"/>
  <c r="K330" i="7"/>
  <c r="Q326" i="7"/>
  <c r="Q327" i="7"/>
  <c r="Q328" i="7"/>
  <c r="Q329" i="7"/>
  <c r="Q330" i="7"/>
  <c r="Q325" i="7"/>
  <c r="B715" i="7"/>
  <c r="C715" i="7"/>
  <c r="D715" i="7"/>
  <c r="E715" i="7"/>
  <c r="F715" i="7"/>
  <c r="G715" i="7"/>
  <c r="I715" i="7"/>
  <c r="J715" i="7"/>
  <c r="K715" i="7"/>
  <c r="L715" i="7"/>
  <c r="B716" i="7"/>
  <c r="C716" i="7"/>
  <c r="D716" i="7"/>
  <c r="E716" i="7"/>
  <c r="F716" i="7"/>
  <c r="G716" i="7"/>
  <c r="I716" i="7"/>
  <c r="J716" i="7"/>
  <c r="K716" i="7"/>
  <c r="L716" i="7"/>
  <c r="B717" i="7"/>
  <c r="C717" i="7"/>
  <c r="D717" i="7"/>
  <c r="E717" i="7"/>
  <c r="F717" i="7"/>
  <c r="G717" i="7"/>
  <c r="I717" i="7"/>
  <c r="J717" i="7"/>
  <c r="K717" i="7"/>
  <c r="L717" i="7"/>
  <c r="B718" i="7"/>
  <c r="C718" i="7"/>
  <c r="D718" i="7"/>
  <c r="E718" i="7"/>
  <c r="F718" i="7"/>
  <c r="G718" i="7"/>
  <c r="I718" i="7"/>
  <c r="J718" i="7"/>
  <c r="K718" i="7"/>
  <c r="L718" i="7"/>
  <c r="B719" i="7"/>
  <c r="C719" i="7"/>
  <c r="D719" i="7"/>
  <c r="E719" i="7"/>
  <c r="F719" i="7"/>
  <c r="G719" i="7"/>
  <c r="I719" i="7"/>
  <c r="J719" i="7"/>
  <c r="K719" i="7"/>
  <c r="L719" i="7"/>
  <c r="L720" i="7"/>
  <c r="A715" i="7"/>
  <c r="A716" i="7"/>
  <c r="A717" i="7"/>
  <c r="A718" i="7"/>
  <c r="A719" i="7"/>
  <c r="A720" i="7"/>
  <c r="Q716" i="7"/>
  <c r="Q717" i="7"/>
  <c r="Q718" i="7"/>
  <c r="Q719" i="7"/>
  <c r="Q720" i="7"/>
  <c r="Q715" i="7"/>
  <c r="B366" i="7"/>
  <c r="C366" i="7"/>
  <c r="D366" i="7"/>
  <c r="E366" i="7"/>
  <c r="F366" i="7"/>
  <c r="G366" i="7"/>
  <c r="I366" i="7"/>
  <c r="J366" i="7"/>
  <c r="K366" i="7"/>
  <c r="L366" i="7"/>
  <c r="B367" i="7"/>
  <c r="C367" i="7"/>
  <c r="D367" i="7"/>
  <c r="E367" i="7"/>
  <c r="F367" i="7"/>
  <c r="G367" i="7"/>
  <c r="I367" i="7"/>
  <c r="J367" i="7"/>
  <c r="K367" i="7"/>
  <c r="L367" i="7"/>
  <c r="B368" i="7"/>
  <c r="C368" i="7"/>
  <c r="D368" i="7"/>
  <c r="E368" i="7"/>
  <c r="F368" i="7"/>
  <c r="G368" i="7"/>
  <c r="I368" i="7"/>
  <c r="J368" i="7"/>
  <c r="K368" i="7"/>
  <c r="L368" i="7"/>
  <c r="B369" i="7"/>
  <c r="C369" i="7"/>
  <c r="D369" i="7"/>
  <c r="E369" i="7"/>
  <c r="F369" i="7"/>
  <c r="G369" i="7"/>
  <c r="I369" i="7"/>
  <c r="J369" i="7"/>
  <c r="K369" i="7"/>
  <c r="L369" i="7"/>
  <c r="B370" i="7"/>
  <c r="C370" i="7"/>
  <c r="D370" i="7"/>
  <c r="E370" i="7"/>
  <c r="F370" i="7"/>
  <c r="G370" i="7"/>
  <c r="I370" i="7"/>
  <c r="J370" i="7"/>
  <c r="K370" i="7"/>
  <c r="L370" i="7"/>
  <c r="B371" i="7"/>
  <c r="C371" i="7"/>
  <c r="D371" i="7"/>
  <c r="E371" i="7"/>
  <c r="F371" i="7"/>
  <c r="G371" i="7"/>
  <c r="I371" i="7"/>
  <c r="J371" i="7"/>
  <c r="K371" i="7"/>
  <c r="L371" i="7"/>
  <c r="B372" i="7"/>
  <c r="C372" i="7"/>
  <c r="D372" i="7"/>
  <c r="E372" i="7"/>
  <c r="F372" i="7"/>
  <c r="G372" i="7"/>
  <c r="I372" i="7"/>
  <c r="J372" i="7"/>
  <c r="K372" i="7"/>
  <c r="L372" i="7"/>
  <c r="B373" i="7"/>
  <c r="C373" i="7"/>
  <c r="D373" i="7"/>
  <c r="E373" i="7"/>
  <c r="F373" i="7"/>
  <c r="G373" i="7"/>
  <c r="I373" i="7"/>
  <c r="J373" i="7"/>
  <c r="K373" i="7"/>
  <c r="L373" i="7"/>
  <c r="B374" i="7"/>
  <c r="C374" i="7"/>
  <c r="D374" i="7"/>
  <c r="E374" i="7"/>
  <c r="F374" i="7"/>
  <c r="G374" i="7"/>
  <c r="I374" i="7"/>
  <c r="J374" i="7"/>
  <c r="K374" i="7"/>
  <c r="L374" i="7"/>
  <c r="B375" i="7"/>
  <c r="C375" i="7"/>
  <c r="D375" i="7"/>
  <c r="E375" i="7"/>
  <c r="F375" i="7"/>
  <c r="G375" i="7"/>
  <c r="I375" i="7"/>
  <c r="J375" i="7"/>
  <c r="K375" i="7"/>
  <c r="L375" i="7"/>
  <c r="B376" i="7"/>
  <c r="C376" i="7"/>
  <c r="D376" i="7"/>
  <c r="E376" i="7"/>
  <c r="F376" i="7"/>
  <c r="G376" i="7"/>
  <c r="I376" i="7"/>
  <c r="J376" i="7"/>
  <c r="K376" i="7"/>
  <c r="L376" i="7"/>
  <c r="B377" i="7"/>
  <c r="C377" i="7"/>
  <c r="D377" i="7"/>
  <c r="E377" i="7"/>
  <c r="F377" i="7"/>
  <c r="G377" i="7"/>
  <c r="I377" i="7"/>
  <c r="J377" i="7"/>
  <c r="K377" i="7"/>
  <c r="L377" i="7"/>
  <c r="B378" i="7"/>
  <c r="C378" i="7"/>
  <c r="D378" i="7"/>
  <c r="E378" i="7"/>
  <c r="F378" i="7"/>
  <c r="G378" i="7"/>
  <c r="I378" i="7"/>
  <c r="J378" i="7"/>
  <c r="K378" i="7"/>
  <c r="L378" i="7"/>
  <c r="B379" i="7"/>
  <c r="C379" i="7"/>
  <c r="D379" i="7"/>
  <c r="E379" i="7"/>
  <c r="F379" i="7"/>
  <c r="G379" i="7"/>
  <c r="I379" i="7"/>
  <c r="J379" i="7"/>
  <c r="K379" i="7"/>
  <c r="L379" i="7"/>
  <c r="B380" i="7"/>
  <c r="C380" i="7"/>
  <c r="D380" i="7"/>
  <c r="E380" i="7"/>
  <c r="F380" i="7"/>
  <c r="G380" i="7"/>
  <c r="I380" i="7"/>
  <c r="J380" i="7"/>
  <c r="K380" i="7"/>
  <c r="L380" i="7"/>
  <c r="B381" i="7"/>
  <c r="C381" i="7"/>
  <c r="D381" i="7"/>
  <c r="E381" i="7"/>
  <c r="F381" i="7"/>
  <c r="G381" i="7"/>
  <c r="I381" i="7"/>
  <c r="J381" i="7"/>
  <c r="K381" i="7"/>
  <c r="L381" i="7"/>
  <c r="B382" i="7"/>
  <c r="C382" i="7"/>
  <c r="D382" i="7"/>
  <c r="E382" i="7"/>
  <c r="F382" i="7"/>
  <c r="G382" i="7"/>
  <c r="I382" i="7"/>
  <c r="J382" i="7"/>
  <c r="K382" i="7"/>
  <c r="L382" i="7"/>
  <c r="B383" i="7"/>
  <c r="C383" i="7"/>
  <c r="D383" i="7"/>
  <c r="E383" i="7"/>
  <c r="F383" i="7"/>
  <c r="G383" i="7"/>
  <c r="I383" i="7"/>
  <c r="J383" i="7"/>
  <c r="K383" i="7"/>
  <c r="L383" i="7"/>
  <c r="B384" i="7"/>
  <c r="C384" i="7"/>
  <c r="D384" i="7"/>
  <c r="E384" i="7"/>
  <c r="F384" i="7"/>
  <c r="G384" i="7"/>
  <c r="I384" i="7"/>
  <c r="J384" i="7"/>
  <c r="K384" i="7"/>
  <c r="L384" i="7"/>
  <c r="B385" i="7"/>
  <c r="C385" i="7"/>
  <c r="D385" i="7"/>
  <c r="E385" i="7"/>
  <c r="F385" i="7"/>
  <c r="G385" i="7"/>
  <c r="I385" i="7"/>
  <c r="J385" i="7"/>
  <c r="K385" i="7"/>
  <c r="L385" i="7"/>
  <c r="B386" i="7"/>
  <c r="C386" i="7"/>
  <c r="D386" i="7"/>
  <c r="E386" i="7"/>
  <c r="F386" i="7"/>
  <c r="G386" i="7"/>
  <c r="I386" i="7"/>
  <c r="J386" i="7"/>
  <c r="K386" i="7"/>
  <c r="L386" i="7"/>
  <c r="B387" i="7"/>
  <c r="C387" i="7"/>
  <c r="D387" i="7"/>
  <c r="E387" i="7"/>
  <c r="F387" i="7"/>
  <c r="G387" i="7"/>
  <c r="I387" i="7"/>
  <c r="J387" i="7"/>
  <c r="K387" i="7"/>
  <c r="L387" i="7"/>
  <c r="B388" i="7"/>
  <c r="C388" i="7"/>
  <c r="D388" i="7"/>
  <c r="E388" i="7"/>
  <c r="F388" i="7"/>
  <c r="G388" i="7"/>
  <c r="I388" i="7"/>
  <c r="J388" i="7"/>
  <c r="K388" i="7"/>
  <c r="L388" i="7"/>
  <c r="B389" i="7"/>
  <c r="C389" i="7"/>
  <c r="D389" i="7"/>
  <c r="E389" i="7"/>
  <c r="F389" i="7"/>
  <c r="G389" i="7"/>
  <c r="I389" i="7"/>
  <c r="J389" i="7"/>
  <c r="K389" i="7"/>
  <c r="L389" i="7"/>
  <c r="B390" i="7"/>
  <c r="C390" i="7"/>
  <c r="D390" i="7"/>
  <c r="E390" i="7"/>
  <c r="F390" i="7"/>
  <c r="G390" i="7"/>
  <c r="I390" i="7"/>
  <c r="J390" i="7"/>
  <c r="K390" i="7"/>
  <c r="L390" i="7"/>
  <c r="B391" i="7"/>
  <c r="C391" i="7"/>
  <c r="D391" i="7"/>
  <c r="E391" i="7"/>
  <c r="F391" i="7"/>
  <c r="G391" i="7"/>
  <c r="I391" i="7"/>
  <c r="J391" i="7"/>
  <c r="K391" i="7"/>
  <c r="L391" i="7"/>
  <c r="B392" i="7"/>
  <c r="C392" i="7"/>
  <c r="D392" i="7"/>
  <c r="E392" i="7"/>
  <c r="F392" i="7"/>
  <c r="G392" i="7"/>
  <c r="I392" i="7"/>
  <c r="J392" i="7"/>
  <c r="K392" i="7"/>
  <c r="L392" i="7"/>
  <c r="B393" i="7"/>
  <c r="C393" i="7"/>
  <c r="D393" i="7"/>
  <c r="E393" i="7"/>
  <c r="F393" i="7"/>
  <c r="G393" i="7"/>
  <c r="I393" i="7"/>
  <c r="J393" i="7"/>
  <c r="K393" i="7"/>
  <c r="L393" i="7"/>
  <c r="B394" i="7"/>
  <c r="C394" i="7"/>
  <c r="D394" i="7"/>
  <c r="E394" i="7"/>
  <c r="F394" i="7"/>
  <c r="G394" i="7"/>
  <c r="I394" i="7"/>
  <c r="J394" i="7"/>
  <c r="K394" i="7"/>
  <c r="L394" i="7"/>
  <c r="B395" i="7"/>
  <c r="C395" i="7"/>
  <c r="D395" i="7"/>
  <c r="E395" i="7"/>
  <c r="F395" i="7"/>
  <c r="G395" i="7"/>
  <c r="I395" i="7"/>
  <c r="J395" i="7"/>
  <c r="K395" i="7"/>
  <c r="L395" i="7"/>
  <c r="B396" i="7"/>
  <c r="C396" i="7"/>
  <c r="D396" i="7"/>
  <c r="E396" i="7"/>
  <c r="F396" i="7"/>
  <c r="G396" i="7"/>
  <c r="I396" i="7"/>
  <c r="J396" i="7"/>
  <c r="K396" i="7"/>
  <c r="L396" i="7"/>
  <c r="B397" i="7"/>
  <c r="C397" i="7"/>
  <c r="D397" i="7"/>
  <c r="E397" i="7"/>
  <c r="F397" i="7"/>
  <c r="G397" i="7"/>
  <c r="I397" i="7"/>
  <c r="J397" i="7"/>
  <c r="K397" i="7"/>
  <c r="L397" i="7"/>
  <c r="B398" i="7"/>
  <c r="C398" i="7"/>
  <c r="D398" i="7"/>
  <c r="E398" i="7"/>
  <c r="F398" i="7"/>
  <c r="G398" i="7"/>
  <c r="I398" i="7"/>
  <c r="J398" i="7"/>
  <c r="K398" i="7"/>
  <c r="L398" i="7"/>
  <c r="B399" i="7"/>
  <c r="C399" i="7"/>
  <c r="D399" i="7"/>
  <c r="E399" i="7"/>
  <c r="F399" i="7"/>
  <c r="G399" i="7"/>
  <c r="I399" i="7"/>
  <c r="J399" i="7"/>
  <c r="K399" i="7"/>
  <c r="L399" i="7"/>
  <c r="B400" i="7"/>
  <c r="C400" i="7"/>
  <c r="D400" i="7"/>
  <c r="E400" i="7"/>
  <c r="F400" i="7"/>
  <c r="G400" i="7"/>
  <c r="I400" i="7"/>
  <c r="J400" i="7"/>
  <c r="K400" i="7"/>
  <c r="L400" i="7"/>
  <c r="B401" i="7"/>
  <c r="C401" i="7"/>
  <c r="D401" i="7"/>
  <c r="E401" i="7"/>
  <c r="F401" i="7"/>
  <c r="G401" i="7"/>
  <c r="I401" i="7"/>
  <c r="J401" i="7"/>
  <c r="K401" i="7"/>
  <c r="L401" i="7"/>
  <c r="B402" i="7"/>
  <c r="C402" i="7"/>
  <c r="D402" i="7"/>
  <c r="E402" i="7"/>
  <c r="F402" i="7"/>
  <c r="G402" i="7"/>
  <c r="I402" i="7"/>
  <c r="J402" i="7"/>
  <c r="K402" i="7"/>
  <c r="L402" i="7"/>
  <c r="B403" i="7"/>
  <c r="C403" i="7"/>
  <c r="D403" i="7"/>
  <c r="E403" i="7"/>
  <c r="F403" i="7"/>
  <c r="G403" i="7"/>
  <c r="I403" i="7"/>
  <c r="J403" i="7"/>
  <c r="K403" i="7"/>
  <c r="L403" i="7"/>
  <c r="B404" i="7"/>
  <c r="C404" i="7"/>
  <c r="D404" i="7"/>
  <c r="E404" i="7"/>
  <c r="F404" i="7"/>
  <c r="G404" i="7"/>
  <c r="I404" i="7"/>
  <c r="J404" i="7"/>
  <c r="K404" i="7"/>
  <c r="L404" i="7"/>
  <c r="B405" i="7"/>
  <c r="C405" i="7"/>
  <c r="D405" i="7"/>
  <c r="E405" i="7"/>
  <c r="F405" i="7"/>
  <c r="G405" i="7"/>
  <c r="I405" i="7"/>
  <c r="J405" i="7"/>
  <c r="K405" i="7"/>
  <c r="L405" i="7"/>
  <c r="B406" i="7"/>
  <c r="C406" i="7"/>
  <c r="D406" i="7"/>
  <c r="E406" i="7"/>
  <c r="F406" i="7"/>
  <c r="G406" i="7"/>
  <c r="I406" i="7"/>
  <c r="J406" i="7"/>
  <c r="K406" i="7"/>
  <c r="L406" i="7"/>
  <c r="B407" i="7"/>
  <c r="C407" i="7"/>
  <c r="D407" i="7"/>
  <c r="E407" i="7"/>
  <c r="F407" i="7"/>
  <c r="G407" i="7"/>
  <c r="I407" i="7"/>
  <c r="J407" i="7"/>
  <c r="K407" i="7"/>
  <c r="L407" i="7"/>
  <c r="B408" i="7"/>
  <c r="C408" i="7"/>
  <c r="D408" i="7"/>
  <c r="E408" i="7"/>
  <c r="F408" i="7"/>
  <c r="G408" i="7"/>
  <c r="I408" i="7"/>
  <c r="J408" i="7"/>
  <c r="K408" i="7"/>
  <c r="L408" i="7"/>
  <c r="B409" i="7"/>
  <c r="C409" i="7"/>
  <c r="D409" i="7"/>
  <c r="E409" i="7"/>
  <c r="F409" i="7"/>
  <c r="G409" i="7"/>
  <c r="I409" i="7"/>
  <c r="J409" i="7"/>
  <c r="K409" i="7"/>
  <c r="L409" i="7"/>
  <c r="B410" i="7"/>
  <c r="C410" i="7"/>
  <c r="D410" i="7"/>
  <c r="E410" i="7"/>
  <c r="F410" i="7"/>
  <c r="G410" i="7"/>
  <c r="I410" i="7"/>
  <c r="J410" i="7"/>
  <c r="K410" i="7"/>
  <c r="L410" i="7"/>
  <c r="B411" i="7"/>
  <c r="C411" i="7"/>
  <c r="D411" i="7"/>
  <c r="E411" i="7"/>
  <c r="F411" i="7"/>
  <c r="G411" i="7"/>
  <c r="I411" i="7"/>
  <c r="J411" i="7"/>
  <c r="K411" i="7"/>
  <c r="L411" i="7"/>
  <c r="B412" i="7"/>
  <c r="C412" i="7"/>
  <c r="D412" i="7"/>
  <c r="E412" i="7"/>
  <c r="F412" i="7"/>
  <c r="G412" i="7"/>
  <c r="I412" i="7"/>
  <c r="J412" i="7"/>
  <c r="K412" i="7"/>
  <c r="L412" i="7"/>
  <c r="B413" i="7"/>
  <c r="C413" i="7"/>
  <c r="D413" i="7"/>
  <c r="E413" i="7"/>
  <c r="F413" i="7"/>
  <c r="G413" i="7"/>
  <c r="I413" i="7"/>
  <c r="J413" i="7"/>
  <c r="K413" i="7"/>
  <c r="L413" i="7"/>
  <c r="B414" i="7"/>
  <c r="C414" i="7"/>
  <c r="D414" i="7"/>
  <c r="E414" i="7"/>
  <c r="F414" i="7"/>
  <c r="G414" i="7"/>
  <c r="I414" i="7"/>
  <c r="J414" i="7"/>
  <c r="K414" i="7"/>
  <c r="L414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B170" i="7"/>
  <c r="C170" i="7"/>
  <c r="D170" i="7"/>
  <c r="E170" i="7"/>
  <c r="F170" i="7"/>
  <c r="G170" i="7"/>
  <c r="H170" i="7"/>
  <c r="I170" i="7"/>
  <c r="J170" i="7"/>
  <c r="K170" i="7"/>
  <c r="L170" i="7"/>
  <c r="B171" i="7"/>
  <c r="C171" i="7"/>
  <c r="D171" i="7"/>
  <c r="E171" i="7"/>
  <c r="F171" i="7"/>
  <c r="G171" i="7"/>
  <c r="H171" i="7"/>
  <c r="I171" i="7"/>
  <c r="J171" i="7"/>
  <c r="K171" i="7"/>
  <c r="L171" i="7"/>
  <c r="B172" i="7"/>
  <c r="C172" i="7"/>
  <c r="D172" i="7"/>
  <c r="E172" i="7"/>
  <c r="F172" i="7"/>
  <c r="G172" i="7"/>
  <c r="H172" i="7"/>
  <c r="I172" i="7"/>
  <c r="J172" i="7"/>
  <c r="K172" i="7"/>
  <c r="L172" i="7"/>
  <c r="B173" i="7"/>
  <c r="C173" i="7"/>
  <c r="D173" i="7"/>
  <c r="E173" i="7"/>
  <c r="F173" i="7"/>
  <c r="G173" i="7"/>
  <c r="H173" i="7"/>
  <c r="I173" i="7"/>
  <c r="J173" i="7"/>
  <c r="K173" i="7"/>
  <c r="L173" i="7"/>
  <c r="B174" i="7"/>
  <c r="C174" i="7"/>
  <c r="D174" i="7"/>
  <c r="E174" i="7"/>
  <c r="F174" i="7"/>
  <c r="G174" i="7"/>
  <c r="H174" i="7"/>
  <c r="I174" i="7"/>
  <c r="J174" i="7"/>
  <c r="K174" i="7"/>
  <c r="L174" i="7"/>
  <c r="B175" i="7"/>
  <c r="C175" i="7"/>
  <c r="D175" i="7"/>
  <c r="E175" i="7"/>
  <c r="F175" i="7"/>
  <c r="G175" i="7"/>
  <c r="H175" i="7"/>
  <c r="I175" i="7"/>
  <c r="J175" i="7"/>
  <c r="K175" i="7"/>
  <c r="L175" i="7"/>
  <c r="B176" i="7"/>
  <c r="C176" i="7"/>
  <c r="D176" i="7"/>
  <c r="E176" i="7"/>
  <c r="F176" i="7"/>
  <c r="G176" i="7"/>
  <c r="H176" i="7"/>
  <c r="I176" i="7"/>
  <c r="J176" i="7"/>
  <c r="K176" i="7"/>
  <c r="L176" i="7"/>
  <c r="B177" i="7"/>
  <c r="C177" i="7"/>
  <c r="D177" i="7"/>
  <c r="E177" i="7"/>
  <c r="F177" i="7"/>
  <c r="G177" i="7"/>
  <c r="H177" i="7"/>
  <c r="I177" i="7"/>
  <c r="J177" i="7"/>
  <c r="K177" i="7"/>
  <c r="L177" i="7"/>
  <c r="B178" i="7"/>
  <c r="C178" i="7"/>
  <c r="D178" i="7"/>
  <c r="E178" i="7"/>
  <c r="F178" i="7"/>
  <c r="G178" i="7"/>
  <c r="H178" i="7"/>
  <c r="I178" i="7"/>
  <c r="J178" i="7"/>
  <c r="K178" i="7"/>
  <c r="L178" i="7"/>
  <c r="B179" i="7"/>
  <c r="C179" i="7"/>
  <c r="D179" i="7"/>
  <c r="E179" i="7"/>
  <c r="F179" i="7"/>
  <c r="G179" i="7"/>
  <c r="H179" i="7"/>
  <c r="I179" i="7"/>
  <c r="J179" i="7"/>
  <c r="K179" i="7"/>
  <c r="L179" i="7"/>
  <c r="B180" i="7"/>
  <c r="C180" i="7"/>
  <c r="D180" i="7"/>
  <c r="E180" i="7"/>
  <c r="F180" i="7"/>
  <c r="G180" i="7"/>
  <c r="H180" i="7"/>
  <c r="I180" i="7"/>
  <c r="J180" i="7"/>
  <c r="K180" i="7"/>
  <c r="L180" i="7"/>
  <c r="B181" i="7"/>
  <c r="C181" i="7"/>
  <c r="D181" i="7"/>
  <c r="E181" i="7"/>
  <c r="F181" i="7"/>
  <c r="G181" i="7"/>
  <c r="H181" i="7"/>
  <c r="I181" i="7"/>
  <c r="J181" i="7"/>
  <c r="K181" i="7"/>
  <c r="L181" i="7"/>
  <c r="B182" i="7"/>
  <c r="C182" i="7"/>
  <c r="D182" i="7"/>
  <c r="E182" i="7"/>
  <c r="F182" i="7"/>
  <c r="G182" i="7"/>
  <c r="H182" i="7"/>
  <c r="I182" i="7"/>
  <c r="J182" i="7"/>
  <c r="K182" i="7"/>
  <c r="L182" i="7"/>
  <c r="B183" i="7"/>
  <c r="C183" i="7"/>
  <c r="D183" i="7"/>
  <c r="E183" i="7"/>
  <c r="F183" i="7"/>
  <c r="G183" i="7"/>
  <c r="H183" i="7"/>
  <c r="I183" i="7"/>
  <c r="J183" i="7"/>
  <c r="K183" i="7"/>
  <c r="L183" i="7"/>
  <c r="B184" i="7"/>
  <c r="C184" i="7"/>
  <c r="D184" i="7"/>
  <c r="E184" i="7"/>
  <c r="F184" i="7"/>
  <c r="G184" i="7"/>
  <c r="H184" i="7"/>
  <c r="I184" i="7"/>
  <c r="J184" i="7"/>
  <c r="K184" i="7"/>
  <c r="L184" i="7"/>
  <c r="B185" i="7"/>
  <c r="C185" i="7"/>
  <c r="D185" i="7"/>
  <c r="E185" i="7"/>
  <c r="F185" i="7"/>
  <c r="G185" i="7"/>
  <c r="H185" i="7"/>
  <c r="I185" i="7"/>
  <c r="J185" i="7"/>
  <c r="K185" i="7"/>
  <c r="L185" i="7"/>
  <c r="B186" i="7"/>
  <c r="C186" i="7"/>
  <c r="D186" i="7"/>
  <c r="E186" i="7"/>
  <c r="F186" i="7"/>
  <c r="G186" i="7"/>
  <c r="H186" i="7"/>
  <c r="I186" i="7"/>
  <c r="J186" i="7"/>
  <c r="K186" i="7"/>
  <c r="L186" i="7"/>
  <c r="B187" i="7"/>
  <c r="C187" i="7"/>
  <c r="D187" i="7"/>
  <c r="E187" i="7"/>
  <c r="F187" i="7"/>
  <c r="G187" i="7"/>
  <c r="H187" i="7"/>
  <c r="I187" i="7"/>
  <c r="J187" i="7"/>
  <c r="K187" i="7"/>
  <c r="L187" i="7"/>
  <c r="B188" i="7"/>
  <c r="C188" i="7"/>
  <c r="D188" i="7"/>
  <c r="E188" i="7"/>
  <c r="F188" i="7"/>
  <c r="G188" i="7"/>
  <c r="H188" i="7"/>
  <c r="I188" i="7"/>
  <c r="J188" i="7"/>
  <c r="K188" i="7"/>
  <c r="L188" i="7"/>
  <c r="B189" i="7"/>
  <c r="C189" i="7"/>
  <c r="D189" i="7"/>
  <c r="E189" i="7"/>
  <c r="F189" i="7"/>
  <c r="G189" i="7"/>
  <c r="H189" i="7"/>
  <c r="I189" i="7"/>
  <c r="J189" i="7"/>
  <c r="K189" i="7"/>
  <c r="L189" i="7"/>
  <c r="B190" i="7"/>
  <c r="C190" i="7"/>
  <c r="D190" i="7"/>
  <c r="E190" i="7"/>
  <c r="F190" i="7"/>
  <c r="G190" i="7"/>
  <c r="H190" i="7"/>
  <c r="I190" i="7"/>
  <c r="J190" i="7"/>
  <c r="K190" i="7"/>
  <c r="L190" i="7"/>
  <c r="B191" i="7"/>
  <c r="C191" i="7"/>
  <c r="D191" i="7"/>
  <c r="E191" i="7"/>
  <c r="F191" i="7"/>
  <c r="G191" i="7"/>
  <c r="H191" i="7"/>
  <c r="I191" i="7"/>
  <c r="J191" i="7"/>
  <c r="K191" i="7"/>
  <c r="L191" i="7"/>
  <c r="B192" i="7"/>
  <c r="C192" i="7"/>
  <c r="D192" i="7"/>
  <c r="E192" i="7"/>
  <c r="F192" i="7"/>
  <c r="G192" i="7"/>
  <c r="H192" i="7"/>
  <c r="I192" i="7"/>
  <c r="J192" i="7"/>
  <c r="K192" i="7"/>
  <c r="L192" i="7"/>
  <c r="B193" i="7"/>
  <c r="C193" i="7"/>
  <c r="D193" i="7"/>
  <c r="E193" i="7"/>
  <c r="F193" i="7"/>
  <c r="G193" i="7"/>
  <c r="H193" i="7"/>
  <c r="I193" i="7"/>
  <c r="J193" i="7"/>
  <c r="K193" i="7"/>
  <c r="L193" i="7"/>
  <c r="B194" i="7"/>
  <c r="C194" i="7"/>
  <c r="D194" i="7"/>
  <c r="E194" i="7"/>
  <c r="F194" i="7"/>
  <c r="G194" i="7"/>
  <c r="H194" i="7"/>
  <c r="I194" i="7"/>
  <c r="J194" i="7"/>
  <c r="K194" i="7"/>
  <c r="L194" i="7"/>
  <c r="B195" i="7"/>
  <c r="C195" i="7"/>
  <c r="D195" i="7"/>
  <c r="E195" i="7"/>
  <c r="F195" i="7"/>
  <c r="G195" i="7"/>
  <c r="H195" i="7"/>
  <c r="I195" i="7"/>
  <c r="J195" i="7"/>
  <c r="K195" i="7"/>
  <c r="L195" i="7"/>
  <c r="B196" i="7"/>
  <c r="C196" i="7"/>
  <c r="D196" i="7"/>
  <c r="E196" i="7"/>
  <c r="F196" i="7"/>
  <c r="G196" i="7"/>
  <c r="H196" i="7"/>
  <c r="I196" i="7"/>
  <c r="J196" i="7"/>
  <c r="K196" i="7"/>
  <c r="L196" i="7"/>
  <c r="B197" i="7"/>
  <c r="C197" i="7"/>
  <c r="D197" i="7"/>
  <c r="E197" i="7"/>
  <c r="F197" i="7"/>
  <c r="G197" i="7"/>
  <c r="H197" i="7"/>
  <c r="I197" i="7"/>
  <c r="J197" i="7"/>
  <c r="K197" i="7"/>
  <c r="L197" i="7"/>
  <c r="B198" i="7"/>
  <c r="C198" i="7"/>
  <c r="D198" i="7"/>
  <c r="E198" i="7"/>
  <c r="F198" i="7"/>
  <c r="G198" i="7"/>
  <c r="H198" i="7"/>
  <c r="I198" i="7"/>
  <c r="J198" i="7"/>
  <c r="K198" i="7"/>
  <c r="L198" i="7"/>
  <c r="B199" i="7"/>
  <c r="C199" i="7"/>
  <c r="D199" i="7"/>
  <c r="E199" i="7"/>
  <c r="F199" i="7"/>
  <c r="G199" i="7"/>
  <c r="H199" i="7"/>
  <c r="I199" i="7"/>
  <c r="J199" i="7"/>
  <c r="K199" i="7"/>
  <c r="L199" i="7"/>
  <c r="B200" i="7"/>
  <c r="C200" i="7"/>
  <c r="D200" i="7"/>
  <c r="E200" i="7"/>
  <c r="F200" i="7"/>
  <c r="G200" i="7"/>
  <c r="H200" i="7"/>
  <c r="I200" i="7"/>
  <c r="J200" i="7"/>
  <c r="K200" i="7"/>
  <c r="L200" i="7"/>
  <c r="B201" i="7"/>
  <c r="C201" i="7"/>
  <c r="D201" i="7"/>
  <c r="E201" i="7"/>
  <c r="F201" i="7"/>
  <c r="G201" i="7"/>
  <c r="H201" i="7"/>
  <c r="I201" i="7"/>
  <c r="J201" i="7"/>
  <c r="K201" i="7"/>
  <c r="L201" i="7"/>
  <c r="B202" i="7"/>
  <c r="C202" i="7"/>
  <c r="D202" i="7"/>
  <c r="E202" i="7"/>
  <c r="F202" i="7"/>
  <c r="G202" i="7"/>
  <c r="H202" i="7"/>
  <c r="I202" i="7"/>
  <c r="J202" i="7"/>
  <c r="K202" i="7"/>
  <c r="L202" i="7"/>
  <c r="B203" i="7"/>
  <c r="C203" i="7"/>
  <c r="D203" i="7"/>
  <c r="E203" i="7"/>
  <c r="F203" i="7"/>
  <c r="G203" i="7"/>
  <c r="H203" i="7"/>
  <c r="I203" i="7"/>
  <c r="J203" i="7"/>
  <c r="K203" i="7"/>
  <c r="L203" i="7"/>
  <c r="B204" i="7"/>
  <c r="C204" i="7"/>
  <c r="D204" i="7"/>
  <c r="E204" i="7"/>
  <c r="F204" i="7"/>
  <c r="G204" i="7"/>
  <c r="H204" i="7"/>
  <c r="I204" i="7"/>
  <c r="J204" i="7"/>
  <c r="K204" i="7"/>
  <c r="L204" i="7"/>
  <c r="B205" i="7"/>
  <c r="C205" i="7"/>
  <c r="D205" i="7"/>
  <c r="E205" i="7"/>
  <c r="F205" i="7"/>
  <c r="G205" i="7"/>
  <c r="H205" i="7"/>
  <c r="I205" i="7"/>
  <c r="J205" i="7"/>
  <c r="K205" i="7"/>
  <c r="L205" i="7"/>
  <c r="B206" i="7"/>
  <c r="C206" i="7"/>
  <c r="D206" i="7"/>
  <c r="E206" i="7"/>
  <c r="F206" i="7"/>
  <c r="G206" i="7"/>
  <c r="H206" i="7"/>
  <c r="I206" i="7"/>
  <c r="J206" i="7"/>
  <c r="K206" i="7"/>
  <c r="L206" i="7"/>
  <c r="B207" i="7"/>
  <c r="C207" i="7"/>
  <c r="D207" i="7"/>
  <c r="E207" i="7"/>
  <c r="F207" i="7"/>
  <c r="G207" i="7"/>
  <c r="H207" i="7"/>
  <c r="I207" i="7"/>
  <c r="J207" i="7"/>
  <c r="K207" i="7"/>
  <c r="L207" i="7"/>
  <c r="B208" i="7"/>
  <c r="C208" i="7"/>
  <c r="D208" i="7"/>
  <c r="E208" i="7"/>
  <c r="F208" i="7"/>
  <c r="G208" i="7"/>
  <c r="H208" i="7"/>
  <c r="I208" i="7"/>
  <c r="J208" i="7"/>
  <c r="K208" i="7"/>
  <c r="L208" i="7"/>
  <c r="B209" i="7"/>
  <c r="C209" i="7"/>
  <c r="D209" i="7"/>
  <c r="E209" i="7"/>
  <c r="F209" i="7"/>
  <c r="G209" i="7"/>
  <c r="H209" i="7"/>
  <c r="I209" i="7"/>
  <c r="J209" i="7"/>
  <c r="K209" i="7"/>
  <c r="L209" i="7"/>
  <c r="B210" i="7"/>
  <c r="C210" i="7"/>
  <c r="D210" i="7"/>
  <c r="E210" i="7"/>
  <c r="F210" i="7"/>
  <c r="G210" i="7"/>
  <c r="H210" i="7"/>
  <c r="I210" i="7"/>
  <c r="J210" i="7"/>
  <c r="K210" i="7"/>
  <c r="L210" i="7"/>
  <c r="B211" i="7"/>
  <c r="C211" i="7"/>
  <c r="D211" i="7"/>
  <c r="E211" i="7"/>
  <c r="F211" i="7"/>
  <c r="G211" i="7"/>
  <c r="H211" i="7"/>
  <c r="I211" i="7"/>
  <c r="J211" i="7"/>
  <c r="K211" i="7"/>
  <c r="L211" i="7"/>
  <c r="B212" i="7"/>
  <c r="C212" i="7"/>
  <c r="D212" i="7"/>
  <c r="E212" i="7"/>
  <c r="F212" i="7"/>
  <c r="G212" i="7"/>
  <c r="H212" i="7"/>
  <c r="I212" i="7"/>
  <c r="J212" i="7"/>
  <c r="K212" i="7"/>
  <c r="L212" i="7"/>
  <c r="B213" i="7"/>
  <c r="C213" i="7"/>
  <c r="D213" i="7"/>
  <c r="E213" i="7"/>
  <c r="F213" i="7"/>
  <c r="G213" i="7"/>
  <c r="H213" i="7"/>
  <c r="I213" i="7"/>
  <c r="J213" i="7"/>
  <c r="K213" i="7"/>
  <c r="L213" i="7"/>
  <c r="B214" i="7"/>
  <c r="C214" i="7"/>
  <c r="D214" i="7"/>
  <c r="E214" i="7"/>
  <c r="F214" i="7"/>
  <c r="G214" i="7"/>
  <c r="H214" i="7"/>
  <c r="I214" i="7"/>
  <c r="J214" i="7"/>
  <c r="K214" i="7"/>
  <c r="L214" i="7"/>
  <c r="B215" i="7"/>
  <c r="C215" i="7"/>
  <c r="D215" i="7"/>
  <c r="E215" i="7"/>
  <c r="F215" i="7"/>
  <c r="G215" i="7"/>
  <c r="H215" i="7"/>
  <c r="I215" i="7"/>
  <c r="J215" i="7"/>
  <c r="K215" i="7"/>
  <c r="L215" i="7"/>
  <c r="B216" i="7"/>
  <c r="C216" i="7"/>
  <c r="D216" i="7"/>
  <c r="E216" i="7"/>
  <c r="F216" i="7"/>
  <c r="G216" i="7"/>
  <c r="H216" i="7"/>
  <c r="I216" i="7"/>
  <c r="J216" i="7"/>
  <c r="K216" i="7"/>
  <c r="L216" i="7"/>
  <c r="B217" i="7"/>
  <c r="C217" i="7"/>
  <c r="D217" i="7"/>
  <c r="E217" i="7"/>
  <c r="F217" i="7"/>
  <c r="G217" i="7"/>
  <c r="H217" i="7"/>
  <c r="I217" i="7"/>
  <c r="J217" i="7"/>
  <c r="K217" i="7"/>
  <c r="L217" i="7"/>
  <c r="B218" i="7"/>
  <c r="C218" i="7"/>
  <c r="D218" i="7"/>
  <c r="E218" i="7"/>
  <c r="F218" i="7"/>
  <c r="G218" i="7"/>
  <c r="H218" i="7"/>
  <c r="I218" i="7"/>
  <c r="J218" i="7"/>
  <c r="K218" i="7"/>
  <c r="L218" i="7"/>
  <c r="B219" i="7"/>
  <c r="C219" i="7"/>
  <c r="D219" i="7"/>
  <c r="E219" i="7"/>
  <c r="F219" i="7"/>
  <c r="G219" i="7"/>
  <c r="H219" i="7"/>
  <c r="I219" i="7"/>
  <c r="J219" i="7"/>
  <c r="K219" i="7"/>
  <c r="L219" i="7"/>
  <c r="B220" i="7"/>
  <c r="C220" i="7"/>
  <c r="D220" i="7"/>
  <c r="E220" i="7"/>
  <c r="F220" i="7"/>
  <c r="G220" i="7"/>
  <c r="H220" i="7"/>
  <c r="I220" i="7"/>
  <c r="J220" i="7"/>
  <c r="K220" i="7"/>
  <c r="L220" i="7"/>
  <c r="B221" i="7"/>
  <c r="C221" i="7"/>
  <c r="D221" i="7"/>
  <c r="E221" i="7"/>
  <c r="F221" i="7"/>
  <c r="G221" i="7"/>
  <c r="H221" i="7"/>
  <c r="I221" i="7"/>
  <c r="J221" i="7"/>
  <c r="K221" i="7"/>
  <c r="L221" i="7"/>
  <c r="B222" i="7"/>
  <c r="C222" i="7"/>
  <c r="D222" i="7"/>
  <c r="E222" i="7"/>
  <c r="F222" i="7"/>
  <c r="G222" i="7"/>
  <c r="H222" i="7"/>
  <c r="I222" i="7"/>
  <c r="J222" i="7"/>
  <c r="K222" i="7"/>
  <c r="L222" i="7"/>
  <c r="B223" i="7"/>
  <c r="C223" i="7"/>
  <c r="D223" i="7"/>
  <c r="E223" i="7"/>
  <c r="F223" i="7"/>
  <c r="G223" i="7"/>
  <c r="H223" i="7"/>
  <c r="I223" i="7"/>
  <c r="J223" i="7"/>
  <c r="K223" i="7"/>
  <c r="L223" i="7"/>
  <c r="B224" i="7"/>
  <c r="C224" i="7"/>
  <c r="D224" i="7"/>
  <c r="E224" i="7"/>
  <c r="F224" i="7"/>
  <c r="G224" i="7"/>
  <c r="H224" i="7"/>
  <c r="I224" i="7"/>
  <c r="J224" i="7"/>
  <c r="K224" i="7"/>
  <c r="L224" i="7"/>
  <c r="B225" i="7"/>
  <c r="C225" i="7"/>
  <c r="D225" i="7"/>
  <c r="E225" i="7"/>
  <c r="F225" i="7"/>
  <c r="G225" i="7"/>
  <c r="H225" i="7"/>
  <c r="I225" i="7"/>
  <c r="J225" i="7"/>
  <c r="K225" i="7"/>
  <c r="L225" i="7"/>
  <c r="B226" i="7"/>
  <c r="C226" i="7"/>
  <c r="D226" i="7"/>
  <c r="E226" i="7"/>
  <c r="F226" i="7"/>
  <c r="G226" i="7"/>
  <c r="H226" i="7"/>
  <c r="I226" i="7"/>
  <c r="J226" i="7"/>
  <c r="K226" i="7"/>
  <c r="L226" i="7"/>
  <c r="B227" i="7"/>
  <c r="C227" i="7"/>
  <c r="D227" i="7"/>
  <c r="E227" i="7"/>
  <c r="F227" i="7"/>
  <c r="G227" i="7"/>
  <c r="H227" i="7"/>
  <c r="I227" i="7"/>
  <c r="J227" i="7"/>
  <c r="K227" i="7"/>
  <c r="L227" i="7"/>
  <c r="B228" i="7"/>
  <c r="C228" i="7"/>
  <c r="D228" i="7"/>
  <c r="E228" i="7"/>
  <c r="F228" i="7"/>
  <c r="G228" i="7"/>
  <c r="H228" i="7"/>
  <c r="I228" i="7"/>
  <c r="J228" i="7"/>
  <c r="K228" i="7"/>
  <c r="L228" i="7"/>
  <c r="B229" i="7"/>
  <c r="C229" i="7"/>
  <c r="D229" i="7"/>
  <c r="E229" i="7"/>
  <c r="F229" i="7"/>
  <c r="G229" i="7"/>
  <c r="H229" i="7"/>
  <c r="I229" i="7"/>
  <c r="J229" i="7"/>
  <c r="K229" i="7"/>
  <c r="L229" i="7"/>
  <c r="B230" i="7"/>
  <c r="C230" i="7"/>
  <c r="D230" i="7"/>
  <c r="E230" i="7"/>
  <c r="F230" i="7"/>
  <c r="G230" i="7"/>
  <c r="H230" i="7"/>
  <c r="I230" i="7"/>
  <c r="J230" i="7"/>
  <c r="K230" i="7"/>
  <c r="L23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Q368" i="7"/>
  <c r="Q369" i="7"/>
  <c r="Q370" i="7"/>
  <c r="Q371" i="7"/>
  <c r="Q372" i="7"/>
  <c r="Q373" i="7"/>
  <c r="Q374" i="7"/>
  <c r="Q375" i="7"/>
  <c r="Q376" i="7"/>
  <c r="Q377" i="7"/>
  <c r="Q378" i="7"/>
  <c r="Q379" i="7"/>
  <c r="Q380" i="7"/>
  <c r="Q381" i="7"/>
  <c r="Q382" i="7"/>
  <c r="Q383" i="7"/>
  <c r="Q384" i="7"/>
  <c r="Q385" i="7"/>
  <c r="Q386" i="7"/>
  <c r="Q387" i="7"/>
  <c r="Q388" i="7"/>
  <c r="Q389" i="7"/>
  <c r="Q390" i="7"/>
  <c r="Q391" i="7"/>
  <c r="Q392" i="7"/>
  <c r="Q393" i="7"/>
  <c r="Q394" i="7"/>
  <c r="Q395" i="7"/>
  <c r="Q396" i="7"/>
  <c r="Q397" i="7"/>
  <c r="Q398" i="7"/>
  <c r="Q399" i="7"/>
  <c r="Q400" i="7"/>
  <c r="Q401" i="7"/>
  <c r="Q402" i="7"/>
  <c r="Q403" i="7"/>
  <c r="Q404" i="7"/>
  <c r="Q405" i="7"/>
  <c r="Q406" i="7"/>
  <c r="Q407" i="7"/>
  <c r="Q408" i="7"/>
  <c r="Q409" i="7"/>
  <c r="Q410" i="7"/>
  <c r="Q411" i="7"/>
  <c r="Q412" i="7"/>
  <c r="Q413" i="7"/>
  <c r="Q414" i="7"/>
  <c r="Q367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171" i="7"/>
  <c r="A22" i="7"/>
  <c r="A19" i="7"/>
  <c r="B2" i="7"/>
  <c r="A4" i="7"/>
  <c r="A3" i="7"/>
  <c r="A2" i="7"/>
  <c r="E2" i="7"/>
  <c r="D2" i="7"/>
  <c r="A5" i="7"/>
  <c r="A6" i="7"/>
  <c r="A15" i="7"/>
  <c r="A16" i="7"/>
  <c r="A17" i="7"/>
  <c r="A18" i="7"/>
  <c r="A20" i="7"/>
  <c r="A21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63" i="7"/>
  <c r="A164" i="7"/>
  <c r="A165" i="7"/>
  <c r="A166" i="7"/>
  <c r="A167" i="7"/>
  <c r="A168" i="7"/>
  <c r="A169" i="7"/>
  <c r="A17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B15" i="7"/>
  <c r="B313" i="7"/>
  <c r="C313" i="7"/>
  <c r="D313" i="7"/>
  <c r="E313" i="7"/>
  <c r="G313" i="7"/>
  <c r="H313" i="7"/>
  <c r="I313" i="7"/>
  <c r="J313" i="7"/>
  <c r="K313" i="7"/>
  <c r="Q313" i="7"/>
  <c r="B28" i="2"/>
  <c r="B231" i="7"/>
  <c r="C231" i="7"/>
  <c r="D231" i="7"/>
  <c r="F231" i="7"/>
  <c r="G231" i="7"/>
  <c r="H231" i="7"/>
  <c r="I231" i="7"/>
  <c r="J231" i="7"/>
  <c r="K231" i="7"/>
  <c r="L231" i="7"/>
  <c r="B232" i="7"/>
  <c r="C232" i="7"/>
  <c r="D232" i="7"/>
  <c r="F232" i="7"/>
  <c r="G232" i="7"/>
  <c r="H232" i="7"/>
  <c r="I232" i="7"/>
  <c r="J232" i="7"/>
  <c r="K232" i="7"/>
  <c r="L232" i="7"/>
  <c r="B233" i="7"/>
  <c r="C233" i="7"/>
  <c r="D233" i="7"/>
  <c r="F233" i="7"/>
  <c r="G233" i="7"/>
  <c r="H233" i="7"/>
  <c r="I233" i="7"/>
  <c r="J233" i="7"/>
  <c r="K233" i="7"/>
  <c r="L233" i="7"/>
  <c r="B234" i="7"/>
  <c r="C234" i="7"/>
  <c r="D234" i="7"/>
  <c r="F234" i="7"/>
  <c r="G234" i="7"/>
  <c r="H234" i="7"/>
  <c r="I234" i="7"/>
  <c r="J234" i="7"/>
  <c r="K234" i="7"/>
  <c r="L234" i="7"/>
  <c r="B235" i="7"/>
  <c r="C235" i="7"/>
  <c r="D235" i="7"/>
  <c r="F235" i="7"/>
  <c r="G235" i="7"/>
  <c r="H235" i="7"/>
  <c r="I235" i="7"/>
  <c r="J235" i="7"/>
  <c r="K235" i="7"/>
  <c r="L235" i="7"/>
  <c r="B236" i="7"/>
  <c r="C236" i="7"/>
  <c r="D236" i="7"/>
  <c r="F236" i="7"/>
  <c r="G236" i="7"/>
  <c r="H236" i="7"/>
  <c r="I236" i="7"/>
  <c r="J236" i="7"/>
  <c r="K236" i="7"/>
  <c r="L236" i="7"/>
  <c r="B237" i="7"/>
  <c r="C237" i="7"/>
  <c r="D237" i="7"/>
  <c r="F237" i="7"/>
  <c r="G237" i="7"/>
  <c r="H237" i="7"/>
  <c r="I237" i="7"/>
  <c r="J237" i="7"/>
  <c r="K237" i="7"/>
  <c r="L237" i="7"/>
  <c r="B238" i="7"/>
  <c r="C238" i="7"/>
  <c r="D238" i="7"/>
  <c r="F238" i="7"/>
  <c r="G238" i="7"/>
  <c r="H238" i="7"/>
  <c r="I238" i="7"/>
  <c r="J238" i="7"/>
  <c r="K238" i="7"/>
  <c r="L238" i="7"/>
  <c r="B239" i="7"/>
  <c r="C239" i="7"/>
  <c r="D239" i="7"/>
  <c r="F239" i="7"/>
  <c r="G239" i="7"/>
  <c r="H239" i="7"/>
  <c r="I239" i="7"/>
  <c r="J239" i="7"/>
  <c r="K239" i="7"/>
  <c r="L239" i="7"/>
  <c r="B240" i="7"/>
  <c r="C240" i="7"/>
  <c r="D240" i="7"/>
  <c r="F240" i="7"/>
  <c r="G240" i="7"/>
  <c r="H240" i="7"/>
  <c r="I240" i="7"/>
  <c r="J240" i="7"/>
  <c r="K240" i="7"/>
  <c r="L240" i="7"/>
  <c r="B241" i="7"/>
  <c r="C241" i="7"/>
  <c r="D241" i="7"/>
  <c r="F241" i="7"/>
  <c r="G241" i="7"/>
  <c r="H241" i="7"/>
  <c r="I241" i="7"/>
  <c r="J241" i="7"/>
  <c r="K241" i="7"/>
  <c r="L241" i="7"/>
  <c r="B242" i="7"/>
  <c r="C242" i="7"/>
  <c r="D242" i="7"/>
  <c r="F242" i="7"/>
  <c r="G242" i="7"/>
  <c r="H242" i="7"/>
  <c r="I242" i="7"/>
  <c r="J242" i="7"/>
  <c r="K242" i="7"/>
  <c r="L242" i="7"/>
  <c r="B243" i="7"/>
  <c r="C243" i="7"/>
  <c r="D243" i="7"/>
  <c r="F243" i="7"/>
  <c r="G243" i="7"/>
  <c r="H243" i="7"/>
  <c r="I243" i="7"/>
  <c r="J243" i="7"/>
  <c r="K243" i="7"/>
  <c r="L243" i="7"/>
  <c r="B244" i="7"/>
  <c r="C244" i="7"/>
  <c r="D244" i="7"/>
  <c r="F244" i="7"/>
  <c r="G244" i="7"/>
  <c r="H244" i="7"/>
  <c r="I244" i="7"/>
  <c r="J244" i="7"/>
  <c r="K244" i="7"/>
  <c r="L244" i="7"/>
  <c r="B245" i="7"/>
  <c r="C245" i="7"/>
  <c r="D245" i="7"/>
  <c r="F245" i="7"/>
  <c r="G245" i="7"/>
  <c r="H245" i="7"/>
  <c r="I245" i="7"/>
  <c r="J245" i="7"/>
  <c r="K245" i="7"/>
  <c r="L245" i="7"/>
  <c r="B246" i="7"/>
  <c r="C246" i="7"/>
  <c r="D246" i="7"/>
  <c r="F246" i="7"/>
  <c r="G246" i="7"/>
  <c r="H246" i="7"/>
  <c r="I246" i="7"/>
  <c r="J246" i="7"/>
  <c r="K246" i="7"/>
  <c r="L246" i="7"/>
  <c r="B247" i="7"/>
  <c r="C247" i="7"/>
  <c r="D247" i="7"/>
  <c r="F247" i="7"/>
  <c r="G247" i="7"/>
  <c r="H247" i="7"/>
  <c r="I247" i="7"/>
  <c r="J247" i="7"/>
  <c r="K247" i="7"/>
  <c r="L247" i="7"/>
  <c r="B248" i="7"/>
  <c r="C248" i="7"/>
  <c r="D248" i="7"/>
  <c r="F248" i="7"/>
  <c r="G248" i="7"/>
  <c r="H248" i="7"/>
  <c r="I248" i="7"/>
  <c r="J248" i="7"/>
  <c r="K248" i="7"/>
  <c r="L248" i="7"/>
  <c r="B249" i="7"/>
  <c r="C249" i="7"/>
  <c r="D249" i="7"/>
  <c r="F249" i="7"/>
  <c r="G249" i="7"/>
  <c r="H249" i="7"/>
  <c r="I249" i="7"/>
  <c r="J249" i="7"/>
  <c r="K249" i="7"/>
  <c r="L249" i="7"/>
  <c r="B250" i="7"/>
  <c r="C250" i="7"/>
  <c r="D250" i="7"/>
  <c r="F250" i="7"/>
  <c r="G250" i="7"/>
  <c r="H250" i="7"/>
  <c r="I250" i="7"/>
  <c r="J250" i="7"/>
  <c r="K250" i="7"/>
  <c r="L250" i="7"/>
  <c r="B251" i="7"/>
  <c r="C251" i="7"/>
  <c r="D251" i="7"/>
  <c r="F251" i="7"/>
  <c r="G251" i="7"/>
  <c r="H251" i="7"/>
  <c r="I251" i="7"/>
  <c r="J251" i="7"/>
  <c r="K251" i="7"/>
  <c r="L251" i="7"/>
  <c r="B252" i="7"/>
  <c r="C252" i="7"/>
  <c r="D252" i="7"/>
  <c r="F252" i="7"/>
  <c r="G252" i="7"/>
  <c r="H252" i="7"/>
  <c r="I252" i="7"/>
  <c r="J252" i="7"/>
  <c r="K252" i="7"/>
  <c r="L252" i="7"/>
  <c r="B253" i="7"/>
  <c r="C253" i="7"/>
  <c r="D253" i="7"/>
  <c r="F253" i="7"/>
  <c r="G253" i="7"/>
  <c r="H253" i="7"/>
  <c r="I253" i="7"/>
  <c r="J253" i="7"/>
  <c r="K253" i="7"/>
  <c r="L253" i="7"/>
  <c r="B254" i="7"/>
  <c r="C254" i="7"/>
  <c r="D254" i="7"/>
  <c r="F254" i="7"/>
  <c r="G254" i="7"/>
  <c r="H254" i="7"/>
  <c r="I254" i="7"/>
  <c r="J254" i="7"/>
  <c r="K254" i="7"/>
  <c r="L254" i="7"/>
  <c r="B255" i="7"/>
  <c r="C255" i="7"/>
  <c r="D255" i="7"/>
  <c r="F255" i="7"/>
  <c r="G255" i="7"/>
  <c r="H255" i="7"/>
  <c r="I255" i="7"/>
  <c r="J255" i="7"/>
  <c r="K255" i="7"/>
  <c r="L255" i="7"/>
  <c r="B256" i="7"/>
  <c r="C256" i="7"/>
  <c r="D256" i="7"/>
  <c r="F256" i="7"/>
  <c r="G256" i="7"/>
  <c r="H256" i="7"/>
  <c r="I256" i="7"/>
  <c r="J256" i="7"/>
  <c r="K256" i="7"/>
  <c r="L256" i="7"/>
  <c r="B257" i="7"/>
  <c r="C257" i="7"/>
  <c r="D257" i="7"/>
  <c r="F257" i="7"/>
  <c r="G257" i="7"/>
  <c r="H257" i="7"/>
  <c r="I257" i="7"/>
  <c r="J257" i="7"/>
  <c r="K257" i="7"/>
  <c r="L257" i="7"/>
  <c r="B258" i="7"/>
  <c r="C258" i="7"/>
  <c r="D258" i="7"/>
  <c r="F258" i="7"/>
  <c r="G258" i="7"/>
  <c r="H258" i="7"/>
  <c r="I258" i="7"/>
  <c r="J258" i="7"/>
  <c r="K258" i="7"/>
  <c r="L258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32" i="7"/>
  <c r="Q233" i="7"/>
  <c r="Q231" i="7"/>
  <c r="B331" i="7"/>
  <c r="C331" i="7"/>
  <c r="D331" i="7"/>
  <c r="E331" i="7"/>
  <c r="F331" i="7"/>
  <c r="G331" i="7"/>
  <c r="I331" i="7"/>
  <c r="J331" i="7"/>
  <c r="K331" i="7"/>
  <c r="B332" i="7"/>
  <c r="C332" i="7"/>
  <c r="D332" i="7"/>
  <c r="E332" i="7"/>
  <c r="F332" i="7"/>
  <c r="G332" i="7"/>
  <c r="I332" i="7"/>
  <c r="J332" i="7"/>
  <c r="K332" i="7"/>
  <c r="B333" i="7"/>
  <c r="C333" i="7"/>
  <c r="D333" i="7"/>
  <c r="E333" i="7"/>
  <c r="F333" i="7"/>
  <c r="G333" i="7"/>
  <c r="I333" i="7"/>
  <c r="J333" i="7"/>
  <c r="K333" i="7"/>
  <c r="B334" i="7"/>
  <c r="C334" i="7"/>
  <c r="D334" i="7"/>
  <c r="E334" i="7"/>
  <c r="F334" i="7"/>
  <c r="G334" i="7"/>
  <c r="I334" i="7"/>
  <c r="J334" i="7"/>
  <c r="K334" i="7"/>
  <c r="B335" i="7"/>
  <c r="C335" i="7"/>
  <c r="D335" i="7"/>
  <c r="E335" i="7"/>
  <c r="F335" i="7"/>
  <c r="G335" i="7"/>
  <c r="I335" i="7"/>
  <c r="J335" i="7"/>
  <c r="K335" i="7"/>
  <c r="B336" i="7"/>
  <c r="C336" i="7"/>
  <c r="D336" i="7"/>
  <c r="E336" i="7"/>
  <c r="F336" i="7"/>
  <c r="G336" i="7"/>
  <c r="I336" i="7"/>
  <c r="J336" i="7"/>
  <c r="K336" i="7"/>
  <c r="Q331" i="7"/>
  <c r="Q332" i="7"/>
  <c r="Q333" i="7"/>
  <c r="Q334" i="7"/>
  <c r="Q335" i="7"/>
  <c r="Q336" i="7"/>
  <c r="B163" i="7"/>
  <c r="C163" i="7"/>
  <c r="D163" i="7"/>
  <c r="E163" i="7"/>
  <c r="F163" i="7"/>
  <c r="G163" i="7"/>
  <c r="H163" i="7"/>
  <c r="I163" i="7"/>
  <c r="J163" i="7"/>
  <c r="K163" i="7"/>
  <c r="B164" i="7"/>
  <c r="C164" i="7"/>
  <c r="D164" i="7"/>
  <c r="E164" i="7"/>
  <c r="F164" i="7"/>
  <c r="G164" i="7"/>
  <c r="H164" i="7"/>
  <c r="I164" i="7"/>
  <c r="J164" i="7"/>
  <c r="K164" i="7"/>
  <c r="B165" i="7"/>
  <c r="C165" i="7"/>
  <c r="D165" i="7"/>
  <c r="E165" i="7"/>
  <c r="F165" i="7"/>
  <c r="G165" i="7"/>
  <c r="H165" i="7"/>
  <c r="I165" i="7"/>
  <c r="J165" i="7"/>
  <c r="K165" i="7"/>
  <c r="B166" i="7"/>
  <c r="C166" i="7"/>
  <c r="D166" i="7"/>
  <c r="E166" i="7"/>
  <c r="F166" i="7"/>
  <c r="G166" i="7"/>
  <c r="H166" i="7"/>
  <c r="I166" i="7"/>
  <c r="J166" i="7"/>
  <c r="K166" i="7"/>
  <c r="Q163" i="7"/>
  <c r="Q164" i="7"/>
  <c r="Q165" i="7"/>
  <c r="Q166" i="7"/>
  <c r="B167" i="7"/>
  <c r="C167" i="7"/>
  <c r="D167" i="7"/>
  <c r="E167" i="7"/>
  <c r="F167" i="7"/>
  <c r="G167" i="7"/>
  <c r="H167" i="7"/>
  <c r="I167" i="7"/>
  <c r="J167" i="7"/>
  <c r="K167" i="7"/>
  <c r="B168" i="7"/>
  <c r="C168" i="7"/>
  <c r="D168" i="7"/>
  <c r="E168" i="7"/>
  <c r="F168" i="7"/>
  <c r="G168" i="7"/>
  <c r="H168" i="7"/>
  <c r="I168" i="7"/>
  <c r="J168" i="7"/>
  <c r="K168" i="7"/>
  <c r="B169" i="7"/>
  <c r="C169" i="7"/>
  <c r="D169" i="7"/>
  <c r="E169" i="7"/>
  <c r="F169" i="7"/>
  <c r="G169" i="7"/>
  <c r="H169" i="7"/>
  <c r="I169" i="7"/>
  <c r="J169" i="7"/>
  <c r="K169" i="7"/>
  <c r="Q167" i="7"/>
  <c r="Q168" i="7"/>
  <c r="Q169" i="7"/>
  <c r="Q170" i="7"/>
  <c r="B283" i="7"/>
  <c r="C283" i="7"/>
  <c r="D283" i="7"/>
  <c r="E283" i="7"/>
  <c r="G283" i="7"/>
  <c r="H283" i="7"/>
  <c r="I283" i="7"/>
  <c r="J283" i="7"/>
  <c r="K283" i="7"/>
  <c r="B284" i="7"/>
  <c r="C284" i="7"/>
  <c r="D284" i="7"/>
  <c r="E284" i="7"/>
  <c r="G284" i="7"/>
  <c r="H284" i="7"/>
  <c r="I284" i="7"/>
  <c r="J284" i="7"/>
  <c r="K284" i="7"/>
  <c r="B285" i="7"/>
  <c r="C285" i="7"/>
  <c r="D285" i="7"/>
  <c r="E285" i="7"/>
  <c r="G285" i="7"/>
  <c r="H285" i="7"/>
  <c r="I285" i="7"/>
  <c r="J285" i="7"/>
  <c r="K285" i="7"/>
  <c r="B286" i="7"/>
  <c r="C286" i="7"/>
  <c r="D286" i="7"/>
  <c r="E286" i="7"/>
  <c r="G286" i="7"/>
  <c r="H286" i="7"/>
  <c r="I286" i="7"/>
  <c r="J286" i="7"/>
  <c r="K286" i="7"/>
  <c r="B287" i="7"/>
  <c r="C287" i="7"/>
  <c r="D287" i="7"/>
  <c r="E287" i="7"/>
  <c r="G287" i="7"/>
  <c r="H287" i="7"/>
  <c r="I287" i="7"/>
  <c r="J287" i="7"/>
  <c r="K287" i="7"/>
  <c r="B288" i="7"/>
  <c r="C288" i="7"/>
  <c r="D288" i="7"/>
  <c r="E288" i="7"/>
  <c r="G288" i="7"/>
  <c r="H288" i="7"/>
  <c r="I288" i="7"/>
  <c r="J288" i="7"/>
  <c r="K288" i="7"/>
  <c r="B289" i="7"/>
  <c r="C289" i="7"/>
  <c r="D289" i="7"/>
  <c r="E289" i="7"/>
  <c r="G289" i="7"/>
  <c r="H289" i="7"/>
  <c r="I289" i="7"/>
  <c r="J289" i="7"/>
  <c r="K289" i="7"/>
  <c r="B290" i="7"/>
  <c r="C290" i="7"/>
  <c r="D290" i="7"/>
  <c r="E290" i="7"/>
  <c r="G290" i="7"/>
  <c r="H290" i="7"/>
  <c r="I290" i="7"/>
  <c r="J290" i="7"/>
  <c r="K290" i="7"/>
  <c r="B291" i="7"/>
  <c r="C291" i="7"/>
  <c r="D291" i="7"/>
  <c r="E291" i="7"/>
  <c r="G291" i="7"/>
  <c r="H291" i="7"/>
  <c r="I291" i="7"/>
  <c r="J291" i="7"/>
  <c r="K291" i="7"/>
  <c r="B292" i="7"/>
  <c r="C292" i="7"/>
  <c r="D292" i="7"/>
  <c r="E292" i="7"/>
  <c r="G292" i="7"/>
  <c r="H292" i="7"/>
  <c r="I292" i="7"/>
  <c r="J292" i="7"/>
  <c r="K292" i="7"/>
  <c r="B293" i="7"/>
  <c r="C293" i="7"/>
  <c r="D293" i="7"/>
  <c r="E293" i="7"/>
  <c r="G293" i="7"/>
  <c r="H293" i="7"/>
  <c r="I293" i="7"/>
  <c r="J293" i="7"/>
  <c r="K293" i="7"/>
  <c r="B294" i="7"/>
  <c r="C294" i="7"/>
  <c r="D294" i="7"/>
  <c r="E294" i="7"/>
  <c r="G294" i="7"/>
  <c r="H294" i="7"/>
  <c r="I294" i="7"/>
  <c r="J294" i="7"/>
  <c r="K294" i="7"/>
  <c r="B295" i="7"/>
  <c r="C295" i="7"/>
  <c r="D295" i="7"/>
  <c r="E295" i="7"/>
  <c r="G295" i="7"/>
  <c r="H295" i="7"/>
  <c r="I295" i="7"/>
  <c r="J295" i="7"/>
  <c r="K295" i="7"/>
  <c r="B296" i="7"/>
  <c r="C296" i="7"/>
  <c r="D296" i="7"/>
  <c r="E296" i="7"/>
  <c r="G296" i="7"/>
  <c r="H296" i="7"/>
  <c r="I296" i="7"/>
  <c r="J296" i="7"/>
  <c r="K296" i="7"/>
  <c r="B297" i="7"/>
  <c r="C297" i="7"/>
  <c r="D297" i="7"/>
  <c r="E297" i="7"/>
  <c r="G297" i="7"/>
  <c r="H297" i="7"/>
  <c r="I297" i="7"/>
  <c r="J297" i="7"/>
  <c r="K297" i="7"/>
  <c r="B298" i="7"/>
  <c r="C298" i="7"/>
  <c r="D298" i="7"/>
  <c r="E298" i="7"/>
  <c r="G298" i="7"/>
  <c r="H298" i="7"/>
  <c r="I298" i="7"/>
  <c r="J298" i="7"/>
  <c r="K298" i="7"/>
  <c r="B299" i="7"/>
  <c r="C299" i="7"/>
  <c r="D299" i="7"/>
  <c r="E299" i="7"/>
  <c r="G299" i="7"/>
  <c r="H299" i="7"/>
  <c r="I299" i="7"/>
  <c r="J299" i="7"/>
  <c r="K299" i="7"/>
  <c r="B300" i="7"/>
  <c r="C300" i="7"/>
  <c r="D300" i="7"/>
  <c r="E300" i="7"/>
  <c r="G300" i="7"/>
  <c r="H300" i="7"/>
  <c r="I300" i="7"/>
  <c r="J300" i="7"/>
  <c r="K300" i="7"/>
  <c r="B301" i="7"/>
  <c r="C301" i="7"/>
  <c r="D301" i="7"/>
  <c r="E301" i="7"/>
  <c r="G301" i="7"/>
  <c r="H301" i="7"/>
  <c r="I301" i="7"/>
  <c r="J301" i="7"/>
  <c r="K301" i="7"/>
  <c r="B302" i="7"/>
  <c r="C302" i="7"/>
  <c r="D302" i="7"/>
  <c r="E302" i="7"/>
  <c r="G302" i="7"/>
  <c r="H302" i="7"/>
  <c r="I302" i="7"/>
  <c r="J302" i="7"/>
  <c r="K302" i="7"/>
  <c r="B303" i="7"/>
  <c r="C303" i="7"/>
  <c r="D303" i="7"/>
  <c r="E303" i="7"/>
  <c r="G303" i="7"/>
  <c r="H303" i="7"/>
  <c r="I303" i="7"/>
  <c r="J303" i="7"/>
  <c r="K303" i="7"/>
  <c r="B304" i="7"/>
  <c r="C304" i="7"/>
  <c r="D304" i="7"/>
  <c r="E304" i="7"/>
  <c r="G304" i="7"/>
  <c r="H304" i="7"/>
  <c r="I304" i="7"/>
  <c r="J304" i="7"/>
  <c r="K304" i="7"/>
  <c r="B305" i="7"/>
  <c r="C305" i="7"/>
  <c r="D305" i="7"/>
  <c r="E305" i="7"/>
  <c r="G305" i="7"/>
  <c r="H305" i="7"/>
  <c r="I305" i="7"/>
  <c r="J305" i="7"/>
  <c r="K305" i="7"/>
  <c r="B306" i="7"/>
  <c r="C306" i="7"/>
  <c r="D306" i="7"/>
  <c r="E306" i="7"/>
  <c r="G306" i="7"/>
  <c r="H306" i="7"/>
  <c r="I306" i="7"/>
  <c r="J306" i="7"/>
  <c r="K306" i="7"/>
  <c r="B307" i="7"/>
  <c r="C307" i="7"/>
  <c r="D307" i="7"/>
  <c r="E307" i="7"/>
  <c r="G307" i="7"/>
  <c r="H307" i="7"/>
  <c r="I307" i="7"/>
  <c r="J307" i="7"/>
  <c r="K307" i="7"/>
  <c r="B308" i="7"/>
  <c r="C308" i="7"/>
  <c r="D308" i="7"/>
  <c r="E308" i="7"/>
  <c r="G308" i="7"/>
  <c r="H308" i="7"/>
  <c r="I308" i="7"/>
  <c r="J308" i="7"/>
  <c r="K308" i="7"/>
  <c r="B309" i="7"/>
  <c r="C309" i="7"/>
  <c r="D309" i="7"/>
  <c r="E309" i="7"/>
  <c r="G309" i="7"/>
  <c r="H309" i="7"/>
  <c r="I309" i="7"/>
  <c r="J309" i="7"/>
  <c r="K309" i="7"/>
  <c r="B310" i="7"/>
  <c r="C310" i="7"/>
  <c r="D310" i="7"/>
  <c r="E310" i="7"/>
  <c r="G310" i="7"/>
  <c r="H310" i="7"/>
  <c r="I310" i="7"/>
  <c r="J310" i="7"/>
  <c r="K310" i="7"/>
  <c r="B311" i="7"/>
  <c r="C311" i="7"/>
  <c r="D311" i="7"/>
  <c r="E311" i="7"/>
  <c r="G311" i="7"/>
  <c r="H311" i="7"/>
  <c r="I311" i="7"/>
  <c r="J311" i="7"/>
  <c r="K311" i="7"/>
  <c r="B312" i="7"/>
  <c r="C312" i="7"/>
  <c r="D312" i="7"/>
  <c r="E312" i="7"/>
  <c r="G312" i="7"/>
  <c r="H312" i="7"/>
  <c r="I312" i="7"/>
  <c r="J312" i="7"/>
  <c r="K312" i="7"/>
  <c r="B314" i="7"/>
  <c r="C314" i="7"/>
  <c r="D314" i="7"/>
  <c r="E314" i="7"/>
  <c r="G314" i="7"/>
  <c r="H314" i="7"/>
  <c r="I314" i="7"/>
  <c r="J314" i="7"/>
  <c r="K314" i="7"/>
  <c r="B315" i="7"/>
  <c r="C315" i="7"/>
  <c r="D315" i="7"/>
  <c r="E315" i="7"/>
  <c r="G315" i="7"/>
  <c r="H315" i="7"/>
  <c r="I315" i="7"/>
  <c r="J315" i="7"/>
  <c r="K315" i="7"/>
  <c r="B316" i="7"/>
  <c r="C316" i="7"/>
  <c r="D316" i="7"/>
  <c r="E316" i="7"/>
  <c r="G316" i="7"/>
  <c r="H316" i="7"/>
  <c r="I316" i="7"/>
  <c r="J316" i="7"/>
  <c r="K316" i="7"/>
  <c r="B317" i="7"/>
  <c r="C317" i="7"/>
  <c r="D317" i="7"/>
  <c r="E317" i="7"/>
  <c r="G317" i="7"/>
  <c r="H317" i="7"/>
  <c r="I317" i="7"/>
  <c r="J317" i="7"/>
  <c r="K317" i="7"/>
  <c r="B318" i="7"/>
  <c r="C318" i="7"/>
  <c r="D318" i="7"/>
  <c r="E318" i="7"/>
  <c r="G318" i="7"/>
  <c r="H318" i="7"/>
  <c r="I318" i="7"/>
  <c r="J318" i="7"/>
  <c r="K318" i="7"/>
  <c r="B319" i="7"/>
  <c r="C319" i="7"/>
  <c r="D319" i="7"/>
  <c r="E319" i="7"/>
  <c r="G319" i="7"/>
  <c r="H319" i="7"/>
  <c r="I319" i="7"/>
  <c r="J319" i="7"/>
  <c r="K319" i="7"/>
  <c r="B320" i="7"/>
  <c r="C320" i="7"/>
  <c r="D320" i="7"/>
  <c r="E320" i="7"/>
  <c r="G320" i="7"/>
  <c r="H320" i="7"/>
  <c r="I320" i="7"/>
  <c r="J320" i="7"/>
  <c r="K320" i="7"/>
  <c r="B321" i="7"/>
  <c r="C321" i="7"/>
  <c r="D321" i="7"/>
  <c r="E321" i="7"/>
  <c r="G321" i="7"/>
  <c r="H321" i="7"/>
  <c r="I321" i="7"/>
  <c r="J321" i="7"/>
  <c r="K321" i="7"/>
  <c r="B322" i="7"/>
  <c r="C322" i="7"/>
  <c r="D322" i="7"/>
  <c r="E322" i="7"/>
  <c r="G322" i="7"/>
  <c r="H322" i="7"/>
  <c r="I322" i="7"/>
  <c r="J322" i="7"/>
  <c r="K322" i="7"/>
  <c r="B323" i="7"/>
  <c r="C323" i="7"/>
  <c r="D323" i="7"/>
  <c r="E323" i="7"/>
  <c r="G323" i="7"/>
  <c r="H323" i="7"/>
  <c r="I323" i="7"/>
  <c r="J323" i="7"/>
  <c r="K323" i="7"/>
  <c r="B324" i="7"/>
  <c r="C324" i="7"/>
  <c r="D324" i="7"/>
  <c r="E324" i="7"/>
  <c r="G324" i="7"/>
  <c r="H324" i="7"/>
  <c r="I324" i="7"/>
  <c r="J324" i="7"/>
  <c r="K324" i="7"/>
  <c r="Q285" i="7"/>
  <c r="Q286" i="7"/>
  <c r="Q287" i="7"/>
  <c r="Q288" i="7"/>
  <c r="Q289" i="7"/>
  <c r="Q290" i="7"/>
  <c r="Q291" i="7"/>
  <c r="Q292" i="7"/>
  <c r="Q293" i="7"/>
  <c r="Q294" i="7"/>
  <c r="Q295" i="7"/>
  <c r="Q296" i="7"/>
  <c r="Q297" i="7"/>
  <c r="Q298" i="7"/>
  <c r="Q299" i="7"/>
  <c r="Q300" i="7"/>
  <c r="Q301" i="7"/>
  <c r="Q302" i="7"/>
  <c r="Q303" i="7"/>
  <c r="Q304" i="7"/>
  <c r="Q305" i="7"/>
  <c r="Q306" i="7"/>
  <c r="Q307" i="7"/>
  <c r="Q308" i="7"/>
  <c r="Q309" i="7"/>
  <c r="Q310" i="7"/>
  <c r="Q311" i="7"/>
  <c r="Q312" i="7"/>
  <c r="Q314" i="7"/>
  <c r="Q315" i="7"/>
  <c r="Q316" i="7"/>
  <c r="Q317" i="7"/>
  <c r="Q318" i="7"/>
  <c r="Q284" i="7"/>
  <c r="Q283" i="7"/>
  <c r="B259" i="7"/>
  <c r="C259" i="7"/>
  <c r="D259" i="7"/>
  <c r="E259" i="7"/>
  <c r="G259" i="7"/>
  <c r="H259" i="7"/>
  <c r="I259" i="7"/>
  <c r="J259" i="7"/>
  <c r="K259" i="7"/>
  <c r="B260" i="7"/>
  <c r="C260" i="7"/>
  <c r="D260" i="7"/>
  <c r="E260" i="7"/>
  <c r="G260" i="7"/>
  <c r="H260" i="7"/>
  <c r="I260" i="7"/>
  <c r="J260" i="7"/>
  <c r="K260" i="7"/>
  <c r="B261" i="7"/>
  <c r="C261" i="7"/>
  <c r="D261" i="7"/>
  <c r="E261" i="7"/>
  <c r="G261" i="7"/>
  <c r="H261" i="7"/>
  <c r="I261" i="7"/>
  <c r="J261" i="7"/>
  <c r="K261" i="7"/>
  <c r="B262" i="7"/>
  <c r="C262" i="7"/>
  <c r="D262" i="7"/>
  <c r="E262" i="7"/>
  <c r="G262" i="7"/>
  <c r="H262" i="7"/>
  <c r="I262" i="7"/>
  <c r="J262" i="7"/>
  <c r="K262" i="7"/>
  <c r="Q261" i="7"/>
  <c r="Q262" i="7"/>
  <c r="Q260" i="7"/>
  <c r="Q259" i="7"/>
  <c r="B689" i="7"/>
  <c r="C689" i="7"/>
  <c r="D689" i="7"/>
  <c r="E689" i="7"/>
  <c r="F689" i="7"/>
  <c r="G689" i="7"/>
  <c r="H689" i="7"/>
  <c r="J689" i="7"/>
  <c r="K689" i="7"/>
  <c r="B690" i="7"/>
  <c r="C690" i="7"/>
  <c r="D690" i="7"/>
  <c r="E690" i="7"/>
  <c r="F690" i="7"/>
  <c r="G690" i="7"/>
  <c r="H690" i="7"/>
  <c r="J690" i="7"/>
  <c r="K690" i="7"/>
  <c r="B691" i="7"/>
  <c r="C691" i="7"/>
  <c r="D691" i="7"/>
  <c r="E691" i="7"/>
  <c r="F691" i="7"/>
  <c r="G691" i="7"/>
  <c r="H691" i="7"/>
  <c r="J691" i="7"/>
  <c r="K691" i="7"/>
  <c r="B692" i="7"/>
  <c r="C692" i="7"/>
  <c r="D692" i="7"/>
  <c r="E692" i="7"/>
  <c r="F692" i="7"/>
  <c r="G692" i="7"/>
  <c r="H692" i="7"/>
  <c r="J692" i="7"/>
  <c r="K692" i="7"/>
  <c r="B693" i="7"/>
  <c r="C693" i="7"/>
  <c r="D693" i="7"/>
  <c r="E693" i="7"/>
  <c r="F693" i="7"/>
  <c r="G693" i="7"/>
  <c r="H693" i="7"/>
  <c r="J693" i="7"/>
  <c r="K693" i="7"/>
  <c r="B694" i="7"/>
  <c r="C694" i="7"/>
  <c r="D694" i="7"/>
  <c r="E694" i="7"/>
  <c r="F694" i="7"/>
  <c r="G694" i="7"/>
  <c r="H694" i="7"/>
  <c r="J694" i="7"/>
  <c r="K694" i="7"/>
  <c r="B695" i="7"/>
  <c r="C695" i="7"/>
  <c r="D695" i="7"/>
  <c r="E695" i="7"/>
  <c r="F695" i="7"/>
  <c r="G695" i="7"/>
  <c r="H695" i="7"/>
  <c r="J695" i="7"/>
  <c r="K695" i="7"/>
  <c r="B696" i="7"/>
  <c r="C696" i="7"/>
  <c r="D696" i="7"/>
  <c r="E696" i="7"/>
  <c r="F696" i="7"/>
  <c r="G696" i="7"/>
  <c r="H696" i="7"/>
  <c r="J696" i="7"/>
  <c r="K696" i="7"/>
  <c r="B697" i="7"/>
  <c r="C697" i="7"/>
  <c r="D697" i="7"/>
  <c r="E697" i="7"/>
  <c r="F697" i="7"/>
  <c r="G697" i="7"/>
  <c r="H697" i="7"/>
  <c r="J697" i="7"/>
  <c r="K697" i="7"/>
  <c r="B698" i="7"/>
  <c r="C698" i="7"/>
  <c r="D698" i="7"/>
  <c r="E698" i="7"/>
  <c r="F698" i="7"/>
  <c r="G698" i="7"/>
  <c r="H698" i="7"/>
  <c r="J698" i="7"/>
  <c r="K698" i="7"/>
  <c r="B699" i="7"/>
  <c r="C699" i="7"/>
  <c r="D699" i="7"/>
  <c r="E699" i="7"/>
  <c r="F699" i="7"/>
  <c r="G699" i="7"/>
  <c r="H699" i="7"/>
  <c r="J699" i="7"/>
  <c r="K699" i="7"/>
  <c r="B700" i="7"/>
  <c r="C700" i="7"/>
  <c r="D700" i="7"/>
  <c r="E700" i="7"/>
  <c r="F700" i="7"/>
  <c r="G700" i="7"/>
  <c r="H700" i="7"/>
  <c r="J700" i="7"/>
  <c r="K700" i="7"/>
  <c r="B701" i="7"/>
  <c r="C701" i="7"/>
  <c r="D701" i="7"/>
  <c r="E701" i="7"/>
  <c r="F701" i="7"/>
  <c r="G701" i="7"/>
  <c r="H701" i="7"/>
  <c r="J701" i="7"/>
  <c r="K701" i="7"/>
  <c r="B702" i="7"/>
  <c r="C702" i="7"/>
  <c r="D702" i="7"/>
  <c r="E702" i="7"/>
  <c r="F702" i="7"/>
  <c r="G702" i="7"/>
  <c r="H702" i="7"/>
  <c r="J702" i="7"/>
  <c r="K702" i="7"/>
  <c r="B703" i="7"/>
  <c r="C703" i="7"/>
  <c r="D703" i="7"/>
  <c r="E703" i="7"/>
  <c r="F703" i="7"/>
  <c r="G703" i="7"/>
  <c r="H703" i="7"/>
  <c r="J703" i="7"/>
  <c r="K703" i="7"/>
  <c r="B704" i="7"/>
  <c r="C704" i="7"/>
  <c r="D704" i="7"/>
  <c r="E704" i="7"/>
  <c r="F704" i="7"/>
  <c r="G704" i="7"/>
  <c r="H704" i="7"/>
  <c r="J704" i="7"/>
  <c r="K704" i="7"/>
  <c r="B687" i="7"/>
  <c r="C687" i="7"/>
  <c r="D687" i="7"/>
  <c r="E687" i="7"/>
  <c r="F687" i="7"/>
  <c r="G687" i="7"/>
  <c r="H687" i="7"/>
  <c r="I687" i="7"/>
  <c r="J687" i="7"/>
  <c r="K687" i="7"/>
  <c r="B688" i="7"/>
  <c r="C688" i="7"/>
  <c r="D688" i="7"/>
  <c r="E688" i="7"/>
  <c r="F688" i="7"/>
  <c r="G688" i="7"/>
  <c r="H688" i="7"/>
  <c r="J688" i="7"/>
  <c r="K688" i="7"/>
  <c r="Q689" i="7"/>
  <c r="Q690" i="7"/>
  <c r="Q691" i="7"/>
  <c r="Q692" i="7"/>
  <c r="Q693" i="7"/>
  <c r="Q694" i="7"/>
  <c r="Q695" i="7"/>
  <c r="Q696" i="7"/>
  <c r="Q697" i="7"/>
  <c r="Q698" i="7"/>
  <c r="Q699" i="7"/>
  <c r="Q700" i="7"/>
  <c r="Q701" i="7"/>
  <c r="Q702" i="7"/>
  <c r="Q703" i="7"/>
  <c r="Q704" i="7"/>
  <c r="Q688" i="7"/>
  <c r="D710" i="7"/>
  <c r="E710" i="7"/>
  <c r="F710" i="7"/>
  <c r="G710" i="7"/>
  <c r="I710" i="7"/>
  <c r="J710" i="7"/>
  <c r="K710" i="7"/>
  <c r="D711" i="7"/>
  <c r="E711" i="7"/>
  <c r="F711" i="7"/>
  <c r="G711" i="7"/>
  <c r="I711" i="7"/>
  <c r="J711" i="7"/>
  <c r="K711" i="7"/>
  <c r="C711" i="7"/>
  <c r="Q711" i="7"/>
  <c r="B19" i="7"/>
  <c r="C19" i="7"/>
  <c r="D19" i="7"/>
  <c r="E19" i="7"/>
  <c r="F19" i="7"/>
  <c r="G19" i="7"/>
  <c r="H19" i="7"/>
  <c r="I19" i="7"/>
  <c r="J19" i="7"/>
  <c r="K19" i="7"/>
  <c r="B20" i="7"/>
  <c r="C20" i="7"/>
  <c r="D20" i="7"/>
  <c r="E20" i="7"/>
  <c r="F20" i="7"/>
  <c r="G20" i="7"/>
  <c r="H20" i="7"/>
  <c r="I20" i="7"/>
  <c r="J20" i="7"/>
  <c r="K20" i="7"/>
  <c r="B21" i="7"/>
  <c r="C21" i="7"/>
  <c r="D21" i="7"/>
  <c r="E21" i="7"/>
  <c r="F21" i="7"/>
  <c r="G21" i="7"/>
  <c r="H21" i="7"/>
  <c r="I21" i="7"/>
  <c r="J21" i="7"/>
  <c r="K21" i="7"/>
  <c r="B22" i="7"/>
  <c r="C22" i="7"/>
  <c r="D22" i="7"/>
  <c r="E22" i="7"/>
  <c r="F22" i="7"/>
  <c r="G22" i="7"/>
  <c r="H22" i="7"/>
  <c r="I22" i="7"/>
  <c r="J22" i="7"/>
  <c r="K22" i="7"/>
  <c r="B23" i="7"/>
  <c r="C23" i="7"/>
  <c r="D23" i="7"/>
  <c r="E23" i="7"/>
  <c r="F23" i="7"/>
  <c r="G23" i="7"/>
  <c r="H23" i="7"/>
  <c r="I23" i="7"/>
  <c r="J23" i="7"/>
  <c r="K23" i="7"/>
  <c r="B24" i="7"/>
  <c r="C24" i="7"/>
  <c r="D24" i="7"/>
  <c r="E24" i="7"/>
  <c r="F24" i="7"/>
  <c r="G24" i="7"/>
  <c r="H24" i="7"/>
  <c r="I24" i="7"/>
  <c r="J24" i="7"/>
  <c r="K24" i="7"/>
  <c r="B25" i="7"/>
  <c r="C25" i="7"/>
  <c r="D25" i="7"/>
  <c r="E25" i="7"/>
  <c r="F25" i="7"/>
  <c r="G25" i="7"/>
  <c r="H25" i="7"/>
  <c r="I25" i="7"/>
  <c r="J25" i="7"/>
  <c r="K25" i="7"/>
  <c r="B26" i="7"/>
  <c r="C26" i="7"/>
  <c r="D26" i="7"/>
  <c r="E26" i="7"/>
  <c r="F26" i="7"/>
  <c r="G26" i="7"/>
  <c r="H26" i="7"/>
  <c r="I26" i="7"/>
  <c r="J26" i="7"/>
  <c r="K26" i="7"/>
  <c r="B27" i="7"/>
  <c r="C27" i="7"/>
  <c r="D27" i="7"/>
  <c r="E27" i="7"/>
  <c r="F27" i="7"/>
  <c r="G27" i="7"/>
  <c r="H27" i="7"/>
  <c r="I27" i="7"/>
  <c r="J27" i="7"/>
  <c r="K27" i="7"/>
  <c r="B28" i="7"/>
  <c r="C28" i="7"/>
  <c r="D28" i="7"/>
  <c r="E28" i="7"/>
  <c r="F28" i="7"/>
  <c r="G28" i="7"/>
  <c r="H28" i="7"/>
  <c r="I28" i="7"/>
  <c r="J28" i="7"/>
  <c r="K28" i="7"/>
  <c r="B29" i="7"/>
  <c r="C29" i="7"/>
  <c r="D29" i="7"/>
  <c r="E29" i="7"/>
  <c r="F29" i="7"/>
  <c r="G29" i="7"/>
  <c r="H29" i="7"/>
  <c r="I29" i="7"/>
  <c r="J29" i="7"/>
  <c r="K29" i="7"/>
  <c r="B30" i="7"/>
  <c r="C30" i="7"/>
  <c r="D30" i="7"/>
  <c r="E30" i="7"/>
  <c r="F30" i="7"/>
  <c r="G30" i="7"/>
  <c r="H30" i="7"/>
  <c r="I30" i="7"/>
  <c r="J30" i="7"/>
  <c r="K30" i="7"/>
  <c r="B31" i="7"/>
  <c r="C31" i="7"/>
  <c r="D31" i="7"/>
  <c r="E31" i="7"/>
  <c r="F31" i="7"/>
  <c r="G31" i="7"/>
  <c r="H31" i="7"/>
  <c r="I31" i="7"/>
  <c r="J31" i="7"/>
  <c r="K31" i="7"/>
  <c r="B32" i="7"/>
  <c r="C32" i="7"/>
  <c r="D32" i="7"/>
  <c r="E32" i="7"/>
  <c r="F32" i="7"/>
  <c r="G32" i="7"/>
  <c r="H32" i="7"/>
  <c r="I32" i="7"/>
  <c r="J32" i="7"/>
  <c r="K32" i="7"/>
  <c r="B33" i="7"/>
  <c r="C33" i="7"/>
  <c r="D33" i="7"/>
  <c r="E33" i="7"/>
  <c r="F33" i="7"/>
  <c r="G33" i="7"/>
  <c r="H33" i="7"/>
  <c r="I33" i="7"/>
  <c r="J33" i="7"/>
  <c r="K33" i="7"/>
  <c r="B34" i="7"/>
  <c r="C34" i="7"/>
  <c r="D34" i="7"/>
  <c r="E34" i="7"/>
  <c r="F34" i="7"/>
  <c r="G34" i="7"/>
  <c r="H34" i="7"/>
  <c r="I34" i="7"/>
  <c r="J34" i="7"/>
  <c r="K34" i="7"/>
  <c r="B35" i="7"/>
  <c r="C35" i="7"/>
  <c r="D35" i="7"/>
  <c r="E35" i="7"/>
  <c r="F35" i="7"/>
  <c r="G35" i="7"/>
  <c r="H35" i="7"/>
  <c r="I35" i="7"/>
  <c r="J35" i="7"/>
  <c r="K35" i="7"/>
  <c r="B36" i="7"/>
  <c r="C36" i="7"/>
  <c r="D36" i="7"/>
  <c r="E36" i="7"/>
  <c r="F36" i="7"/>
  <c r="G36" i="7"/>
  <c r="H36" i="7"/>
  <c r="I36" i="7"/>
  <c r="J36" i="7"/>
  <c r="K36" i="7"/>
  <c r="B37" i="7"/>
  <c r="C37" i="7"/>
  <c r="D37" i="7"/>
  <c r="E37" i="7"/>
  <c r="F37" i="7"/>
  <c r="G37" i="7"/>
  <c r="H37" i="7"/>
  <c r="I37" i="7"/>
  <c r="J37" i="7"/>
  <c r="K37" i="7"/>
  <c r="B38" i="7"/>
  <c r="C38" i="7"/>
  <c r="D38" i="7"/>
  <c r="E38" i="7"/>
  <c r="F38" i="7"/>
  <c r="G38" i="7"/>
  <c r="H38" i="7"/>
  <c r="I38" i="7"/>
  <c r="J38" i="7"/>
  <c r="K38" i="7"/>
  <c r="B39" i="7"/>
  <c r="C39" i="7"/>
  <c r="D39" i="7"/>
  <c r="E39" i="7"/>
  <c r="F39" i="7"/>
  <c r="G39" i="7"/>
  <c r="H39" i="7"/>
  <c r="I39" i="7"/>
  <c r="J39" i="7"/>
  <c r="K39" i="7"/>
  <c r="B40" i="7"/>
  <c r="C40" i="7"/>
  <c r="D40" i="7"/>
  <c r="E40" i="7"/>
  <c r="F40" i="7"/>
  <c r="G40" i="7"/>
  <c r="H40" i="7"/>
  <c r="I40" i="7"/>
  <c r="J40" i="7"/>
  <c r="K40" i="7"/>
  <c r="B41" i="7"/>
  <c r="C41" i="7"/>
  <c r="D41" i="7"/>
  <c r="E41" i="7"/>
  <c r="F41" i="7"/>
  <c r="G41" i="7"/>
  <c r="H41" i="7"/>
  <c r="I41" i="7"/>
  <c r="J41" i="7"/>
  <c r="K41" i="7"/>
  <c r="B42" i="7"/>
  <c r="C42" i="7"/>
  <c r="D42" i="7"/>
  <c r="E42" i="7"/>
  <c r="F42" i="7"/>
  <c r="G42" i="7"/>
  <c r="H42" i="7"/>
  <c r="I42" i="7"/>
  <c r="J42" i="7"/>
  <c r="K42" i="7"/>
  <c r="B43" i="7"/>
  <c r="C43" i="7"/>
  <c r="D43" i="7"/>
  <c r="E43" i="7"/>
  <c r="F43" i="7"/>
  <c r="G43" i="7"/>
  <c r="H43" i="7"/>
  <c r="I43" i="7"/>
  <c r="J43" i="7"/>
  <c r="K43" i="7"/>
  <c r="B44" i="7"/>
  <c r="C44" i="7"/>
  <c r="D44" i="7"/>
  <c r="E44" i="7"/>
  <c r="F44" i="7"/>
  <c r="G44" i="7"/>
  <c r="H44" i="7"/>
  <c r="I44" i="7"/>
  <c r="J44" i="7"/>
  <c r="K44" i="7"/>
  <c r="B45" i="7"/>
  <c r="C45" i="7"/>
  <c r="D45" i="7"/>
  <c r="E45" i="7"/>
  <c r="F45" i="7"/>
  <c r="G45" i="7"/>
  <c r="H45" i="7"/>
  <c r="I45" i="7"/>
  <c r="J45" i="7"/>
  <c r="K45" i="7"/>
  <c r="B46" i="7"/>
  <c r="C46" i="7"/>
  <c r="D46" i="7"/>
  <c r="E46" i="7"/>
  <c r="F46" i="7"/>
  <c r="G46" i="7"/>
  <c r="H46" i="7"/>
  <c r="I46" i="7"/>
  <c r="J46" i="7"/>
  <c r="K46" i="7"/>
  <c r="B47" i="7"/>
  <c r="C47" i="7"/>
  <c r="D47" i="7"/>
  <c r="E47" i="7"/>
  <c r="F47" i="7"/>
  <c r="G47" i="7"/>
  <c r="H47" i="7"/>
  <c r="I47" i="7"/>
  <c r="J47" i="7"/>
  <c r="K47" i="7"/>
  <c r="B48" i="7"/>
  <c r="C48" i="7"/>
  <c r="D48" i="7"/>
  <c r="E48" i="7"/>
  <c r="F48" i="7"/>
  <c r="G48" i="7"/>
  <c r="H48" i="7"/>
  <c r="I48" i="7"/>
  <c r="J48" i="7"/>
  <c r="K48" i="7"/>
  <c r="B49" i="7"/>
  <c r="C49" i="7"/>
  <c r="D49" i="7"/>
  <c r="E49" i="7"/>
  <c r="F49" i="7"/>
  <c r="G49" i="7"/>
  <c r="H49" i="7"/>
  <c r="I49" i="7"/>
  <c r="J49" i="7"/>
  <c r="K49" i="7"/>
  <c r="B50" i="7"/>
  <c r="C50" i="7"/>
  <c r="D50" i="7"/>
  <c r="E50" i="7"/>
  <c r="F50" i="7"/>
  <c r="G50" i="7"/>
  <c r="H50" i="7"/>
  <c r="I50" i="7"/>
  <c r="J50" i="7"/>
  <c r="K50" i="7"/>
  <c r="B51" i="7"/>
  <c r="C51" i="7"/>
  <c r="D51" i="7"/>
  <c r="E51" i="7"/>
  <c r="F51" i="7"/>
  <c r="G51" i="7"/>
  <c r="H51" i="7"/>
  <c r="I51" i="7"/>
  <c r="J51" i="7"/>
  <c r="K51" i="7"/>
  <c r="B52" i="7"/>
  <c r="C52" i="7"/>
  <c r="D52" i="7"/>
  <c r="E52" i="7"/>
  <c r="F52" i="7"/>
  <c r="G52" i="7"/>
  <c r="H52" i="7"/>
  <c r="I52" i="7"/>
  <c r="J52" i="7"/>
  <c r="K52" i="7"/>
  <c r="B53" i="7"/>
  <c r="C53" i="7"/>
  <c r="D53" i="7"/>
  <c r="E53" i="7"/>
  <c r="F53" i="7"/>
  <c r="G53" i="7"/>
  <c r="H53" i="7"/>
  <c r="I53" i="7"/>
  <c r="J53" i="7"/>
  <c r="K53" i="7"/>
  <c r="B54" i="7"/>
  <c r="C54" i="7"/>
  <c r="D54" i="7"/>
  <c r="E54" i="7"/>
  <c r="F54" i="7"/>
  <c r="G54" i="7"/>
  <c r="H54" i="7"/>
  <c r="I54" i="7"/>
  <c r="J54" i="7"/>
  <c r="K54" i="7"/>
  <c r="B55" i="7"/>
  <c r="C55" i="7"/>
  <c r="D55" i="7"/>
  <c r="E55" i="7"/>
  <c r="F55" i="7"/>
  <c r="G55" i="7"/>
  <c r="H55" i="7"/>
  <c r="I55" i="7"/>
  <c r="J55" i="7"/>
  <c r="K55" i="7"/>
  <c r="B56" i="7"/>
  <c r="C56" i="7"/>
  <c r="D56" i="7"/>
  <c r="E56" i="7"/>
  <c r="F56" i="7"/>
  <c r="G56" i="7"/>
  <c r="H56" i="7"/>
  <c r="I56" i="7"/>
  <c r="J56" i="7"/>
  <c r="K56" i="7"/>
  <c r="B57" i="7"/>
  <c r="C57" i="7"/>
  <c r="D57" i="7"/>
  <c r="E57" i="7"/>
  <c r="F57" i="7"/>
  <c r="G57" i="7"/>
  <c r="H57" i="7"/>
  <c r="I57" i="7"/>
  <c r="J57" i="7"/>
  <c r="K57" i="7"/>
  <c r="B58" i="7"/>
  <c r="C58" i="7"/>
  <c r="D58" i="7"/>
  <c r="E58" i="7"/>
  <c r="F58" i="7"/>
  <c r="G58" i="7"/>
  <c r="H58" i="7"/>
  <c r="I58" i="7"/>
  <c r="J58" i="7"/>
  <c r="K58" i="7"/>
  <c r="B59" i="7"/>
  <c r="C59" i="7"/>
  <c r="D59" i="7"/>
  <c r="E59" i="7"/>
  <c r="F59" i="7"/>
  <c r="G59" i="7"/>
  <c r="H59" i="7"/>
  <c r="I59" i="7"/>
  <c r="J59" i="7"/>
  <c r="K59" i="7"/>
  <c r="B60" i="7"/>
  <c r="C60" i="7"/>
  <c r="D60" i="7"/>
  <c r="E60" i="7"/>
  <c r="F60" i="7"/>
  <c r="G60" i="7"/>
  <c r="H60" i="7"/>
  <c r="I60" i="7"/>
  <c r="J60" i="7"/>
  <c r="K60" i="7"/>
  <c r="B61" i="7"/>
  <c r="C61" i="7"/>
  <c r="D61" i="7"/>
  <c r="E61" i="7"/>
  <c r="F61" i="7"/>
  <c r="G61" i="7"/>
  <c r="H61" i="7"/>
  <c r="I61" i="7"/>
  <c r="J61" i="7"/>
  <c r="K61" i="7"/>
  <c r="B62" i="7"/>
  <c r="C62" i="7"/>
  <c r="D62" i="7"/>
  <c r="E62" i="7"/>
  <c r="F62" i="7"/>
  <c r="G62" i="7"/>
  <c r="H62" i="7"/>
  <c r="I62" i="7"/>
  <c r="J62" i="7"/>
  <c r="K62" i="7"/>
  <c r="B63" i="7"/>
  <c r="C63" i="7"/>
  <c r="D63" i="7"/>
  <c r="E63" i="7"/>
  <c r="F63" i="7"/>
  <c r="G63" i="7"/>
  <c r="H63" i="7"/>
  <c r="I63" i="7"/>
  <c r="J63" i="7"/>
  <c r="K63" i="7"/>
  <c r="B64" i="7"/>
  <c r="C64" i="7"/>
  <c r="D64" i="7"/>
  <c r="E64" i="7"/>
  <c r="F64" i="7"/>
  <c r="G64" i="7"/>
  <c r="H64" i="7"/>
  <c r="I64" i="7"/>
  <c r="J64" i="7"/>
  <c r="K64" i="7"/>
  <c r="B65" i="7"/>
  <c r="C65" i="7"/>
  <c r="D65" i="7"/>
  <c r="E65" i="7"/>
  <c r="F65" i="7"/>
  <c r="G65" i="7"/>
  <c r="H65" i="7"/>
  <c r="I65" i="7"/>
  <c r="J65" i="7"/>
  <c r="K65" i="7"/>
  <c r="B66" i="7"/>
  <c r="C66" i="7"/>
  <c r="D66" i="7"/>
  <c r="E66" i="7"/>
  <c r="F66" i="7"/>
  <c r="G66" i="7"/>
  <c r="H66" i="7"/>
  <c r="I66" i="7"/>
  <c r="J66" i="7"/>
  <c r="K66" i="7"/>
  <c r="B67" i="7"/>
  <c r="C67" i="7"/>
  <c r="D67" i="7"/>
  <c r="E67" i="7"/>
  <c r="F67" i="7"/>
  <c r="G67" i="7"/>
  <c r="H67" i="7"/>
  <c r="I67" i="7"/>
  <c r="J67" i="7"/>
  <c r="K67" i="7"/>
  <c r="B68" i="7"/>
  <c r="C68" i="7"/>
  <c r="D68" i="7"/>
  <c r="E68" i="7"/>
  <c r="F68" i="7"/>
  <c r="G68" i="7"/>
  <c r="H68" i="7"/>
  <c r="I68" i="7"/>
  <c r="J68" i="7"/>
  <c r="K68" i="7"/>
  <c r="B69" i="7"/>
  <c r="C69" i="7"/>
  <c r="D69" i="7"/>
  <c r="E69" i="7"/>
  <c r="F69" i="7"/>
  <c r="G69" i="7"/>
  <c r="H69" i="7"/>
  <c r="I69" i="7"/>
  <c r="J69" i="7"/>
  <c r="K69" i="7"/>
  <c r="B70" i="7"/>
  <c r="C70" i="7"/>
  <c r="D70" i="7"/>
  <c r="E70" i="7"/>
  <c r="F70" i="7"/>
  <c r="G70" i="7"/>
  <c r="H70" i="7"/>
  <c r="I70" i="7"/>
  <c r="J70" i="7"/>
  <c r="K70" i="7"/>
  <c r="B71" i="7"/>
  <c r="C71" i="7"/>
  <c r="D71" i="7"/>
  <c r="E71" i="7"/>
  <c r="F71" i="7"/>
  <c r="G71" i="7"/>
  <c r="H71" i="7"/>
  <c r="I71" i="7"/>
  <c r="J71" i="7"/>
  <c r="K71" i="7"/>
  <c r="B72" i="7"/>
  <c r="C72" i="7"/>
  <c r="D72" i="7"/>
  <c r="E72" i="7"/>
  <c r="F72" i="7"/>
  <c r="G72" i="7"/>
  <c r="H72" i="7"/>
  <c r="I72" i="7"/>
  <c r="J72" i="7"/>
  <c r="K72" i="7"/>
  <c r="B73" i="7"/>
  <c r="C73" i="7"/>
  <c r="D73" i="7"/>
  <c r="E73" i="7"/>
  <c r="F73" i="7"/>
  <c r="G73" i="7"/>
  <c r="H73" i="7"/>
  <c r="I73" i="7"/>
  <c r="J73" i="7"/>
  <c r="K73" i="7"/>
  <c r="B74" i="7"/>
  <c r="C74" i="7"/>
  <c r="D74" i="7"/>
  <c r="E74" i="7"/>
  <c r="F74" i="7"/>
  <c r="G74" i="7"/>
  <c r="H74" i="7"/>
  <c r="I74" i="7"/>
  <c r="J74" i="7"/>
  <c r="K74" i="7"/>
  <c r="B75" i="7"/>
  <c r="C75" i="7"/>
  <c r="D75" i="7"/>
  <c r="E75" i="7"/>
  <c r="F75" i="7"/>
  <c r="G75" i="7"/>
  <c r="H75" i="7"/>
  <c r="I75" i="7"/>
  <c r="J75" i="7"/>
  <c r="K75" i="7"/>
  <c r="B76" i="7"/>
  <c r="C76" i="7"/>
  <c r="D76" i="7"/>
  <c r="E76" i="7"/>
  <c r="F76" i="7"/>
  <c r="G76" i="7"/>
  <c r="H76" i="7"/>
  <c r="I76" i="7"/>
  <c r="J76" i="7"/>
  <c r="K76" i="7"/>
  <c r="B77" i="7"/>
  <c r="C77" i="7"/>
  <c r="D77" i="7"/>
  <c r="E77" i="7"/>
  <c r="F77" i="7"/>
  <c r="G77" i="7"/>
  <c r="H77" i="7"/>
  <c r="I77" i="7"/>
  <c r="J77" i="7"/>
  <c r="K77" i="7"/>
  <c r="B78" i="7"/>
  <c r="C78" i="7"/>
  <c r="D78" i="7"/>
  <c r="E78" i="7"/>
  <c r="F78" i="7"/>
  <c r="G78" i="7"/>
  <c r="H78" i="7"/>
  <c r="I78" i="7"/>
  <c r="J78" i="7"/>
  <c r="K78" i="7"/>
  <c r="B79" i="7"/>
  <c r="C79" i="7"/>
  <c r="D79" i="7"/>
  <c r="E79" i="7"/>
  <c r="F79" i="7"/>
  <c r="G79" i="7"/>
  <c r="H79" i="7"/>
  <c r="I79" i="7"/>
  <c r="J79" i="7"/>
  <c r="K79" i="7"/>
  <c r="B80" i="7"/>
  <c r="C80" i="7"/>
  <c r="D80" i="7"/>
  <c r="E80" i="7"/>
  <c r="F80" i="7"/>
  <c r="G80" i="7"/>
  <c r="H80" i="7"/>
  <c r="I80" i="7"/>
  <c r="J80" i="7"/>
  <c r="K80" i="7"/>
  <c r="B81" i="7"/>
  <c r="C81" i="7"/>
  <c r="D81" i="7"/>
  <c r="E81" i="7"/>
  <c r="F81" i="7"/>
  <c r="G81" i="7"/>
  <c r="H81" i="7"/>
  <c r="I81" i="7"/>
  <c r="J81" i="7"/>
  <c r="K81" i="7"/>
  <c r="B82" i="7"/>
  <c r="C82" i="7"/>
  <c r="D82" i="7"/>
  <c r="E82" i="7"/>
  <c r="F82" i="7"/>
  <c r="G82" i="7"/>
  <c r="H82" i="7"/>
  <c r="I82" i="7"/>
  <c r="J82" i="7"/>
  <c r="K82" i="7"/>
  <c r="B83" i="7"/>
  <c r="C83" i="7"/>
  <c r="D83" i="7"/>
  <c r="E83" i="7"/>
  <c r="F83" i="7"/>
  <c r="G83" i="7"/>
  <c r="H83" i="7"/>
  <c r="I83" i="7"/>
  <c r="J83" i="7"/>
  <c r="K83" i="7"/>
  <c r="B84" i="7"/>
  <c r="C84" i="7"/>
  <c r="D84" i="7"/>
  <c r="E84" i="7"/>
  <c r="F84" i="7"/>
  <c r="G84" i="7"/>
  <c r="H84" i="7"/>
  <c r="I84" i="7"/>
  <c r="J84" i="7"/>
  <c r="K84" i="7"/>
  <c r="B85" i="7"/>
  <c r="C85" i="7"/>
  <c r="D85" i="7"/>
  <c r="E85" i="7"/>
  <c r="F85" i="7"/>
  <c r="G85" i="7"/>
  <c r="H85" i="7"/>
  <c r="I85" i="7"/>
  <c r="J85" i="7"/>
  <c r="K85" i="7"/>
  <c r="B86" i="7"/>
  <c r="C86" i="7"/>
  <c r="D86" i="7"/>
  <c r="E86" i="7"/>
  <c r="F86" i="7"/>
  <c r="G86" i="7"/>
  <c r="H86" i="7"/>
  <c r="I86" i="7"/>
  <c r="J86" i="7"/>
  <c r="K86" i="7"/>
  <c r="B87" i="7"/>
  <c r="C87" i="7"/>
  <c r="D87" i="7"/>
  <c r="E87" i="7"/>
  <c r="F87" i="7"/>
  <c r="G87" i="7"/>
  <c r="H87" i="7"/>
  <c r="I87" i="7"/>
  <c r="J87" i="7"/>
  <c r="K87" i="7"/>
  <c r="B88" i="7"/>
  <c r="C88" i="7"/>
  <c r="D88" i="7"/>
  <c r="E88" i="7"/>
  <c r="F88" i="7"/>
  <c r="G88" i="7"/>
  <c r="H88" i="7"/>
  <c r="I88" i="7"/>
  <c r="J88" i="7"/>
  <c r="K88" i="7"/>
  <c r="B89" i="7"/>
  <c r="C89" i="7"/>
  <c r="D89" i="7"/>
  <c r="E89" i="7"/>
  <c r="F89" i="7"/>
  <c r="G89" i="7"/>
  <c r="H89" i="7"/>
  <c r="I89" i="7"/>
  <c r="J89" i="7"/>
  <c r="K89" i="7"/>
  <c r="B90" i="7"/>
  <c r="C90" i="7"/>
  <c r="D90" i="7"/>
  <c r="E90" i="7"/>
  <c r="F90" i="7"/>
  <c r="G90" i="7"/>
  <c r="H90" i="7"/>
  <c r="I90" i="7"/>
  <c r="J90" i="7"/>
  <c r="K90" i="7"/>
  <c r="B91" i="7"/>
  <c r="C91" i="7"/>
  <c r="D91" i="7"/>
  <c r="E91" i="7"/>
  <c r="F91" i="7"/>
  <c r="G91" i="7"/>
  <c r="H91" i="7"/>
  <c r="I91" i="7"/>
  <c r="J91" i="7"/>
  <c r="K91" i="7"/>
  <c r="B92" i="7"/>
  <c r="C92" i="7"/>
  <c r="D92" i="7"/>
  <c r="E92" i="7"/>
  <c r="F92" i="7"/>
  <c r="G92" i="7"/>
  <c r="H92" i="7"/>
  <c r="I92" i="7"/>
  <c r="J92" i="7"/>
  <c r="K92" i="7"/>
  <c r="B93" i="7"/>
  <c r="C93" i="7"/>
  <c r="D93" i="7"/>
  <c r="E93" i="7"/>
  <c r="F93" i="7"/>
  <c r="G93" i="7"/>
  <c r="H93" i="7"/>
  <c r="I93" i="7"/>
  <c r="J93" i="7"/>
  <c r="K93" i="7"/>
  <c r="B94" i="7"/>
  <c r="C94" i="7"/>
  <c r="D94" i="7"/>
  <c r="E94" i="7"/>
  <c r="F94" i="7"/>
  <c r="G94" i="7"/>
  <c r="H94" i="7"/>
  <c r="I94" i="7"/>
  <c r="J94" i="7"/>
  <c r="K94" i="7"/>
  <c r="B95" i="7"/>
  <c r="C95" i="7"/>
  <c r="D95" i="7"/>
  <c r="E95" i="7"/>
  <c r="F95" i="7"/>
  <c r="G95" i="7"/>
  <c r="H95" i="7"/>
  <c r="I95" i="7"/>
  <c r="J95" i="7"/>
  <c r="K95" i="7"/>
  <c r="B96" i="7"/>
  <c r="C96" i="7"/>
  <c r="D96" i="7"/>
  <c r="E96" i="7"/>
  <c r="F96" i="7"/>
  <c r="G96" i="7"/>
  <c r="H96" i="7"/>
  <c r="I96" i="7"/>
  <c r="J96" i="7"/>
  <c r="K96" i="7"/>
  <c r="B97" i="7"/>
  <c r="C97" i="7"/>
  <c r="D97" i="7"/>
  <c r="E97" i="7"/>
  <c r="F97" i="7"/>
  <c r="G97" i="7"/>
  <c r="H97" i="7"/>
  <c r="I97" i="7"/>
  <c r="J97" i="7"/>
  <c r="K97" i="7"/>
  <c r="B98" i="7"/>
  <c r="C98" i="7"/>
  <c r="D98" i="7"/>
  <c r="E98" i="7"/>
  <c r="F98" i="7"/>
  <c r="G98" i="7"/>
  <c r="H98" i="7"/>
  <c r="I98" i="7"/>
  <c r="J98" i="7"/>
  <c r="K98" i="7"/>
  <c r="B99" i="7"/>
  <c r="C99" i="7"/>
  <c r="D99" i="7"/>
  <c r="E99" i="7"/>
  <c r="F99" i="7"/>
  <c r="G99" i="7"/>
  <c r="H99" i="7"/>
  <c r="I99" i="7"/>
  <c r="J99" i="7"/>
  <c r="K99" i="7"/>
  <c r="B100" i="7"/>
  <c r="C100" i="7"/>
  <c r="D100" i="7"/>
  <c r="E100" i="7"/>
  <c r="F100" i="7"/>
  <c r="G100" i="7"/>
  <c r="H100" i="7"/>
  <c r="I100" i="7"/>
  <c r="J100" i="7"/>
  <c r="K100" i="7"/>
  <c r="B101" i="7"/>
  <c r="C101" i="7"/>
  <c r="D101" i="7"/>
  <c r="E101" i="7"/>
  <c r="F101" i="7"/>
  <c r="G101" i="7"/>
  <c r="H101" i="7"/>
  <c r="I101" i="7"/>
  <c r="J101" i="7"/>
  <c r="K101" i="7"/>
  <c r="B102" i="7"/>
  <c r="C102" i="7"/>
  <c r="D102" i="7"/>
  <c r="E102" i="7"/>
  <c r="F102" i="7"/>
  <c r="G102" i="7"/>
  <c r="H102" i="7"/>
  <c r="I102" i="7"/>
  <c r="J102" i="7"/>
  <c r="K102" i="7"/>
  <c r="B103" i="7"/>
  <c r="C103" i="7"/>
  <c r="D103" i="7"/>
  <c r="E103" i="7"/>
  <c r="F103" i="7"/>
  <c r="G103" i="7"/>
  <c r="H103" i="7"/>
  <c r="I103" i="7"/>
  <c r="J103" i="7"/>
  <c r="K103" i="7"/>
  <c r="B104" i="7"/>
  <c r="C104" i="7"/>
  <c r="D104" i="7"/>
  <c r="E104" i="7"/>
  <c r="F104" i="7"/>
  <c r="G104" i="7"/>
  <c r="H104" i="7"/>
  <c r="I104" i="7"/>
  <c r="J104" i="7"/>
  <c r="K104" i="7"/>
  <c r="B105" i="7"/>
  <c r="C105" i="7"/>
  <c r="D105" i="7"/>
  <c r="E105" i="7"/>
  <c r="F105" i="7"/>
  <c r="G105" i="7"/>
  <c r="H105" i="7"/>
  <c r="I105" i="7"/>
  <c r="J105" i="7"/>
  <c r="K105" i="7"/>
  <c r="B106" i="7"/>
  <c r="C106" i="7"/>
  <c r="D106" i="7"/>
  <c r="E106" i="7"/>
  <c r="F106" i="7"/>
  <c r="G106" i="7"/>
  <c r="H106" i="7"/>
  <c r="I106" i="7"/>
  <c r="J106" i="7"/>
  <c r="K106" i="7"/>
  <c r="B107" i="7"/>
  <c r="C107" i="7"/>
  <c r="D107" i="7"/>
  <c r="E107" i="7"/>
  <c r="F107" i="7"/>
  <c r="G107" i="7"/>
  <c r="H107" i="7"/>
  <c r="I107" i="7"/>
  <c r="J107" i="7"/>
  <c r="K107" i="7"/>
  <c r="B108" i="7"/>
  <c r="C108" i="7"/>
  <c r="D108" i="7"/>
  <c r="E108" i="7"/>
  <c r="F108" i="7"/>
  <c r="G108" i="7"/>
  <c r="H108" i="7"/>
  <c r="I108" i="7"/>
  <c r="J108" i="7"/>
  <c r="K108" i="7"/>
  <c r="B109" i="7"/>
  <c r="C109" i="7"/>
  <c r="D109" i="7"/>
  <c r="E109" i="7"/>
  <c r="F109" i="7"/>
  <c r="G109" i="7"/>
  <c r="H109" i="7"/>
  <c r="I109" i="7"/>
  <c r="J109" i="7"/>
  <c r="K109" i="7"/>
  <c r="B110" i="7"/>
  <c r="C110" i="7"/>
  <c r="D110" i="7"/>
  <c r="E110" i="7"/>
  <c r="F110" i="7"/>
  <c r="G110" i="7"/>
  <c r="H110" i="7"/>
  <c r="I110" i="7"/>
  <c r="J110" i="7"/>
  <c r="K110" i="7"/>
  <c r="B263" i="7"/>
  <c r="C263" i="7"/>
  <c r="D263" i="7"/>
  <c r="E263" i="7"/>
  <c r="G263" i="7"/>
  <c r="H263" i="7"/>
  <c r="I263" i="7"/>
  <c r="J263" i="7"/>
  <c r="K263" i="7"/>
  <c r="B264" i="7"/>
  <c r="C264" i="7"/>
  <c r="D264" i="7"/>
  <c r="E264" i="7"/>
  <c r="G264" i="7"/>
  <c r="H264" i="7"/>
  <c r="I264" i="7"/>
  <c r="J264" i="7"/>
  <c r="K264" i="7"/>
  <c r="B265" i="7"/>
  <c r="C265" i="7"/>
  <c r="D265" i="7"/>
  <c r="E265" i="7"/>
  <c r="G265" i="7"/>
  <c r="H265" i="7"/>
  <c r="I265" i="7"/>
  <c r="J265" i="7"/>
  <c r="K265" i="7"/>
  <c r="B266" i="7"/>
  <c r="C266" i="7"/>
  <c r="D266" i="7"/>
  <c r="E266" i="7"/>
  <c r="G266" i="7"/>
  <c r="H266" i="7"/>
  <c r="I266" i="7"/>
  <c r="J266" i="7"/>
  <c r="K266" i="7"/>
  <c r="B267" i="7"/>
  <c r="C267" i="7"/>
  <c r="D267" i="7"/>
  <c r="E267" i="7"/>
  <c r="G267" i="7"/>
  <c r="H267" i="7"/>
  <c r="I267" i="7"/>
  <c r="J267" i="7"/>
  <c r="K267" i="7"/>
  <c r="B268" i="7"/>
  <c r="C268" i="7"/>
  <c r="D268" i="7"/>
  <c r="E268" i="7"/>
  <c r="G268" i="7"/>
  <c r="H268" i="7"/>
  <c r="I268" i="7"/>
  <c r="J268" i="7"/>
  <c r="K268" i="7"/>
  <c r="B269" i="7"/>
  <c r="C269" i="7"/>
  <c r="D269" i="7"/>
  <c r="E269" i="7"/>
  <c r="G269" i="7"/>
  <c r="H269" i="7"/>
  <c r="I269" i="7"/>
  <c r="J269" i="7"/>
  <c r="K269" i="7"/>
  <c r="B270" i="7"/>
  <c r="C270" i="7"/>
  <c r="D270" i="7"/>
  <c r="E270" i="7"/>
  <c r="G270" i="7"/>
  <c r="H270" i="7"/>
  <c r="I270" i="7"/>
  <c r="J270" i="7"/>
  <c r="K270" i="7"/>
  <c r="B271" i="7"/>
  <c r="C271" i="7"/>
  <c r="D271" i="7"/>
  <c r="E271" i="7"/>
  <c r="G271" i="7"/>
  <c r="H271" i="7"/>
  <c r="I271" i="7"/>
  <c r="J271" i="7"/>
  <c r="K271" i="7"/>
  <c r="B272" i="7"/>
  <c r="C272" i="7"/>
  <c r="D272" i="7"/>
  <c r="E272" i="7"/>
  <c r="G272" i="7"/>
  <c r="H272" i="7"/>
  <c r="I272" i="7"/>
  <c r="J272" i="7"/>
  <c r="K272" i="7"/>
  <c r="B273" i="7"/>
  <c r="C273" i="7"/>
  <c r="D273" i="7"/>
  <c r="E273" i="7"/>
  <c r="G273" i="7"/>
  <c r="H273" i="7"/>
  <c r="I273" i="7"/>
  <c r="J273" i="7"/>
  <c r="K273" i="7"/>
  <c r="B274" i="7"/>
  <c r="C274" i="7"/>
  <c r="D274" i="7"/>
  <c r="E274" i="7"/>
  <c r="G274" i="7"/>
  <c r="H274" i="7"/>
  <c r="I274" i="7"/>
  <c r="J274" i="7"/>
  <c r="K274" i="7"/>
  <c r="B275" i="7"/>
  <c r="C275" i="7"/>
  <c r="D275" i="7"/>
  <c r="E275" i="7"/>
  <c r="G275" i="7"/>
  <c r="H275" i="7"/>
  <c r="I275" i="7"/>
  <c r="J275" i="7"/>
  <c r="K275" i="7"/>
  <c r="B276" i="7"/>
  <c r="C276" i="7"/>
  <c r="D276" i="7"/>
  <c r="E276" i="7"/>
  <c r="G276" i="7"/>
  <c r="H276" i="7"/>
  <c r="I276" i="7"/>
  <c r="J276" i="7"/>
  <c r="K276" i="7"/>
  <c r="B277" i="7"/>
  <c r="C277" i="7"/>
  <c r="D277" i="7"/>
  <c r="E277" i="7"/>
  <c r="G277" i="7"/>
  <c r="H277" i="7"/>
  <c r="I277" i="7"/>
  <c r="J277" i="7"/>
  <c r="K277" i="7"/>
  <c r="B278" i="7"/>
  <c r="C278" i="7"/>
  <c r="D278" i="7"/>
  <c r="E278" i="7"/>
  <c r="G278" i="7"/>
  <c r="H278" i="7"/>
  <c r="I278" i="7"/>
  <c r="J278" i="7"/>
  <c r="K278" i="7"/>
  <c r="B279" i="7"/>
  <c r="C279" i="7"/>
  <c r="D279" i="7"/>
  <c r="E279" i="7"/>
  <c r="G279" i="7"/>
  <c r="H279" i="7"/>
  <c r="I279" i="7"/>
  <c r="J279" i="7"/>
  <c r="K279" i="7"/>
  <c r="B280" i="7"/>
  <c r="C280" i="7"/>
  <c r="D280" i="7"/>
  <c r="E280" i="7"/>
  <c r="G280" i="7"/>
  <c r="H280" i="7"/>
  <c r="I280" i="7"/>
  <c r="J280" i="7"/>
  <c r="K280" i="7"/>
  <c r="B281" i="7"/>
  <c r="C281" i="7"/>
  <c r="D281" i="7"/>
  <c r="E281" i="7"/>
  <c r="G281" i="7"/>
  <c r="H281" i="7"/>
  <c r="I281" i="7"/>
  <c r="J281" i="7"/>
  <c r="K281" i="7"/>
  <c r="B282" i="7"/>
  <c r="C282" i="7"/>
  <c r="D282" i="7"/>
  <c r="E282" i="7"/>
  <c r="G282" i="7"/>
  <c r="H282" i="7"/>
  <c r="I282" i="7"/>
  <c r="J282" i="7"/>
  <c r="K282" i="7"/>
  <c r="B337" i="7"/>
  <c r="C337" i="7"/>
  <c r="D337" i="7"/>
  <c r="E337" i="7"/>
  <c r="F337" i="7"/>
  <c r="G337" i="7"/>
  <c r="I337" i="7"/>
  <c r="J337" i="7"/>
  <c r="K337" i="7"/>
  <c r="B338" i="7"/>
  <c r="C338" i="7"/>
  <c r="D338" i="7"/>
  <c r="E338" i="7"/>
  <c r="F338" i="7"/>
  <c r="G338" i="7"/>
  <c r="I338" i="7"/>
  <c r="J338" i="7"/>
  <c r="K338" i="7"/>
  <c r="B339" i="7"/>
  <c r="C339" i="7"/>
  <c r="D339" i="7"/>
  <c r="E339" i="7"/>
  <c r="F339" i="7"/>
  <c r="G339" i="7"/>
  <c r="I339" i="7"/>
  <c r="J339" i="7"/>
  <c r="K339" i="7"/>
  <c r="B340" i="7"/>
  <c r="C340" i="7"/>
  <c r="D340" i="7"/>
  <c r="E340" i="7"/>
  <c r="F340" i="7"/>
  <c r="G340" i="7"/>
  <c r="I340" i="7"/>
  <c r="J340" i="7"/>
  <c r="K340" i="7"/>
  <c r="B341" i="7"/>
  <c r="C341" i="7"/>
  <c r="D341" i="7"/>
  <c r="E341" i="7"/>
  <c r="F341" i="7"/>
  <c r="G341" i="7"/>
  <c r="I341" i="7"/>
  <c r="J341" i="7"/>
  <c r="K341" i="7"/>
  <c r="B342" i="7"/>
  <c r="C342" i="7"/>
  <c r="D342" i="7"/>
  <c r="E342" i="7"/>
  <c r="F342" i="7"/>
  <c r="G342" i="7"/>
  <c r="I342" i="7"/>
  <c r="J342" i="7"/>
  <c r="K342" i="7"/>
  <c r="B343" i="7"/>
  <c r="C343" i="7"/>
  <c r="D343" i="7"/>
  <c r="E343" i="7"/>
  <c r="F343" i="7"/>
  <c r="G343" i="7"/>
  <c r="I343" i="7"/>
  <c r="J343" i="7"/>
  <c r="K343" i="7"/>
  <c r="B344" i="7"/>
  <c r="C344" i="7"/>
  <c r="D344" i="7"/>
  <c r="E344" i="7"/>
  <c r="F344" i="7"/>
  <c r="G344" i="7"/>
  <c r="I344" i="7"/>
  <c r="J344" i="7"/>
  <c r="K344" i="7"/>
  <c r="B345" i="7"/>
  <c r="C345" i="7"/>
  <c r="D345" i="7"/>
  <c r="E345" i="7"/>
  <c r="F345" i="7"/>
  <c r="G345" i="7"/>
  <c r="I345" i="7"/>
  <c r="J345" i="7"/>
  <c r="K345" i="7"/>
  <c r="B346" i="7"/>
  <c r="C346" i="7"/>
  <c r="D346" i="7"/>
  <c r="E346" i="7"/>
  <c r="F346" i="7"/>
  <c r="G346" i="7"/>
  <c r="I346" i="7"/>
  <c r="J346" i="7"/>
  <c r="K346" i="7"/>
  <c r="B347" i="7"/>
  <c r="C347" i="7"/>
  <c r="D347" i="7"/>
  <c r="E347" i="7"/>
  <c r="F347" i="7"/>
  <c r="G347" i="7"/>
  <c r="I347" i="7"/>
  <c r="J347" i="7"/>
  <c r="K347" i="7"/>
  <c r="B348" i="7"/>
  <c r="C348" i="7"/>
  <c r="D348" i="7"/>
  <c r="E348" i="7"/>
  <c r="F348" i="7"/>
  <c r="G348" i="7"/>
  <c r="I348" i="7"/>
  <c r="J348" i="7"/>
  <c r="K348" i="7"/>
  <c r="B349" i="7"/>
  <c r="C349" i="7"/>
  <c r="D349" i="7"/>
  <c r="E349" i="7"/>
  <c r="F349" i="7"/>
  <c r="G349" i="7"/>
  <c r="I349" i="7"/>
  <c r="J349" i="7"/>
  <c r="K349" i="7"/>
  <c r="B350" i="7"/>
  <c r="C350" i="7"/>
  <c r="D350" i="7"/>
  <c r="E350" i="7"/>
  <c r="F350" i="7"/>
  <c r="G350" i="7"/>
  <c r="I350" i="7"/>
  <c r="J350" i="7"/>
  <c r="K350" i="7"/>
  <c r="B351" i="7"/>
  <c r="C351" i="7"/>
  <c r="D351" i="7"/>
  <c r="E351" i="7"/>
  <c r="F351" i="7"/>
  <c r="G351" i="7"/>
  <c r="I351" i="7"/>
  <c r="J351" i="7"/>
  <c r="K351" i="7"/>
  <c r="B352" i="7"/>
  <c r="C352" i="7"/>
  <c r="D352" i="7"/>
  <c r="E352" i="7"/>
  <c r="F352" i="7"/>
  <c r="G352" i="7"/>
  <c r="I352" i="7"/>
  <c r="J352" i="7"/>
  <c r="K352" i="7"/>
  <c r="B353" i="7"/>
  <c r="C353" i="7"/>
  <c r="D353" i="7"/>
  <c r="E353" i="7"/>
  <c r="F353" i="7"/>
  <c r="G353" i="7"/>
  <c r="I353" i="7"/>
  <c r="J353" i="7"/>
  <c r="K353" i="7"/>
  <c r="B354" i="7"/>
  <c r="C354" i="7"/>
  <c r="D354" i="7"/>
  <c r="E354" i="7"/>
  <c r="F354" i="7"/>
  <c r="G354" i="7"/>
  <c r="I354" i="7"/>
  <c r="J354" i="7"/>
  <c r="K354" i="7"/>
  <c r="B355" i="7"/>
  <c r="C355" i="7"/>
  <c r="D355" i="7"/>
  <c r="E355" i="7"/>
  <c r="F355" i="7"/>
  <c r="G355" i="7"/>
  <c r="I355" i="7"/>
  <c r="J355" i="7"/>
  <c r="K355" i="7"/>
  <c r="B356" i="7"/>
  <c r="C356" i="7"/>
  <c r="D356" i="7"/>
  <c r="E356" i="7"/>
  <c r="F356" i="7"/>
  <c r="G356" i="7"/>
  <c r="I356" i="7"/>
  <c r="J356" i="7"/>
  <c r="K356" i="7"/>
  <c r="B357" i="7"/>
  <c r="C357" i="7"/>
  <c r="D357" i="7"/>
  <c r="E357" i="7"/>
  <c r="F357" i="7"/>
  <c r="G357" i="7"/>
  <c r="I357" i="7"/>
  <c r="J357" i="7"/>
  <c r="K357" i="7"/>
  <c r="B358" i="7"/>
  <c r="C358" i="7"/>
  <c r="D358" i="7"/>
  <c r="E358" i="7"/>
  <c r="F358" i="7"/>
  <c r="G358" i="7"/>
  <c r="I358" i="7"/>
  <c r="J358" i="7"/>
  <c r="K358" i="7"/>
  <c r="B359" i="7"/>
  <c r="C359" i="7"/>
  <c r="D359" i="7"/>
  <c r="E359" i="7"/>
  <c r="F359" i="7"/>
  <c r="G359" i="7"/>
  <c r="I359" i="7"/>
  <c r="J359" i="7"/>
  <c r="K359" i="7"/>
  <c r="B360" i="7"/>
  <c r="C360" i="7"/>
  <c r="D360" i="7"/>
  <c r="E360" i="7"/>
  <c r="F360" i="7"/>
  <c r="G360" i="7"/>
  <c r="I360" i="7"/>
  <c r="J360" i="7"/>
  <c r="K360" i="7"/>
  <c r="B361" i="7"/>
  <c r="C361" i="7"/>
  <c r="D361" i="7"/>
  <c r="E361" i="7"/>
  <c r="F361" i="7"/>
  <c r="G361" i="7"/>
  <c r="I361" i="7"/>
  <c r="J361" i="7"/>
  <c r="K361" i="7"/>
  <c r="B362" i="7"/>
  <c r="C362" i="7"/>
  <c r="D362" i="7"/>
  <c r="E362" i="7"/>
  <c r="F362" i="7"/>
  <c r="G362" i="7"/>
  <c r="I362" i="7"/>
  <c r="J362" i="7"/>
  <c r="K362" i="7"/>
  <c r="B363" i="7"/>
  <c r="C363" i="7"/>
  <c r="D363" i="7"/>
  <c r="E363" i="7"/>
  <c r="F363" i="7"/>
  <c r="G363" i="7"/>
  <c r="I363" i="7"/>
  <c r="J363" i="7"/>
  <c r="K363" i="7"/>
  <c r="B364" i="7"/>
  <c r="C364" i="7"/>
  <c r="D364" i="7"/>
  <c r="E364" i="7"/>
  <c r="F364" i="7"/>
  <c r="G364" i="7"/>
  <c r="I364" i="7"/>
  <c r="J364" i="7"/>
  <c r="K364" i="7"/>
  <c r="B365" i="7"/>
  <c r="C365" i="7"/>
  <c r="D365" i="7"/>
  <c r="E365" i="7"/>
  <c r="F365" i="7"/>
  <c r="G365" i="7"/>
  <c r="I365" i="7"/>
  <c r="J365" i="7"/>
  <c r="K365" i="7"/>
  <c r="B415" i="7"/>
  <c r="C415" i="7"/>
  <c r="D415" i="7"/>
  <c r="E415" i="7"/>
  <c r="F415" i="7"/>
  <c r="G415" i="7"/>
  <c r="H415" i="7"/>
  <c r="J415" i="7"/>
  <c r="K415" i="7"/>
  <c r="B416" i="7"/>
  <c r="C416" i="7"/>
  <c r="D416" i="7"/>
  <c r="E416" i="7"/>
  <c r="F416" i="7"/>
  <c r="G416" i="7"/>
  <c r="H416" i="7"/>
  <c r="J416" i="7"/>
  <c r="K416" i="7"/>
  <c r="B417" i="7"/>
  <c r="C417" i="7"/>
  <c r="D417" i="7"/>
  <c r="E417" i="7"/>
  <c r="F417" i="7"/>
  <c r="G417" i="7"/>
  <c r="H417" i="7"/>
  <c r="J417" i="7"/>
  <c r="K417" i="7"/>
  <c r="B418" i="7"/>
  <c r="C418" i="7"/>
  <c r="D418" i="7"/>
  <c r="E418" i="7"/>
  <c r="F418" i="7"/>
  <c r="G418" i="7"/>
  <c r="H418" i="7"/>
  <c r="J418" i="7"/>
  <c r="K418" i="7"/>
  <c r="B419" i="7"/>
  <c r="C419" i="7"/>
  <c r="D419" i="7"/>
  <c r="E419" i="7"/>
  <c r="F419" i="7"/>
  <c r="G419" i="7"/>
  <c r="H419" i="7"/>
  <c r="J419" i="7"/>
  <c r="K419" i="7"/>
  <c r="B420" i="7"/>
  <c r="C420" i="7"/>
  <c r="D420" i="7"/>
  <c r="E420" i="7"/>
  <c r="F420" i="7"/>
  <c r="G420" i="7"/>
  <c r="H420" i="7"/>
  <c r="J420" i="7"/>
  <c r="K420" i="7"/>
  <c r="B421" i="7"/>
  <c r="C421" i="7"/>
  <c r="D421" i="7"/>
  <c r="E421" i="7"/>
  <c r="F421" i="7"/>
  <c r="G421" i="7"/>
  <c r="H421" i="7"/>
  <c r="J421" i="7"/>
  <c r="K421" i="7"/>
  <c r="B422" i="7"/>
  <c r="C422" i="7"/>
  <c r="D422" i="7"/>
  <c r="E422" i="7"/>
  <c r="F422" i="7"/>
  <c r="G422" i="7"/>
  <c r="H422" i="7"/>
  <c r="J422" i="7"/>
  <c r="K422" i="7"/>
  <c r="B423" i="7"/>
  <c r="C423" i="7"/>
  <c r="D423" i="7"/>
  <c r="E423" i="7"/>
  <c r="F423" i="7"/>
  <c r="G423" i="7"/>
  <c r="H423" i="7"/>
  <c r="J423" i="7"/>
  <c r="K423" i="7"/>
  <c r="B424" i="7"/>
  <c r="C424" i="7"/>
  <c r="D424" i="7"/>
  <c r="E424" i="7"/>
  <c r="F424" i="7"/>
  <c r="G424" i="7"/>
  <c r="H424" i="7"/>
  <c r="J424" i="7"/>
  <c r="K424" i="7"/>
  <c r="B425" i="7"/>
  <c r="C425" i="7"/>
  <c r="D425" i="7"/>
  <c r="E425" i="7"/>
  <c r="F425" i="7"/>
  <c r="G425" i="7"/>
  <c r="H425" i="7"/>
  <c r="J425" i="7"/>
  <c r="K425" i="7"/>
  <c r="B426" i="7"/>
  <c r="C426" i="7"/>
  <c r="D426" i="7"/>
  <c r="E426" i="7"/>
  <c r="F426" i="7"/>
  <c r="G426" i="7"/>
  <c r="H426" i="7"/>
  <c r="J426" i="7"/>
  <c r="K426" i="7"/>
  <c r="B427" i="7"/>
  <c r="C427" i="7"/>
  <c r="D427" i="7"/>
  <c r="E427" i="7"/>
  <c r="F427" i="7"/>
  <c r="G427" i="7"/>
  <c r="H427" i="7"/>
  <c r="J427" i="7"/>
  <c r="K427" i="7"/>
  <c r="B428" i="7"/>
  <c r="C428" i="7"/>
  <c r="D428" i="7"/>
  <c r="E428" i="7"/>
  <c r="F428" i="7"/>
  <c r="G428" i="7"/>
  <c r="H428" i="7"/>
  <c r="J428" i="7"/>
  <c r="K428" i="7"/>
  <c r="B429" i="7"/>
  <c r="C429" i="7"/>
  <c r="D429" i="7"/>
  <c r="E429" i="7"/>
  <c r="F429" i="7"/>
  <c r="G429" i="7"/>
  <c r="H429" i="7"/>
  <c r="J429" i="7"/>
  <c r="K429" i="7"/>
  <c r="B430" i="7"/>
  <c r="C430" i="7"/>
  <c r="D430" i="7"/>
  <c r="E430" i="7"/>
  <c r="F430" i="7"/>
  <c r="G430" i="7"/>
  <c r="H430" i="7"/>
  <c r="J430" i="7"/>
  <c r="K430" i="7"/>
  <c r="B431" i="7"/>
  <c r="C431" i="7"/>
  <c r="D431" i="7"/>
  <c r="E431" i="7"/>
  <c r="F431" i="7"/>
  <c r="G431" i="7"/>
  <c r="H431" i="7"/>
  <c r="J431" i="7"/>
  <c r="K431" i="7"/>
  <c r="B432" i="7"/>
  <c r="C432" i="7"/>
  <c r="D432" i="7"/>
  <c r="E432" i="7"/>
  <c r="F432" i="7"/>
  <c r="G432" i="7"/>
  <c r="H432" i="7"/>
  <c r="J432" i="7"/>
  <c r="K432" i="7"/>
  <c r="B433" i="7"/>
  <c r="C433" i="7"/>
  <c r="D433" i="7"/>
  <c r="E433" i="7"/>
  <c r="F433" i="7"/>
  <c r="G433" i="7"/>
  <c r="H433" i="7"/>
  <c r="J433" i="7"/>
  <c r="K433" i="7"/>
  <c r="B434" i="7"/>
  <c r="C434" i="7"/>
  <c r="D434" i="7"/>
  <c r="E434" i="7"/>
  <c r="F434" i="7"/>
  <c r="G434" i="7"/>
  <c r="H434" i="7"/>
  <c r="J434" i="7"/>
  <c r="K434" i="7"/>
  <c r="B435" i="7"/>
  <c r="C435" i="7"/>
  <c r="D435" i="7"/>
  <c r="E435" i="7"/>
  <c r="F435" i="7"/>
  <c r="G435" i="7"/>
  <c r="H435" i="7"/>
  <c r="J435" i="7"/>
  <c r="K435" i="7"/>
  <c r="B436" i="7"/>
  <c r="C436" i="7"/>
  <c r="D436" i="7"/>
  <c r="E436" i="7"/>
  <c r="F436" i="7"/>
  <c r="G436" i="7"/>
  <c r="H436" i="7"/>
  <c r="J436" i="7"/>
  <c r="K436" i="7"/>
  <c r="B437" i="7"/>
  <c r="C437" i="7"/>
  <c r="D437" i="7"/>
  <c r="E437" i="7"/>
  <c r="F437" i="7"/>
  <c r="G437" i="7"/>
  <c r="H437" i="7"/>
  <c r="J437" i="7"/>
  <c r="K437" i="7"/>
  <c r="B438" i="7"/>
  <c r="C438" i="7"/>
  <c r="D438" i="7"/>
  <c r="E438" i="7"/>
  <c r="F438" i="7"/>
  <c r="G438" i="7"/>
  <c r="H438" i="7"/>
  <c r="J438" i="7"/>
  <c r="K438" i="7"/>
  <c r="B439" i="7"/>
  <c r="C439" i="7"/>
  <c r="D439" i="7"/>
  <c r="E439" i="7"/>
  <c r="F439" i="7"/>
  <c r="G439" i="7"/>
  <c r="H439" i="7"/>
  <c r="J439" i="7"/>
  <c r="K439" i="7"/>
  <c r="B440" i="7"/>
  <c r="C440" i="7"/>
  <c r="D440" i="7"/>
  <c r="E440" i="7"/>
  <c r="F440" i="7"/>
  <c r="G440" i="7"/>
  <c r="H440" i="7"/>
  <c r="J440" i="7"/>
  <c r="K440" i="7"/>
  <c r="B441" i="7"/>
  <c r="C441" i="7"/>
  <c r="D441" i="7"/>
  <c r="E441" i="7"/>
  <c r="F441" i="7"/>
  <c r="G441" i="7"/>
  <c r="H441" i="7"/>
  <c r="I441" i="7"/>
  <c r="K441" i="7"/>
  <c r="B442" i="7"/>
  <c r="C442" i="7"/>
  <c r="D442" i="7"/>
  <c r="E442" i="7"/>
  <c r="F442" i="7"/>
  <c r="G442" i="7"/>
  <c r="H442" i="7"/>
  <c r="I442" i="7"/>
  <c r="K442" i="7"/>
  <c r="B443" i="7"/>
  <c r="C443" i="7"/>
  <c r="D443" i="7"/>
  <c r="E443" i="7"/>
  <c r="F443" i="7"/>
  <c r="G443" i="7"/>
  <c r="H443" i="7"/>
  <c r="I443" i="7"/>
  <c r="K443" i="7"/>
  <c r="B444" i="7"/>
  <c r="C444" i="7"/>
  <c r="D444" i="7"/>
  <c r="E444" i="7"/>
  <c r="F444" i="7"/>
  <c r="G444" i="7"/>
  <c r="H444" i="7"/>
  <c r="I444" i="7"/>
  <c r="K444" i="7"/>
  <c r="B445" i="7"/>
  <c r="C445" i="7"/>
  <c r="D445" i="7"/>
  <c r="E445" i="7"/>
  <c r="F445" i="7"/>
  <c r="G445" i="7"/>
  <c r="H445" i="7"/>
  <c r="I445" i="7"/>
  <c r="K445" i="7"/>
  <c r="B446" i="7"/>
  <c r="C446" i="7"/>
  <c r="D446" i="7"/>
  <c r="E446" i="7"/>
  <c r="F446" i="7"/>
  <c r="G446" i="7"/>
  <c r="H446" i="7"/>
  <c r="I446" i="7"/>
  <c r="K446" i="7"/>
  <c r="B447" i="7"/>
  <c r="C447" i="7"/>
  <c r="D447" i="7"/>
  <c r="E447" i="7"/>
  <c r="F447" i="7"/>
  <c r="G447" i="7"/>
  <c r="H447" i="7"/>
  <c r="I447" i="7"/>
  <c r="K447" i="7"/>
  <c r="B448" i="7"/>
  <c r="C448" i="7"/>
  <c r="D448" i="7"/>
  <c r="E448" i="7"/>
  <c r="F448" i="7"/>
  <c r="G448" i="7"/>
  <c r="H448" i="7"/>
  <c r="I448" i="7"/>
  <c r="K448" i="7"/>
  <c r="B449" i="7"/>
  <c r="C449" i="7"/>
  <c r="D449" i="7"/>
  <c r="E449" i="7"/>
  <c r="F449" i="7"/>
  <c r="G449" i="7"/>
  <c r="H449" i="7"/>
  <c r="I449" i="7"/>
  <c r="K449" i="7"/>
  <c r="B450" i="7"/>
  <c r="C450" i="7"/>
  <c r="D450" i="7"/>
  <c r="E450" i="7"/>
  <c r="F450" i="7"/>
  <c r="G450" i="7"/>
  <c r="H450" i="7"/>
  <c r="I450" i="7"/>
  <c r="K450" i="7"/>
  <c r="B451" i="7"/>
  <c r="C451" i="7"/>
  <c r="D451" i="7"/>
  <c r="E451" i="7"/>
  <c r="F451" i="7"/>
  <c r="G451" i="7"/>
  <c r="H451" i="7"/>
  <c r="I451" i="7"/>
  <c r="K451" i="7"/>
  <c r="B452" i="7"/>
  <c r="C452" i="7"/>
  <c r="D452" i="7"/>
  <c r="E452" i="7"/>
  <c r="F452" i="7"/>
  <c r="G452" i="7"/>
  <c r="H452" i="7"/>
  <c r="I452" i="7"/>
  <c r="K452" i="7"/>
  <c r="B453" i="7"/>
  <c r="C453" i="7"/>
  <c r="D453" i="7"/>
  <c r="E453" i="7"/>
  <c r="F453" i="7"/>
  <c r="G453" i="7"/>
  <c r="H453" i="7"/>
  <c r="I453" i="7"/>
  <c r="K453" i="7"/>
  <c r="B454" i="7"/>
  <c r="C454" i="7"/>
  <c r="D454" i="7"/>
  <c r="E454" i="7"/>
  <c r="F454" i="7"/>
  <c r="G454" i="7"/>
  <c r="H454" i="7"/>
  <c r="I454" i="7"/>
  <c r="K454" i="7"/>
  <c r="B455" i="7"/>
  <c r="C455" i="7"/>
  <c r="D455" i="7"/>
  <c r="E455" i="7"/>
  <c r="F455" i="7"/>
  <c r="G455" i="7"/>
  <c r="H455" i="7"/>
  <c r="I455" i="7"/>
  <c r="K455" i="7"/>
  <c r="B456" i="7"/>
  <c r="C456" i="7"/>
  <c r="D456" i="7"/>
  <c r="E456" i="7"/>
  <c r="F456" i="7"/>
  <c r="G456" i="7"/>
  <c r="H456" i="7"/>
  <c r="I456" i="7"/>
  <c r="K456" i="7"/>
  <c r="B457" i="7"/>
  <c r="C457" i="7"/>
  <c r="D457" i="7"/>
  <c r="E457" i="7"/>
  <c r="F457" i="7"/>
  <c r="G457" i="7"/>
  <c r="H457" i="7"/>
  <c r="I457" i="7"/>
  <c r="K457" i="7"/>
  <c r="B458" i="7"/>
  <c r="C458" i="7"/>
  <c r="D458" i="7"/>
  <c r="E458" i="7"/>
  <c r="F458" i="7"/>
  <c r="G458" i="7"/>
  <c r="H458" i="7"/>
  <c r="I458" i="7"/>
  <c r="K458" i="7"/>
  <c r="B459" i="7"/>
  <c r="C459" i="7"/>
  <c r="D459" i="7"/>
  <c r="E459" i="7"/>
  <c r="F459" i="7"/>
  <c r="G459" i="7"/>
  <c r="H459" i="7"/>
  <c r="I459" i="7"/>
  <c r="K459" i="7"/>
  <c r="B460" i="7"/>
  <c r="C460" i="7"/>
  <c r="D460" i="7"/>
  <c r="E460" i="7"/>
  <c r="F460" i="7"/>
  <c r="G460" i="7"/>
  <c r="H460" i="7"/>
  <c r="I460" i="7"/>
  <c r="K460" i="7"/>
  <c r="B461" i="7"/>
  <c r="C461" i="7"/>
  <c r="D461" i="7"/>
  <c r="E461" i="7"/>
  <c r="F461" i="7"/>
  <c r="G461" i="7"/>
  <c r="H461" i="7"/>
  <c r="I461" i="7"/>
  <c r="K461" i="7"/>
  <c r="B462" i="7"/>
  <c r="C462" i="7"/>
  <c r="D462" i="7"/>
  <c r="E462" i="7"/>
  <c r="F462" i="7"/>
  <c r="G462" i="7"/>
  <c r="H462" i="7"/>
  <c r="I462" i="7"/>
  <c r="K462" i="7"/>
  <c r="B463" i="7"/>
  <c r="C463" i="7"/>
  <c r="D463" i="7"/>
  <c r="E463" i="7"/>
  <c r="F463" i="7"/>
  <c r="G463" i="7"/>
  <c r="H463" i="7"/>
  <c r="I463" i="7"/>
  <c r="K463" i="7"/>
  <c r="B464" i="7"/>
  <c r="C464" i="7"/>
  <c r="D464" i="7"/>
  <c r="E464" i="7"/>
  <c r="F464" i="7"/>
  <c r="G464" i="7"/>
  <c r="H464" i="7"/>
  <c r="I464" i="7"/>
  <c r="K464" i="7"/>
  <c r="B465" i="7"/>
  <c r="C465" i="7"/>
  <c r="D465" i="7"/>
  <c r="E465" i="7"/>
  <c r="F465" i="7"/>
  <c r="G465" i="7"/>
  <c r="H465" i="7"/>
  <c r="I465" i="7"/>
  <c r="K465" i="7"/>
  <c r="B466" i="7"/>
  <c r="C466" i="7"/>
  <c r="D466" i="7"/>
  <c r="E466" i="7"/>
  <c r="F466" i="7"/>
  <c r="G466" i="7"/>
  <c r="H466" i="7"/>
  <c r="I466" i="7"/>
  <c r="K466" i="7"/>
  <c r="B467" i="7"/>
  <c r="C467" i="7"/>
  <c r="D467" i="7"/>
  <c r="E467" i="7"/>
  <c r="F467" i="7"/>
  <c r="G467" i="7"/>
  <c r="H467" i="7"/>
  <c r="I467" i="7"/>
  <c r="K467" i="7"/>
  <c r="B468" i="7"/>
  <c r="C468" i="7"/>
  <c r="D468" i="7"/>
  <c r="E468" i="7"/>
  <c r="F468" i="7"/>
  <c r="G468" i="7"/>
  <c r="H468" i="7"/>
  <c r="I468" i="7"/>
  <c r="K468" i="7"/>
  <c r="B469" i="7"/>
  <c r="C469" i="7"/>
  <c r="D469" i="7"/>
  <c r="E469" i="7"/>
  <c r="F469" i="7"/>
  <c r="G469" i="7"/>
  <c r="H469" i="7"/>
  <c r="I469" i="7"/>
  <c r="K469" i="7"/>
  <c r="B470" i="7"/>
  <c r="C470" i="7"/>
  <c r="D470" i="7"/>
  <c r="E470" i="7"/>
  <c r="F470" i="7"/>
  <c r="G470" i="7"/>
  <c r="H470" i="7"/>
  <c r="I470" i="7"/>
  <c r="K470" i="7"/>
  <c r="B471" i="7"/>
  <c r="C471" i="7"/>
  <c r="D471" i="7"/>
  <c r="E471" i="7"/>
  <c r="F471" i="7"/>
  <c r="G471" i="7"/>
  <c r="H471" i="7"/>
  <c r="I471" i="7"/>
  <c r="K471" i="7"/>
  <c r="B472" i="7"/>
  <c r="C472" i="7"/>
  <c r="D472" i="7"/>
  <c r="E472" i="7"/>
  <c r="F472" i="7"/>
  <c r="G472" i="7"/>
  <c r="H472" i="7"/>
  <c r="I472" i="7"/>
  <c r="K472" i="7"/>
  <c r="B473" i="7"/>
  <c r="C473" i="7"/>
  <c r="D473" i="7"/>
  <c r="E473" i="7"/>
  <c r="F473" i="7"/>
  <c r="G473" i="7"/>
  <c r="H473" i="7"/>
  <c r="I473" i="7"/>
  <c r="K473" i="7"/>
  <c r="B474" i="7"/>
  <c r="C474" i="7"/>
  <c r="D474" i="7"/>
  <c r="E474" i="7"/>
  <c r="F474" i="7"/>
  <c r="G474" i="7"/>
  <c r="H474" i="7"/>
  <c r="I474" i="7"/>
  <c r="K474" i="7"/>
  <c r="B475" i="7"/>
  <c r="C475" i="7"/>
  <c r="D475" i="7"/>
  <c r="E475" i="7"/>
  <c r="F475" i="7"/>
  <c r="G475" i="7"/>
  <c r="H475" i="7"/>
  <c r="I475" i="7"/>
  <c r="K475" i="7"/>
  <c r="B476" i="7"/>
  <c r="C476" i="7"/>
  <c r="D476" i="7"/>
  <c r="E476" i="7"/>
  <c r="F476" i="7"/>
  <c r="G476" i="7"/>
  <c r="H476" i="7"/>
  <c r="I476" i="7"/>
  <c r="K476" i="7"/>
  <c r="B477" i="7"/>
  <c r="C477" i="7"/>
  <c r="D477" i="7"/>
  <c r="E477" i="7"/>
  <c r="F477" i="7"/>
  <c r="G477" i="7"/>
  <c r="H477" i="7"/>
  <c r="I477" i="7"/>
  <c r="K477" i="7"/>
  <c r="B478" i="7"/>
  <c r="C478" i="7"/>
  <c r="D478" i="7"/>
  <c r="E478" i="7"/>
  <c r="F478" i="7"/>
  <c r="G478" i="7"/>
  <c r="H478" i="7"/>
  <c r="I478" i="7"/>
  <c r="K478" i="7"/>
  <c r="B479" i="7"/>
  <c r="C479" i="7"/>
  <c r="D479" i="7"/>
  <c r="E479" i="7"/>
  <c r="F479" i="7"/>
  <c r="G479" i="7"/>
  <c r="H479" i="7"/>
  <c r="I479" i="7"/>
  <c r="K479" i="7"/>
  <c r="B480" i="7"/>
  <c r="C480" i="7"/>
  <c r="D480" i="7"/>
  <c r="E480" i="7"/>
  <c r="F480" i="7"/>
  <c r="G480" i="7"/>
  <c r="H480" i="7"/>
  <c r="I480" i="7"/>
  <c r="K480" i="7"/>
  <c r="B481" i="7"/>
  <c r="C481" i="7"/>
  <c r="D481" i="7"/>
  <c r="E481" i="7"/>
  <c r="F481" i="7"/>
  <c r="G481" i="7"/>
  <c r="H481" i="7"/>
  <c r="I481" i="7"/>
  <c r="K481" i="7"/>
  <c r="B482" i="7"/>
  <c r="C482" i="7"/>
  <c r="D482" i="7"/>
  <c r="E482" i="7"/>
  <c r="F482" i="7"/>
  <c r="G482" i="7"/>
  <c r="H482" i="7"/>
  <c r="I482" i="7"/>
  <c r="K482" i="7"/>
  <c r="B483" i="7"/>
  <c r="C483" i="7"/>
  <c r="D483" i="7"/>
  <c r="E483" i="7"/>
  <c r="F483" i="7"/>
  <c r="G483" i="7"/>
  <c r="H483" i="7"/>
  <c r="I483" i="7"/>
  <c r="K483" i="7"/>
  <c r="B484" i="7"/>
  <c r="C484" i="7"/>
  <c r="D484" i="7"/>
  <c r="E484" i="7"/>
  <c r="F484" i="7"/>
  <c r="G484" i="7"/>
  <c r="H484" i="7"/>
  <c r="I484" i="7"/>
  <c r="K484" i="7"/>
  <c r="B485" i="7"/>
  <c r="C485" i="7"/>
  <c r="D485" i="7"/>
  <c r="E485" i="7"/>
  <c r="F485" i="7"/>
  <c r="G485" i="7"/>
  <c r="H485" i="7"/>
  <c r="I485" i="7"/>
  <c r="K485" i="7"/>
  <c r="B486" i="7"/>
  <c r="C486" i="7"/>
  <c r="D486" i="7"/>
  <c r="E486" i="7"/>
  <c r="F486" i="7"/>
  <c r="G486" i="7"/>
  <c r="H486" i="7"/>
  <c r="I486" i="7"/>
  <c r="K486" i="7"/>
  <c r="B487" i="7"/>
  <c r="C487" i="7"/>
  <c r="D487" i="7"/>
  <c r="E487" i="7"/>
  <c r="F487" i="7"/>
  <c r="G487" i="7"/>
  <c r="H487" i="7"/>
  <c r="I487" i="7"/>
  <c r="K487" i="7"/>
  <c r="B488" i="7"/>
  <c r="C488" i="7"/>
  <c r="D488" i="7"/>
  <c r="E488" i="7"/>
  <c r="F488" i="7"/>
  <c r="G488" i="7"/>
  <c r="H488" i="7"/>
  <c r="I488" i="7"/>
  <c r="K488" i="7"/>
  <c r="B489" i="7"/>
  <c r="C489" i="7"/>
  <c r="D489" i="7"/>
  <c r="E489" i="7"/>
  <c r="F489" i="7"/>
  <c r="G489" i="7"/>
  <c r="H489" i="7"/>
  <c r="I489" i="7"/>
  <c r="K489" i="7"/>
  <c r="B490" i="7"/>
  <c r="C490" i="7"/>
  <c r="D490" i="7"/>
  <c r="E490" i="7"/>
  <c r="F490" i="7"/>
  <c r="G490" i="7"/>
  <c r="H490" i="7"/>
  <c r="I490" i="7"/>
  <c r="K490" i="7"/>
  <c r="B491" i="7"/>
  <c r="C491" i="7"/>
  <c r="D491" i="7"/>
  <c r="E491" i="7"/>
  <c r="F491" i="7"/>
  <c r="G491" i="7"/>
  <c r="H491" i="7"/>
  <c r="I491" i="7"/>
  <c r="K491" i="7"/>
  <c r="B492" i="7"/>
  <c r="C492" i="7"/>
  <c r="D492" i="7"/>
  <c r="E492" i="7"/>
  <c r="F492" i="7"/>
  <c r="G492" i="7"/>
  <c r="H492" i="7"/>
  <c r="I492" i="7"/>
  <c r="K492" i="7"/>
  <c r="B493" i="7"/>
  <c r="C493" i="7"/>
  <c r="D493" i="7"/>
  <c r="E493" i="7"/>
  <c r="F493" i="7"/>
  <c r="G493" i="7"/>
  <c r="H493" i="7"/>
  <c r="I493" i="7"/>
  <c r="K493" i="7"/>
  <c r="B494" i="7"/>
  <c r="C494" i="7"/>
  <c r="D494" i="7"/>
  <c r="E494" i="7"/>
  <c r="F494" i="7"/>
  <c r="G494" i="7"/>
  <c r="H494" i="7"/>
  <c r="I494" i="7"/>
  <c r="K494" i="7"/>
  <c r="B495" i="7"/>
  <c r="C495" i="7"/>
  <c r="D495" i="7"/>
  <c r="E495" i="7"/>
  <c r="F495" i="7"/>
  <c r="G495" i="7"/>
  <c r="H495" i="7"/>
  <c r="I495" i="7"/>
  <c r="K495" i="7"/>
  <c r="B496" i="7"/>
  <c r="C496" i="7"/>
  <c r="D496" i="7"/>
  <c r="E496" i="7"/>
  <c r="F496" i="7"/>
  <c r="G496" i="7"/>
  <c r="H496" i="7"/>
  <c r="I496" i="7"/>
  <c r="K496" i="7"/>
  <c r="B497" i="7"/>
  <c r="C497" i="7"/>
  <c r="D497" i="7"/>
  <c r="E497" i="7"/>
  <c r="F497" i="7"/>
  <c r="G497" i="7"/>
  <c r="H497" i="7"/>
  <c r="I497" i="7"/>
  <c r="K497" i="7"/>
  <c r="B498" i="7"/>
  <c r="C498" i="7"/>
  <c r="D498" i="7"/>
  <c r="E498" i="7"/>
  <c r="F498" i="7"/>
  <c r="G498" i="7"/>
  <c r="H498" i="7"/>
  <c r="I498" i="7"/>
  <c r="K498" i="7"/>
  <c r="B499" i="7"/>
  <c r="C499" i="7"/>
  <c r="D499" i="7"/>
  <c r="E499" i="7"/>
  <c r="F499" i="7"/>
  <c r="G499" i="7"/>
  <c r="H499" i="7"/>
  <c r="I499" i="7"/>
  <c r="K499" i="7"/>
  <c r="B500" i="7"/>
  <c r="C500" i="7"/>
  <c r="D500" i="7"/>
  <c r="E500" i="7"/>
  <c r="F500" i="7"/>
  <c r="G500" i="7"/>
  <c r="H500" i="7"/>
  <c r="I500" i="7"/>
  <c r="K500" i="7"/>
  <c r="B501" i="7"/>
  <c r="C501" i="7"/>
  <c r="D501" i="7"/>
  <c r="E501" i="7"/>
  <c r="F501" i="7"/>
  <c r="G501" i="7"/>
  <c r="H501" i="7"/>
  <c r="I501" i="7"/>
  <c r="K501" i="7"/>
  <c r="B502" i="7"/>
  <c r="C502" i="7"/>
  <c r="D502" i="7"/>
  <c r="E502" i="7"/>
  <c r="F502" i="7"/>
  <c r="G502" i="7"/>
  <c r="H502" i="7"/>
  <c r="I502" i="7"/>
  <c r="K502" i="7"/>
  <c r="B503" i="7"/>
  <c r="C503" i="7"/>
  <c r="D503" i="7"/>
  <c r="E503" i="7"/>
  <c r="F503" i="7"/>
  <c r="G503" i="7"/>
  <c r="H503" i="7"/>
  <c r="I503" i="7"/>
  <c r="K503" i="7"/>
  <c r="B504" i="7"/>
  <c r="C504" i="7"/>
  <c r="D504" i="7"/>
  <c r="E504" i="7"/>
  <c r="F504" i="7"/>
  <c r="G504" i="7"/>
  <c r="H504" i="7"/>
  <c r="I504" i="7"/>
  <c r="K504" i="7"/>
  <c r="B505" i="7"/>
  <c r="C505" i="7"/>
  <c r="D505" i="7"/>
  <c r="E505" i="7"/>
  <c r="F505" i="7"/>
  <c r="G505" i="7"/>
  <c r="H505" i="7"/>
  <c r="I505" i="7"/>
  <c r="K505" i="7"/>
  <c r="B506" i="7"/>
  <c r="C506" i="7"/>
  <c r="D506" i="7"/>
  <c r="E506" i="7"/>
  <c r="F506" i="7"/>
  <c r="G506" i="7"/>
  <c r="H506" i="7"/>
  <c r="I506" i="7"/>
  <c r="K506" i="7"/>
  <c r="B507" i="7"/>
  <c r="C507" i="7"/>
  <c r="D507" i="7"/>
  <c r="E507" i="7"/>
  <c r="F507" i="7"/>
  <c r="G507" i="7"/>
  <c r="H507" i="7"/>
  <c r="I507" i="7"/>
  <c r="K507" i="7"/>
  <c r="B508" i="7"/>
  <c r="C508" i="7"/>
  <c r="D508" i="7"/>
  <c r="E508" i="7"/>
  <c r="F508" i="7"/>
  <c r="G508" i="7"/>
  <c r="H508" i="7"/>
  <c r="I508" i="7"/>
  <c r="K508" i="7"/>
  <c r="B509" i="7"/>
  <c r="C509" i="7"/>
  <c r="D509" i="7"/>
  <c r="E509" i="7"/>
  <c r="F509" i="7"/>
  <c r="G509" i="7"/>
  <c r="H509" i="7"/>
  <c r="I509" i="7"/>
  <c r="K509" i="7"/>
  <c r="B510" i="7"/>
  <c r="C510" i="7"/>
  <c r="D510" i="7"/>
  <c r="E510" i="7"/>
  <c r="F510" i="7"/>
  <c r="G510" i="7"/>
  <c r="H510" i="7"/>
  <c r="I510" i="7"/>
  <c r="K510" i="7"/>
  <c r="B511" i="7"/>
  <c r="C511" i="7"/>
  <c r="D511" i="7"/>
  <c r="E511" i="7"/>
  <c r="F511" i="7"/>
  <c r="G511" i="7"/>
  <c r="H511" i="7"/>
  <c r="I511" i="7"/>
  <c r="K511" i="7"/>
  <c r="B512" i="7"/>
  <c r="C512" i="7"/>
  <c r="D512" i="7"/>
  <c r="E512" i="7"/>
  <c r="F512" i="7"/>
  <c r="G512" i="7"/>
  <c r="H512" i="7"/>
  <c r="I512" i="7"/>
  <c r="K512" i="7"/>
  <c r="B513" i="7"/>
  <c r="C513" i="7"/>
  <c r="D513" i="7"/>
  <c r="E513" i="7"/>
  <c r="F513" i="7"/>
  <c r="G513" i="7"/>
  <c r="H513" i="7"/>
  <c r="I513" i="7"/>
  <c r="K513" i="7"/>
  <c r="B514" i="7"/>
  <c r="C514" i="7"/>
  <c r="D514" i="7"/>
  <c r="E514" i="7"/>
  <c r="F514" i="7"/>
  <c r="G514" i="7"/>
  <c r="H514" i="7"/>
  <c r="I514" i="7"/>
  <c r="K514" i="7"/>
  <c r="B515" i="7"/>
  <c r="C515" i="7"/>
  <c r="D515" i="7"/>
  <c r="E515" i="7"/>
  <c r="F515" i="7"/>
  <c r="G515" i="7"/>
  <c r="H515" i="7"/>
  <c r="I515" i="7"/>
  <c r="K515" i="7"/>
  <c r="B516" i="7"/>
  <c r="C516" i="7"/>
  <c r="D516" i="7"/>
  <c r="E516" i="7"/>
  <c r="F516" i="7"/>
  <c r="G516" i="7"/>
  <c r="H516" i="7"/>
  <c r="I516" i="7"/>
  <c r="K516" i="7"/>
  <c r="B517" i="7"/>
  <c r="C517" i="7"/>
  <c r="D517" i="7"/>
  <c r="E517" i="7"/>
  <c r="F517" i="7"/>
  <c r="G517" i="7"/>
  <c r="H517" i="7"/>
  <c r="I517" i="7"/>
  <c r="K517" i="7"/>
  <c r="B518" i="7"/>
  <c r="C518" i="7"/>
  <c r="D518" i="7"/>
  <c r="E518" i="7"/>
  <c r="F518" i="7"/>
  <c r="G518" i="7"/>
  <c r="H518" i="7"/>
  <c r="I518" i="7"/>
  <c r="K518" i="7"/>
  <c r="B519" i="7"/>
  <c r="C519" i="7"/>
  <c r="D519" i="7"/>
  <c r="E519" i="7"/>
  <c r="F519" i="7"/>
  <c r="G519" i="7"/>
  <c r="H519" i="7"/>
  <c r="I519" i="7"/>
  <c r="K519" i="7"/>
  <c r="B520" i="7"/>
  <c r="C520" i="7"/>
  <c r="D520" i="7"/>
  <c r="E520" i="7"/>
  <c r="F520" i="7"/>
  <c r="G520" i="7"/>
  <c r="H520" i="7"/>
  <c r="I520" i="7"/>
  <c r="K520" i="7"/>
  <c r="B521" i="7"/>
  <c r="C521" i="7"/>
  <c r="D521" i="7"/>
  <c r="E521" i="7"/>
  <c r="F521" i="7"/>
  <c r="G521" i="7"/>
  <c r="H521" i="7"/>
  <c r="I521" i="7"/>
  <c r="K521" i="7"/>
  <c r="B522" i="7"/>
  <c r="C522" i="7"/>
  <c r="D522" i="7"/>
  <c r="E522" i="7"/>
  <c r="F522" i="7"/>
  <c r="G522" i="7"/>
  <c r="H522" i="7"/>
  <c r="I522" i="7"/>
  <c r="K522" i="7"/>
  <c r="B523" i="7"/>
  <c r="C523" i="7"/>
  <c r="D523" i="7"/>
  <c r="E523" i="7"/>
  <c r="F523" i="7"/>
  <c r="G523" i="7"/>
  <c r="H523" i="7"/>
  <c r="I523" i="7"/>
  <c r="K523" i="7"/>
  <c r="B524" i="7"/>
  <c r="C524" i="7"/>
  <c r="D524" i="7"/>
  <c r="E524" i="7"/>
  <c r="F524" i="7"/>
  <c r="G524" i="7"/>
  <c r="H524" i="7"/>
  <c r="I524" i="7"/>
  <c r="K524" i="7"/>
  <c r="B525" i="7"/>
  <c r="C525" i="7"/>
  <c r="D525" i="7"/>
  <c r="E525" i="7"/>
  <c r="F525" i="7"/>
  <c r="G525" i="7"/>
  <c r="H525" i="7"/>
  <c r="I525" i="7"/>
  <c r="K525" i="7"/>
  <c r="B526" i="7"/>
  <c r="C526" i="7"/>
  <c r="D526" i="7"/>
  <c r="E526" i="7"/>
  <c r="F526" i="7"/>
  <c r="G526" i="7"/>
  <c r="H526" i="7"/>
  <c r="I526" i="7"/>
  <c r="K526" i="7"/>
  <c r="B527" i="7"/>
  <c r="C527" i="7"/>
  <c r="D527" i="7"/>
  <c r="E527" i="7"/>
  <c r="F527" i="7"/>
  <c r="G527" i="7"/>
  <c r="H527" i="7"/>
  <c r="I527" i="7"/>
  <c r="K527" i="7"/>
  <c r="B528" i="7"/>
  <c r="C528" i="7"/>
  <c r="D528" i="7"/>
  <c r="E528" i="7"/>
  <c r="F528" i="7"/>
  <c r="G528" i="7"/>
  <c r="H528" i="7"/>
  <c r="I528" i="7"/>
  <c r="K528" i="7"/>
  <c r="B529" i="7"/>
  <c r="C529" i="7"/>
  <c r="D529" i="7"/>
  <c r="E529" i="7"/>
  <c r="F529" i="7"/>
  <c r="G529" i="7"/>
  <c r="H529" i="7"/>
  <c r="I529" i="7"/>
  <c r="K529" i="7"/>
  <c r="B530" i="7"/>
  <c r="C530" i="7"/>
  <c r="D530" i="7"/>
  <c r="E530" i="7"/>
  <c r="F530" i="7"/>
  <c r="G530" i="7"/>
  <c r="H530" i="7"/>
  <c r="I530" i="7"/>
  <c r="K530" i="7"/>
  <c r="B531" i="7"/>
  <c r="C531" i="7"/>
  <c r="D531" i="7"/>
  <c r="E531" i="7"/>
  <c r="F531" i="7"/>
  <c r="G531" i="7"/>
  <c r="H531" i="7"/>
  <c r="I531" i="7"/>
  <c r="K531" i="7"/>
  <c r="B532" i="7"/>
  <c r="C532" i="7"/>
  <c r="D532" i="7"/>
  <c r="E532" i="7"/>
  <c r="F532" i="7"/>
  <c r="G532" i="7"/>
  <c r="H532" i="7"/>
  <c r="I532" i="7"/>
  <c r="K532" i="7"/>
  <c r="B533" i="7"/>
  <c r="C533" i="7"/>
  <c r="D533" i="7"/>
  <c r="E533" i="7"/>
  <c r="F533" i="7"/>
  <c r="G533" i="7"/>
  <c r="H533" i="7"/>
  <c r="I533" i="7"/>
  <c r="K533" i="7"/>
  <c r="B534" i="7"/>
  <c r="C534" i="7"/>
  <c r="D534" i="7"/>
  <c r="E534" i="7"/>
  <c r="F534" i="7"/>
  <c r="G534" i="7"/>
  <c r="H534" i="7"/>
  <c r="I534" i="7"/>
  <c r="K534" i="7"/>
  <c r="B535" i="7"/>
  <c r="C535" i="7"/>
  <c r="D535" i="7"/>
  <c r="E535" i="7"/>
  <c r="F535" i="7"/>
  <c r="G535" i="7"/>
  <c r="H535" i="7"/>
  <c r="I535" i="7"/>
  <c r="K535" i="7"/>
  <c r="B536" i="7"/>
  <c r="C536" i="7"/>
  <c r="D536" i="7"/>
  <c r="E536" i="7"/>
  <c r="F536" i="7"/>
  <c r="G536" i="7"/>
  <c r="H536" i="7"/>
  <c r="I536" i="7"/>
  <c r="K536" i="7"/>
  <c r="B537" i="7"/>
  <c r="C537" i="7"/>
  <c r="D537" i="7"/>
  <c r="E537" i="7"/>
  <c r="F537" i="7"/>
  <c r="G537" i="7"/>
  <c r="H537" i="7"/>
  <c r="I537" i="7"/>
  <c r="K537" i="7"/>
  <c r="B538" i="7"/>
  <c r="C538" i="7"/>
  <c r="D538" i="7"/>
  <c r="E538" i="7"/>
  <c r="F538" i="7"/>
  <c r="G538" i="7"/>
  <c r="H538" i="7"/>
  <c r="I538" i="7"/>
  <c r="K538" i="7"/>
  <c r="B539" i="7"/>
  <c r="C539" i="7"/>
  <c r="D539" i="7"/>
  <c r="E539" i="7"/>
  <c r="F539" i="7"/>
  <c r="G539" i="7"/>
  <c r="H539" i="7"/>
  <c r="I539" i="7"/>
  <c r="K539" i="7"/>
  <c r="B540" i="7"/>
  <c r="C540" i="7"/>
  <c r="D540" i="7"/>
  <c r="E540" i="7"/>
  <c r="F540" i="7"/>
  <c r="G540" i="7"/>
  <c r="H540" i="7"/>
  <c r="I540" i="7"/>
  <c r="K540" i="7"/>
  <c r="B541" i="7"/>
  <c r="C541" i="7"/>
  <c r="D541" i="7"/>
  <c r="E541" i="7"/>
  <c r="F541" i="7"/>
  <c r="G541" i="7"/>
  <c r="H541" i="7"/>
  <c r="I541" i="7"/>
  <c r="K541" i="7"/>
  <c r="B542" i="7"/>
  <c r="C542" i="7"/>
  <c r="D542" i="7"/>
  <c r="E542" i="7"/>
  <c r="F542" i="7"/>
  <c r="G542" i="7"/>
  <c r="H542" i="7"/>
  <c r="I542" i="7"/>
  <c r="K542" i="7"/>
  <c r="B543" i="7"/>
  <c r="C543" i="7"/>
  <c r="D543" i="7"/>
  <c r="E543" i="7"/>
  <c r="F543" i="7"/>
  <c r="G543" i="7"/>
  <c r="H543" i="7"/>
  <c r="I543" i="7"/>
  <c r="K543" i="7"/>
  <c r="B544" i="7"/>
  <c r="C544" i="7"/>
  <c r="D544" i="7"/>
  <c r="E544" i="7"/>
  <c r="F544" i="7"/>
  <c r="G544" i="7"/>
  <c r="H544" i="7"/>
  <c r="I544" i="7"/>
  <c r="K544" i="7"/>
  <c r="B545" i="7"/>
  <c r="C545" i="7"/>
  <c r="D545" i="7"/>
  <c r="E545" i="7"/>
  <c r="F545" i="7"/>
  <c r="G545" i="7"/>
  <c r="H545" i="7"/>
  <c r="I545" i="7"/>
  <c r="K545" i="7"/>
  <c r="B546" i="7"/>
  <c r="C546" i="7"/>
  <c r="D546" i="7"/>
  <c r="E546" i="7"/>
  <c r="F546" i="7"/>
  <c r="G546" i="7"/>
  <c r="H546" i="7"/>
  <c r="I546" i="7"/>
  <c r="K546" i="7"/>
  <c r="B547" i="7"/>
  <c r="C547" i="7"/>
  <c r="D547" i="7"/>
  <c r="E547" i="7"/>
  <c r="F547" i="7"/>
  <c r="G547" i="7"/>
  <c r="H547" i="7"/>
  <c r="I547" i="7"/>
  <c r="K547" i="7"/>
  <c r="B548" i="7"/>
  <c r="C548" i="7"/>
  <c r="D548" i="7"/>
  <c r="E548" i="7"/>
  <c r="F548" i="7"/>
  <c r="G548" i="7"/>
  <c r="H548" i="7"/>
  <c r="I548" i="7"/>
  <c r="K548" i="7"/>
  <c r="B549" i="7"/>
  <c r="C549" i="7"/>
  <c r="D549" i="7"/>
  <c r="E549" i="7"/>
  <c r="F549" i="7"/>
  <c r="G549" i="7"/>
  <c r="H549" i="7"/>
  <c r="I549" i="7"/>
  <c r="K549" i="7"/>
  <c r="B550" i="7"/>
  <c r="C550" i="7"/>
  <c r="D550" i="7"/>
  <c r="E550" i="7"/>
  <c r="F550" i="7"/>
  <c r="G550" i="7"/>
  <c r="H550" i="7"/>
  <c r="I550" i="7"/>
  <c r="K550" i="7"/>
  <c r="B551" i="7"/>
  <c r="C551" i="7"/>
  <c r="D551" i="7"/>
  <c r="E551" i="7"/>
  <c r="F551" i="7"/>
  <c r="G551" i="7"/>
  <c r="H551" i="7"/>
  <c r="I551" i="7"/>
  <c r="K551" i="7"/>
  <c r="B552" i="7"/>
  <c r="C552" i="7"/>
  <c r="D552" i="7"/>
  <c r="E552" i="7"/>
  <c r="F552" i="7"/>
  <c r="G552" i="7"/>
  <c r="H552" i="7"/>
  <c r="I552" i="7"/>
  <c r="K552" i="7"/>
  <c r="B553" i="7"/>
  <c r="C553" i="7"/>
  <c r="D553" i="7"/>
  <c r="E553" i="7"/>
  <c r="F553" i="7"/>
  <c r="G553" i="7"/>
  <c r="H553" i="7"/>
  <c r="I553" i="7"/>
  <c r="K553" i="7"/>
  <c r="B554" i="7"/>
  <c r="C554" i="7"/>
  <c r="D554" i="7"/>
  <c r="E554" i="7"/>
  <c r="F554" i="7"/>
  <c r="G554" i="7"/>
  <c r="H554" i="7"/>
  <c r="I554" i="7"/>
  <c r="K554" i="7"/>
  <c r="B555" i="7"/>
  <c r="C555" i="7"/>
  <c r="D555" i="7"/>
  <c r="E555" i="7"/>
  <c r="F555" i="7"/>
  <c r="G555" i="7"/>
  <c r="H555" i="7"/>
  <c r="I555" i="7"/>
  <c r="K555" i="7"/>
  <c r="B556" i="7"/>
  <c r="C556" i="7"/>
  <c r="D556" i="7"/>
  <c r="E556" i="7"/>
  <c r="F556" i="7"/>
  <c r="G556" i="7"/>
  <c r="H556" i="7"/>
  <c r="I556" i="7"/>
  <c r="K556" i="7"/>
  <c r="B557" i="7"/>
  <c r="C557" i="7"/>
  <c r="D557" i="7"/>
  <c r="E557" i="7"/>
  <c r="F557" i="7"/>
  <c r="G557" i="7"/>
  <c r="H557" i="7"/>
  <c r="I557" i="7"/>
  <c r="K557" i="7"/>
  <c r="B558" i="7"/>
  <c r="C558" i="7"/>
  <c r="D558" i="7"/>
  <c r="E558" i="7"/>
  <c r="F558" i="7"/>
  <c r="G558" i="7"/>
  <c r="H558" i="7"/>
  <c r="I558" i="7"/>
  <c r="K558" i="7"/>
  <c r="B559" i="7"/>
  <c r="C559" i="7"/>
  <c r="D559" i="7"/>
  <c r="E559" i="7"/>
  <c r="F559" i="7"/>
  <c r="G559" i="7"/>
  <c r="H559" i="7"/>
  <c r="I559" i="7"/>
  <c r="K559" i="7"/>
  <c r="B560" i="7"/>
  <c r="C560" i="7"/>
  <c r="D560" i="7"/>
  <c r="E560" i="7"/>
  <c r="F560" i="7"/>
  <c r="G560" i="7"/>
  <c r="H560" i="7"/>
  <c r="I560" i="7"/>
  <c r="K560" i="7"/>
  <c r="B561" i="7"/>
  <c r="C561" i="7"/>
  <c r="D561" i="7"/>
  <c r="E561" i="7"/>
  <c r="F561" i="7"/>
  <c r="G561" i="7"/>
  <c r="H561" i="7"/>
  <c r="I561" i="7"/>
  <c r="K561" i="7"/>
  <c r="B562" i="7"/>
  <c r="C562" i="7"/>
  <c r="D562" i="7"/>
  <c r="E562" i="7"/>
  <c r="F562" i="7"/>
  <c r="G562" i="7"/>
  <c r="H562" i="7"/>
  <c r="I562" i="7"/>
  <c r="K562" i="7"/>
  <c r="B563" i="7"/>
  <c r="C563" i="7"/>
  <c r="D563" i="7"/>
  <c r="E563" i="7"/>
  <c r="F563" i="7"/>
  <c r="G563" i="7"/>
  <c r="H563" i="7"/>
  <c r="I563" i="7"/>
  <c r="K563" i="7"/>
  <c r="B564" i="7"/>
  <c r="C564" i="7"/>
  <c r="D564" i="7"/>
  <c r="E564" i="7"/>
  <c r="F564" i="7"/>
  <c r="G564" i="7"/>
  <c r="H564" i="7"/>
  <c r="I564" i="7"/>
  <c r="K564" i="7"/>
  <c r="B565" i="7"/>
  <c r="C565" i="7"/>
  <c r="D565" i="7"/>
  <c r="E565" i="7"/>
  <c r="F565" i="7"/>
  <c r="G565" i="7"/>
  <c r="H565" i="7"/>
  <c r="I565" i="7"/>
  <c r="K565" i="7"/>
  <c r="B566" i="7"/>
  <c r="C566" i="7"/>
  <c r="D566" i="7"/>
  <c r="E566" i="7"/>
  <c r="F566" i="7"/>
  <c r="G566" i="7"/>
  <c r="H566" i="7"/>
  <c r="I566" i="7"/>
  <c r="K566" i="7"/>
  <c r="B567" i="7"/>
  <c r="C567" i="7"/>
  <c r="D567" i="7"/>
  <c r="E567" i="7"/>
  <c r="F567" i="7"/>
  <c r="G567" i="7"/>
  <c r="H567" i="7"/>
  <c r="I567" i="7"/>
  <c r="K567" i="7"/>
  <c r="B568" i="7"/>
  <c r="C568" i="7"/>
  <c r="D568" i="7"/>
  <c r="E568" i="7"/>
  <c r="F568" i="7"/>
  <c r="G568" i="7"/>
  <c r="H568" i="7"/>
  <c r="I568" i="7"/>
  <c r="K568" i="7"/>
  <c r="B569" i="7"/>
  <c r="C569" i="7"/>
  <c r="D569" i="7"/>
  <c r="E569" i="7"/>
  <c r="F569" i="7"/>
  <c r="G569" i="7"/>
  <c r="H569" i="7"/>
  <c r="I569" i="7"/>
  <c r="K569" i="7"/>
  <c r="B570" i="7"/>
  <c r="C570" i="7"/>
  <c r="D570" i="7"/>
  <c r="E570" i="7"/>
  <c r="F570" i="7"/>
  <c r="G570" i="7"/>
  <c r="H570" i="7"/>
  <c r="I570" i="7"/>
  <c r="K570" i="7"/>
  <c r="B571" i="7"/>
  <c r="C571" i="7"/>
  <c r="D571" i="7"/>
  <c r="E571" i="7"/>
  <c r="F571" i="7"/>
  <c r="G571" i="7"/>
  <c r="H571" i="7"/>
  <c r="I571" i="7"/>
  <c r="K571" i="7"/>
  <c r="B572" i="7"/>
  <c r="C572" i="7"/>
  <c r="D572" i="7"/>
  <c r="E572" i="7"/>
  <c r="F572" i="7"/>
  <c r="G572" i="7"/>
  <c r="H572" i="7"/>
  <c r="I572" i="7"/>
  <c r="K572" i="7"/>
  <c r="B573" i="7"/>
  <c r="C573" i="7"/>
  <c r="D573" i="7"/>
  <c r="E573" i="7"/>
  <c r="F573" i="7"/>
  <c r="G573" i="7"/>
  <c r="H573" i="7"/>
  <c r="I573" i="7"/>
  <c r="K573" i="7"/>
  <c r="B574" i="7"/>
  <c r="C574" i="7"/>
  <c r="D574" i="7"/>
  <c r="E574" i="7"/>
  <c r="F574" i="7"/>
  <c r="G574" i="7"/>
  <c r="H574" i="7"/>
  <c r="I574" i="7"/>
  <c r="K574" i="7"/>
  <c r="B575" i="7"/>
  <c r="C575" i="7"/>
  <c r="D575" i="7"/>
  <c r="E575" i="7"/>
  <c r="F575" i="7"/>
  <c r="G575" i="7"/>
  <c r="H575" i="7"/>
  <c r="I575" i="7"/>
  <c r="K575" i="7"/>
  <c r="B576" i="7"/>
  <c r="C576" i="7"/>
  <c r="D576" i="7"/>
  <c r="E576" i="7"/>
  <c r="F576" i="7"/>
  <c r="G576" i="7"/>
  <c r="H576" i="7"/>
  <c r="I576" i="7"/>
  <c r="K576" i="7"/>
  <c r="B577" i="7"/>
  <c r="C577" i="7"/>
  <c r="D577" i="7"/>
  <c r="E577" i="7"/>
  <c r="F577" i="7"/>
  <c r="G577" i="7"/>
  <c r="H577" i="7"/>
  <c r="I577" i="7"/>
  <c r="K577" i="7"/>
  <c r="B578" i="7"/>
  <c r="C578" i="7"/>
  <c r="D578" i="7"/>
  <c r="E578" i="7"/>
  <c r="F578" i="7"/>
  <c r="G578" i="7"/>
  <c r="H578" i="7"/>
  <c r="I578" i="7"/>
  <c r="K578" i="7"/>
  <c r="B579" i="7"/>
  <c r="C579" i="7"/>
  <c r="D579" i="7"/>
  <c r="E579" i="7"/>
  <c r="F579" i="7"/>
  <c r="G579" i="7"/>
  <c r="H579" i="7"/>
  <c r="I579" i="7"/>
  <c r="K579" i="7"/>
  <c r="B580" i="7"/>
  <c r="C580" i="7"/>
  <c r="D580" i="7"/>
  <c r="E580" i="7"/>
  <c r="F580" i="7"/>
  <c r="G580" i="7"/>
  <c r="H580" i="7"/>
  <c r="I580" i="7"/>
  <c r="K580" i="7"/>
  <c r="B581" i="7"/>
  <c r="C581" i="7"/>
  <c r="D581" i="7"/>
  <c r="E581" i="7"/>
  <c r="F581" i="7"/>
  <c r="G581" i="7"/>
  <c r="H581" i="7"/>
  <c r="I581" i="7"/>
  <c r="K581" i="7"/>
  <c r="B582" i="7"/>
  <c r="C582" i="7"/>
  <c r="D582" i="7"/>
  <c r="E582" i="7"/>
  <c r="F582" i="7"/>
  <c r="G582" i="7"/>
  <c r="H582" i="7"/>
  <c r="I582" i="7"/>
  <c r="K582" i="7"/>
  <c r="B583" i="7"/>
  <c r="C583" i="7"/>
  <c r="D583" i="7"/>
  <c r="E583" i="7"/>
  <c r="F583" i="7"/>
  <c r="G583" i="7"/>
  <c r="H583" i="7"/>
  <c r="I583" i="7"/>
  <c r="K583" i="7"/>
  <c r="B584" i="7"/>
  <c r="C584" i="7"/>
  <c r="D584" i="7"/>
  <c r="E584" i="7"/>
  <c r="F584" i="7"/>
  <c r="G584" i="7"/>
  <c r="H584" i="7"/>
  <c r="I584" i="7"/>
  <c r="K584" i="7"/>
  <c r="B585" i="7"/>
  <c r="C585" i="7"/>
  <c r="D585" i="7"/>
  <c r="E585" i="7"/>
  <c r="F585" i="7"/>
  <c r="G585" i="7"/>
  <c r="H585" i="7"/>
  <c r="I585" i="7"/>
  <c r="K585" i="7"/>
  <c r="B586" i="7"/>
  <c r="C586" i="7"/>
  <c r="D586" i="7"/>
  <c r="E586" i="7"/>
  <c r="F586" i="7"/>
  <c r="G586" i="7"/>
  <c r="H586" i="7"/>
  <c r="I586" i="7"/>
  <c r="K586" i="7"/>
  <c r="B587" i="7"/>
  <c r="C587" i="7"/>
  <c r="D587" i="7"/>
  <c r="E587" i="7"/>
  <c r="F587" i="7"/>
  <c r="G587" i="7"/>
  <c r="H587" i="7"/>
  <c r="I587" i="7"/>
  <c r="K587" i="7"/>
  <c r="B588" i="7"/>
  <c r="C588" i="7"/>
  <c r="D588" i="7"/>
  <c r="E588" i="7"/>
  <c r="F588" i="7"/>
  <c r="G588" i="7"/>
  <c r="H588" i="7"/>
  <c r="I588" i="7"/>
  <c r="K588" i="7"/>
  <c r="B589" i="7"/>
  <c r="C589" i="7"/>
  <c r="D589" i="7"/>
  <c r="E589" i="7"/>
  <c r="F589" i="7"/>
  <c r="G589" i="7"/>
  <c r="H589" i="7"/>
  <c r="I589" i="7"/>
  <c r="K589" i="7"/>
  <c r="B590" i="7"/>
  <c r="C590" i="7"/>
  <c r="D590" i="7"/>
  <c r="E590" i="7"/>
  <c r="F590" i="7"/>
  <c r="G590" i="7"/>
  <c r="H590" i="7"/>
  <c r="I590" i="7"/>
  <c r="K590" i="7"/>
  <c r="B591" i="7"/>
  <c r="C591" i="7"/>
  <c r="D591" i="7"/>
  <c r="E591" i="7"/>
  <c r="F591" i="7"/>
  <c r="G591" i="7"/>
  <c r="H591" i="7"/>
  <c r="I591" i="7"/>
  <c r="K591" i="7"/>
  <c r="B592" i="7"/>
  <c r="C592" i="7"/>
  <c r="D592" i="7"/>
  <c r="E592" i="7"/>
  <c r="F592" i="7"/>
  <c r="G592" i="7"/>
  <c r="H592" i="7"/>
  <c r="I592" i="7"/>
  <c r="K592" i="7"/>
  <c r="B593" i="7"/>
  <c r="C593" i="7"/>
  <c r="D593" i="7"/>
  <c r="E593" i="7"/>
  <c r="F593" i="7"/>
  <c r="G593" i="7"/>
  <c r="H593" i="7"/>
  <c r="I593" i="7"/>
  <c r="K593" i="7"/>
  <c r="B594" i="7"/>
  <c r="C594" i="7"/>
  <c r="D594" i="7"/>
  <c r="E594" i="7"/>
  <c r="F594" i="7"/>
  <c r="G594" i="7"/>
  <c r="H594" i="7"/>
  <c r="I594" i="7"/>
  <c r="K594" i="7"/>
  <c r="B595" i="7"/>
  <c r="C595" i="7"/>
  <c r="D595" i="7"/>
  <c r="E595" i="7"/>
  <c r="F595" i="7"/>
  <c r="G595" i="7"/>
  <c r="H595" i="7"/>
  <c r="I595" i="7"/>
  <c r="K595" i="7"/>
  <c r="B596" i="7"/>
  <c r="C596" i="7"/>
  <c r="D596" i="7"/>
  <c r="E596" i="7"/>
  <c r="F596" i="7"/>
  <c r="G596" i="7"/>
  <c r="H596" i="7"/>
  <c r="I596" i="7"/>
  <c r="K596" i="7"/>
  <c r="B597" i="7"/>
  <c r="C597" i="7"/>
  <c r="D597" i="7"/>
  <c r="E597" i="7"/>
  <c r="F597" i="7"/>
  <c r="G597" i="7"/>
  <c r="H597" i="7"/>
  <c r="I597" i="7"/>
  <c r="K597" i="7"/>
  <c r="B598" i="7"/>
  <c r="C598" i="7"/>
  <c r="D598" i="7"/>
  <c r="E598" i="7"/>
  <c r="F598" i="7"/>
  <c r="G598" i="7"/>
  <c r="H598" i="7"/>
  <c r="I598" i="7"/>
  <c r="K598" i="7"/>
  <c r="B599" i="7"/>
  <c r="C599" i="7"/>
  <c r="D599" i="7"/>
  <c r="E599" i="7"/>
  <c r="F599" i="7"/>
  <c r="G599" i="7"/>
  <c r="H599" i="7"/>
  <c r="I599" i="7"/>
  <c r="K599" i="7"/>
  <c r="B600" i="7"/>
  <c r="C600" i="7"/>
  <c r="D600" i="7"/>
  <c r="E600" i="7"/>
  <c r="F600" i="7"/>
  <c r="G600" i="7"/>
  <c r="H600" i="7"/>
  <c r="I600" i="7"/>
  <c r="K600" i="7"/>
  <c r="B601" i="7"/>
  <c r="C601" i="7"/>
  <c r="D601" i="7"/>
  <c r="E601" i="7"/>
  <c r="F601" i="7"/>
  <c r="G601" i="7"/>
  <c r="H601" i="7"/>
  <c r="I601" i="7"/>
  <c r="K601" i="7"/>
  <c r="B602" i="7"/>
  <c r="C602" i="7"/>
  <c r="D602" i="7"/>
  <c r="E602" i="7"/>
  <c r="F602" i="7"/>
  <c r="G602" i="7"/>
  <c r="H602" i="7"/>
  <c r="I602" i="7"/>
  <c r="K602" i="7"/>
  <c r="B603" i="7"/>
  <c r="C603" i="7"/>
  <c r="D603" i="7"/>
  <c r="E603" i="7"/>
  <c r="F603" i="7"/>
  <c r="G603" i="7"/>
  <c r="H603" i="7"/>
  <c r="I603" i="7"/>
  <c r="K603" i="7"/>
  <c r="B604" i="7"/>
  <c r="C604" i="7"/>
  <c r="D604" i="7"/>
  <c r="E604" i="7"/>
  <c r="F604" i="7"/>
  <c r="G604" i="7"/>
  <c r="H604" i="7"/>
  <c r="I604" i="7"/>
  <c r="K604" i="7"/>
  <c r="B605" i="7"/>
  <c r="C605" i="7"/>
  <c r="D605" i="7"/>
  <c r="E605" i="7"/>
  <c r="F605" i="7"/>
  <c r="G605" i="7"/>
  <c r="H605" i="7"/>
  <c r="I605" i="7"/>
  <c r="K605" i="7"/>
  <c r="B606" i="7"/>
  <c r="C606" i="7"/>
  <c r="D606" i="7"/>
  <c r="E606" i="7"/>
  <c r="F606" i="7"/>
  <c r="G606" i="7"/>
  <c r="H606" i="7"/>
  <c r="I606" i="7"/>
  <c r="K606" i="7"/>
  <c r="B607" i="7"/>
  <c r="C607" i="7"/>
  <c r="D607" i="7"/>
  <c r="E607" i="7"/>
  <c r="F607" i="7"/>
  <c r="G607" i="7"/>
  <c r="H607" i="7"/>
  <c r="I607" i="7"/>
  <c r="K607" i="7"/>
  <c r="B608" i="7"/>
  <c r="C608" i="7"/>
  <c r="D608" i="7"/>
  <c r="E608" i="7"/>
  <c r="F608" i="7"/>
  <c r="G608" i="7"/>
  <c r="H608" i="7"/>
  <c r="I608" i="7"/>
  <c r="K608" i="7"/>
  <c r="B609" i="7"/>
  <c r="C609" i="7"/>
  <c r="D609" i="7"/>
  <c r="E609" i="7"/>
  <c r="F609" i="7"/>
  <c r="G609" i="7"/>
  <c r="H609" i="7"/>
  <c r="I609" i="7"/>
  <c r="K609" i="7"/>
  <c r="B610" i="7"/>
  <c r="C610" i="7"/>
  <c r="D610" i="7"/>
  <c r="E610" i="7"/>
  <c r="F610" i="7"/>
  <c r="G610" i="7"/>
  <c r="H610" i="7"/>
  <c r="I610" i="7"/>
  <c r="K610" i="7"/>
  <c r="B611" i="7"/>
  <c r="C611" i="7"/>
  <c r="D611" i="7"/>
  <c r="E611" i="7"/>
  <c r="F611" i="7"/>
  <c r="G611" i="7"/>
  <c r="H611" i="7"/>
  <c r="I611" i="7"/>
  <c r="K611" i="7"/>
  <c r="B612" i="7"/>
  <c r="C612" i="7"/>
  <c r="D612" i="7"/>
  <c r="E612" i="7"/>
  <c r="F612" i="7"/>
  <c r="G612" i="7"/>
  <c r="H612" i="7"/>
  <c r="I612" i="7"/>
  <c r="K612" i="7"/>
  <c r="B613" i="7"/>
  <c r="C613" i="7"/>
  <c r="D613" i="7"/>
  <c r="E613" i="7"/>
  <c r="F613" i="7"/>
  <c r="G613" i="7"/>
  <c r="H613" i="7"/>
  <c r="I613" i="7"/>
  <c r="K613" i="7"/>
  <c r="B614" i="7"/>
  <c r="C614" i="7"/>
  <c r="D614" i="7"/>
  <c r="E614" i="7"/>
  <c r="F614" i="7"/>
  <c r="G614" i="7"/>
  <c r="H614" i="7"/>
  <c r="I614" i="7"/>
  <c r="K614" i="7"/>
  <c r="B615" i="7"/>
  <c r="C615" i="7"/>
  <c r="D615" i="7"/>
  <c r="E615" i="7"/>
  <c r="F615" i="7"/>
  <c r="G615" i="7"/>
  <c r="H615" i="7"/>
  <c r="I615" i="7"/>
  <c r="K615" i="7"/>
  <c r="B616" i="7"/>
  <c r="C616" i="7"/>
  <c r="D616" i="7"/>
  <c r="E616" i="7"/>
  <c r="F616" i="7"/>
  <c r="G616" i="7"/>
  <c r="H616" i="7"/>
  <c r="I616" i="7"/>
  <c r="K616" i="7"/>
  <c r="B617" i="7"/>
  <c r="C617" i="7"/>
  <c r="D617" i="7"/>
  <c r="E617" i="7"/>
  <c r="F617" i="7"/>
  <c r="G617" i="7"/>
  <c r="H617" i="7"/>
  <c r="I617" i="7"/>
  <c r="K617" i="7"/>
  <c r="B618" i="7"/>
  <c r="C618" i="7"/>
  <c r="D618" i="7"/>
  <c r="E618" i="7"/>
  <c r="F618" i="7"/>
  <c r="G618" i="7"/>
  <c r="H618" i="7"/>
  <c r="I618" i="7"/>
  <c r="K618" i="7"/>
  <c r="B619" i="7"/>
  <c r="C619" i="7"/>
  <c r="D619" i="7"/>
  <c r="E619" i="7"/>
  <c r="F619" i="7"/>
  <c r="G619" i="7"/>
  <c r="H619" i="7"/>
  <c r="I619" i="7"/>
  <c r="K619" i="7"/>
  <c r="B620" i="7"/>
  <c r="C620" i="7"/>
  <c r="D620" i="7"/>
  <c r="E620" i="7"/>
  <c r="F620" i="7"/>
  <c r="G620" i="7"/>
  <c r="H620" i="7"/>
  <c r="I620" i="7"/>
  <c r="K620" i="7"/>
  <c r="B621" i="7"/>
  <c r="C621" i="7"/>
  <c r="D621" i="7"/>
  <c r="E621" i="7"/>
  <c r="F621" i="7"/>
  <c r="G621" i="7"/>
  <c r="H621" i="7"/>
  <c r="I621" i="7"/>
  <c r="K621" i="7"/>
  <c r="B622" i="7"/>
  <c r="C622" i="7"/>
  <c r="D622" i="7"/>
  <c r="E622" i="7"/>
  <c r="F622" i="7"/>
  <c r="G622" i="7"/>
  <c r="H622" i="7"/>
  <c r="I622" i="7"/>
  <c r="K622" i="7"/>
  <c r="B623" i="7"/>
  <c r="C623" i="7"/>
  <c r="D623" i="7"/>
  <c r="E623" i="7"/>
  <c r="F623" i="7"/>
  <c r="G623" i="7"/>
  <c r="H623" i="7"/>
  <c r="I623" i="7"/>
  <c r="K623" i="7"/>
  <c r="B624" i="7"/>
  <c r="C624" i="7"/>
  <c r="D624" i="7"/>
  <c r="E624" i="7"/>
  <c r="F624" i="7"/>
  <c r="G624" i="7"/>
  <c r="H624" i="7"/>
  <c r="I624" i="7"/>
  <c r="K624" i="7"/>
  <c r="B625" i="7"/>
  <c r="C625" i="7"/>
  <c r="D625" i="7"/>
  <c r="E625" i="7"/>
  <c r="F625" i="7"/>
  <c r="G625" i="7"/>
  <c r="H625" i="7"/>
  <c r="I625" i="7"/>
  <c r="K625" i="7"/>
  <c r="B626" i="7"/>
  <c r="C626" i="7"/>
  <c r="D626" i="7"/>
  <c r="E626" i="7"/>
  <c r="F626" i="7"/>
  <c r="G626" i="7"/>
  <c r="H626" i="7"/>
  <c r="I626" i="7"/>
  <c r="K626" i="7"/>
  <c r="B627" i="7"/>
  <c r="C627" i="7"/>
  <c r="D627" i="7"/>
  <c r="E627" i="7"/>
  <c r="F627" i="7"/>
  <c r="G627" i="7"/>
  <c r="H627" i="7"/>
  <c r="I627" i="7"/>
  <c r="K627" i="7"/>
  <c r="B628" i="7"/>
  <c r="C628" i="7"/>
  <c r="D628" i="7"/>
  <c r="E628" i="7"/>
  <c r="F628" i="7"/>
  <c r="G628" i="7"/>
  <c r="H628" i="7"/>
  <c r="I628" i="7"/>
  <c r="K628" i="7"/>
  <c r="B629" i="7"/>
  <c r="C629" i="7"/>
  <c r="D629" i="7"/>
  <c r="E629" i="7"/>
  <c r="F629" i="7"/>
  <c r="G629" i="7"/>
  <c r="H629" i="7"/>
  <c r="I629" i="7"/>
  <c r="K629" i="7"/>
  <c r="B630" i="7"/>
  <c r="C630" i="7"/>
  <c r="D630" i="7"/>
  <c r="E630" i="7"/>
  <c r="F630" i="7"/>
  <c r="G630" i="7"/>
  <c r="H630" i="7"/>
  <c r="I630" i="7"/>
  <c r="K630" i="7"/>
  <c r="B631" i="7"/>
  <c r="C631" i="7"/>
  <c r="D631" i="7"/>
  <c r="E631" i="7"/>
  <c r="F631" i="7"/>
  <c r="G631" i="7"/>
  <c r="H631" i="7"/>
  <c r="I631" i="7"/>
  <c r="K631" i="7"/>
  <c r="B632" i="7"/>
  <c r="C632" i="7"/>
  <c r="D632" i="7"/>
  <c r="E632" i="7"/>
  <c r="F632" i="7"/>
  <c r="G632" i="7"/>
  <c r="H632" i="7"/>
  <c r="I632" i="7"/>
  <c r="K632" i="7"/>
  <c r="B633" i="7"/>
  <c r="C633" i="7"/>
  <c r="D633" i="7"/>
  <c r="E633" i="7"/>
  <c r="F633" i="7"/>
  <c r="G633" i="7"/>
  <c r="H633" i="7"/>
  <c r="I633" i="7"/>
  <c r="K633" i="7"/>
  <c r="B634" i="7"/>
  <c r="C634" i="7"/>
  <c r="D634" i="7"/>
  <c r="E634" i="7"/>
  <c r="F634" i="7"/>
  <c r="G634" i="7"/>
  <c r="H634" i="7"/>
  <c r="I634" i="7"/>
  <c r="K634" i="7"/>
  <c r="B635" i="7"/>
  <c r="C635" i="7"/>
  <c r="D635" i="7"/>
  <c r="E635" i="7"/>
  <c r="F635" i="7"/>
  <c r="G635" i="7"/>
  <c r="H635" i="7"/>
  <c r="I635" i="7"/>
  <c r="J635" i="7"/>
  <c r="B636" i="7"/>
  <c r="C636" i="7"/>
  <c r="D636" i="7"/>
  <c r="E636" i="7"/>
  <c r="F636" i="7"/>
  <c r="G636" i="7"/>
  <c r="H636" i="7"/>
  <c r="I636" i="7"/>
  <c r="J636" i="7"/>
  <c r="B637" i="7"/>
  <c r="C637" i="7"/>
  <c r="D637" i="7"/>
  <c r="E637" i="7"/>
  <c r="F637" i="7"/>
  <c r="G637" i="7"/>
  <c r="H637" i="7"/>
  <c r="I637" i="7"/>
  <c r="J637" i="7"/>
  <c r="K637" i="7"/>
  <c r="B638" i="7"/>
  <c r="C638" i="7"/>
  <c r="D638" i="7"/>
  <c r="E638" i="7"/>
  <c r="F638" i="7"/>
  <c r="G638" i="7"/>
  <c r="H638" i="7"/>
  <c r="I638" i="7"/>
  <c r="J638" i="7"/>
  <c r="K638" i="7"/>
  <c r="B639" i="7"/>
  <c r="C639" i="7"/>
  <c r="D639" i="7"/>
  <c r="E639" i="7"/>
  <c r="F639" i="7"/>
  <c r="G639" i="7"/>
  <c r="H639" i="7"/>
  <c r="I639" i="7"/>
  <c r="J639" i="7"/>
  <c r="K639" i="7"/>
  <c r="B640" i="7"/>
  <c r="C640" i="7"/>
  <c r="D640" i="7"/>
  <c r="E640" i="7"/>
  <c r="F640" i="7"/>
  <c r="G640" i="7"/>
  <c r="H640" i="7"/>
  <c r="I640" i="7"/>
  <c r="J640" i="7"/>
  <c r="K640" i="7"/>
  <c r="B641" i="7"/>
  <c r="C641" i="7"/>
  <c r="D641" i="7"/>
  <c r="E641" i="7"/>
  <c r="F641" i="7"/>
  <c r="G641" i="7"/>
  <c r="H641" i="7"/>
  <c r="I641" i="7"/>
  <c r="J641" i="7"/>
  <c r="K641" i="7"/>
  <c r="B642" i="7"/>
  <c r="C642" i="7"/>
  <c r="D642" i="7"/>
  <c r="E642" i="7"/>
  <c r="F642" i="7"/>
  <c r="G642" i="7"/>
  <c r="H642" i="7"/>
  <c r="I642" i="7"/>
  <c r="J642" i="7"/>
  <c r="K642" i="7"/>
  <c r="B643" i="7"/>
  <c r="C643" i="7"/>
  <c r="D643" i="7"/>
  <c r="E643" i="7"/>
  <c r="F643" i="7"/>
  <c r="G643" i="7"/>
  <c r="H643" i="7"/>
  <c r="I643" i="7"/>
  <c r="J643" i="7"/>
  <c r="K643" i="7"/>
  <c r="B644" i="7"/>
  <c r="C644" i="7"/>
  <c r="D644" i="7"/>
  <c r="E644" i="7"/>
  <c r="F644" i="7"/>
  <c r="G644" i="7"/>
  <c r="H644" i="7"/>
  <c r="I644" i="7"/>
  <c r="J644" i="7"/>
  <c r="K644" i="7"/>
  <c r="B645" i="7"/>
  <c r="C645" i="7"/>
  <c r="D645" i="7"/>
  <c r="E645" i="7"/>
  <c r="F645" i="7"/>
  <c r="G645" i="7"/>
  <c r="H645" i="7"/>
  <c r="I645" i="7"/>
  <c r="J645" i="7"/>
  <c r="K645" i="7"/>
  <c r="B646" i="7"/>
  <c r="C646" i="7"/>
  <c r="D646" i="7"/>
  <c r="E646" i="7"/>
  <c r="F646" i="7"/>
  <c r="G646" i="7"/>
  <c r="H646" i="7"/>
  <c r="I646" i="7"/>
  <c r="J646" i="7"/>
  <c r="K646" i="7"/>
  <c r="B647" i="7"/>
  <c r="C647" i="7"/>
  <c r="D647" i="7"/>
  <c r="E647" i="7"/>
  <c r="F647" i="7"/>
  <c r="G647" i="7"/>
  <c r="H647" i="7"/>
  <c r="I647" i="7"/>
  <c r="J647" i="7"/>
  <c r="K647" i="7"/>
  <c r="B648" i="7"/>
  <c r="C648" i="7"/>
  <c r="D648" i="7"/>
  <c r="E648" i="7"/>
  <c r="F648" i="7"/>
  <c r="G648" i="7"/>
  <c r="H648" i="7"/>
  <c r="I648" i="7"/>
  <c r="J648" i="7"/>
  <c r="K648" i="7"/>
  <c r="B649" i="7"/>
  <c r="C649" i="7"/>
  <c r="D649" i="7"/>
  <c r="E649" i="7"/>
  <c r="F649" i="7"/>
  <c r="G649" i="7"/>
  <c r="H649" i="7"/>
  <c r="I649" i="7"/>
  <c r="J649" i="7"/>
  <c r="K649" i="7"/>
  <c r="B650" i="7"/>
  <c r="C650" i="7"/>
  <c r="D650" i="7"/>
  <c r="E650" i="7"/>
  <c r="F650" i="7"/>
  <c r="G650" i="7"/>
  <c r="H650" i="7"/>
  <c r="I650" i="7"/>
  <c r="J650" i="7"/>
  <c r="K650" i="7"/>
  <c r="B651" i="7"/>
  <c r="C651" i="7"/>
  <c r="D651" i="7"/>
  <c r="E651" i="7"/>
  <c r="F651" i="7"/>
  <c r="G651" i="7"/>
  <c r="H651" i="7"/>
  <c r="I651" i="7"/>
  <c r="J651" i="7"/>
  <c r="K651" i="7"/>
  <c r="B18" i="7"/>
  <c r="C18" i="7"/>
  <c r="D18" i="7"/>
  <c r="E18" i="7"/>
  <c r="F18" i="7"/>
  <c r="G18" i="7"/>
  <c r="H18" i="7"/>
  <c r="I18" i="7"/>
  <c r="J18" i="7"/>
  <c r="K18" i="7"/>
  <c r="Q103" i="7"/>
  <c r="Q104" i="7"/>
  <c r="Q97" i="7"/>
  <c r="Q98" i="7"/>
  <c r="Q79" i="7"/>
  <c r="Q80" i="7"/>
  <c r="Q73" i="7"/>
  <c r="Q74" i="7"/>
  <c r="Q67" i="7"/>
  <c r="Q68" i="7"/>
  <c r="Q61" i="7"/>
  <c r="Q62" i="7"/>
  <c r="Q49" i="7"/>
  <c r="Q50" i="7"/>
  <c r="Q43" i="7"/>
  <c r="Q44" i="7"/>
  <c r="Q37" i="7"/>
  <c r="Q38" i="7"/>
  <c r="Q31" i="7"/>
  <c r="Q32" i="7"/>
  <c r="Q25" i="7"/>
  <c r="Q26" i="7"/>
  <c r="Q19" i="7"/>
  <c r="Q20" i="7"/>
  <c r="Q109" i="7"/>
  <c r="Q110" i="7"/>
  <c r="Q107" i="7"/>
  <c r="Q108" i="7"/>
  <c r="Q89" i="7"/>
  <c r="Q90" i="7"/>
  <c r="Q87" i="7"/>
  <c r="Q88" i="7"/>
  <c r="Q85" i="7"/>
  <c r="Q86" i="7"/>
  <c r="Q83" i="7"/>
  <c r="Q84" i="7"/>
  <c r="Q81" i="7"/>
  <c r="Q82" i="7"/>
  <c r="Q53" i="7"/>
  <c r="Q54" i="7"/>
  <c r="Q51" i="7"/>
  <c r="Q52" i="7"/>
  <c r="Q437" i="7"/>
  <c r="Q438" i="7"/>
  <c r="Q435" i="7"/>
  <c r="Q436" i="7"/>
  <c r="Q433" i="7"/>
  <c r="Q434" i="7"/>
  <c r="Q431" i="7"/>
  <c r="Q432" i="7"/>
  <c r="Q429" i="7"/>
  <c r="Q430" i="7"/>
  <c r="Q427" i="7"/>
  <c r="Q428" i="7"/>
  <c r="Q425" i="7"/>
  <c r="Q426" i="7"/>
  <c r="Q423" i="7"/>
  <c r="Q424" i="7"/>
  <c r="Q421" i="7"/>
  <c r="Q422" i="7"/>
  <c r="Q419" i="7"/>
  <c r="Q420" i="7"/>
  <c r="Q417" i="7"/>
  <c r="Q418" i="7"/>
  <c r="Q415" i="7"/>
  <c r="Q416" i="7"/>
  <c r="B17" i="7"/>
  <c r="C17" i="7"/>
  <c r="D17" i="7"/>
  <c r="E17" i="7"/>
  <c r="F17" i="7"/>
  <c r="G17" i="7"/>
  <c r="H17" i="7"/>
  <c r="I17" i="7"/>
  <c r="J17" i="7"/>
  <c r="K17" i="7"/>
  <c r="C15" i="7"/>
  <c r="D15" i="7"/>
  <c r="E15" i="7"/>
  <c r="F15" i="7"/>
  <c r="G15" i="7"/>
  <c r="H15" i="7"/>
  <c r="I15" i="7"/>
  <c r="J15" i="7"/>
  <c r="K15" i="7"/>
  <c r="B16" i="7"/>
  <c r="C16" i="7"/>
  <c r="D16" i="7"/>
  <c r="E16" i="7"/>
  <c r="F16" i="7"/>
  <c r="G16" i="7"/>
  <c r="H16" i="7"/>
  <c r="I16" i="7"/>
  <c r="J16" i="7"/>
  <c r="K16" i="7"/>
  <c r="Q105" i="7"/>
  <c r="Q106" i="7"/>
  <c r="Q101" i="7"/>
  <c r="Q102" i="7"/>
  <c r="Q99" i="7"/>
  <c r="Q100" i="7"/>
  <c r="Q95" i="7"/>
  <c r="Q96" i="7"/>
  <c r="Q93" i="7"/>
  <c r="Q94" i="7"/>
  <c r="Q77" i="7"/>
  <c r="Q78" i="7"/>
  <c r="Q75" i="7"/>
  <c r="Q76" i="7"/>
  <c r="Q71" i="7"/>
  <c r="Q72" i="7"/>
  <c r="Q69" i="7"/>
  <c r="Q70" i="7"/>
  <c r="Q65" i="7"/>
  <c r="Q66" i="7"/>
  <c r="Q63" i="7"/>
  <c r="Q64" i="7"/>
  <c r="Q59" i="7"/>
  <c r="Q60" i="7"/>
  <c r="Q58" i="7"/>
  <c r="Q47" i="7"/>
  <c r="Q48" i="7"/>
  <c r="Q45" i="7"/>
  <c r="Q46" i="7"/>
  <c r="Q41" i="7"/>
  <c r="Q42" i="7"/>
  <c r="Q39" i="7"/>
  <c r="Q40" i="7"/>
  <c r="Q35" i="7"/>
  <c r="Q36" i="7"/>
  <c r="Q33" i="7"/>
  <c r="Q34" i="7"/>
  <c r="Q29" i="7"/>
  <c r="Q30" i="7"/>
  <c r="Q27" i="7"/>
  <c r="Q28" i="7"/>
  <c r="Q23" i="7"/>
  <c r="Q24" i="7"/>
  <c r="Q21" i="7"/>
  <c r="Q22" i="7"/>
  <c r="Q17" i="7"/>
  <c r="Q18" i="7"/>
  <c r="Q15" i="7"/>
  <c r="Q16" i="7"/>
  <c r="Q57" i="7"/>
  <c r="K714" i="7"/>
  <c r="J714" i="7"/>
  <c r="I714" i="7"/>
  <c r="G714" i="7"/>
  <c r="F714" i="7"/>
  <c r="E714" i="7"/>
  <c r="D714" i="7"/>
  <c r="C714" i="7"/>
  <c r="B714" i="7"/>
  <c r="A714" i="7"/>
  <c r="K713" i="7"/>
  <c r="J713" i="7"/>
  <c r="I713" i="7"/>
  <c r="G713" i="7"/>
  <c r="F713" i="7"/>
  <c r="E713" i="7"/>
  <c r="D713" i="7"/>
  <c r="C713" i="7"/>
  <c r="B713" i="7"/>
  <c r="A713" i="7"/>
  <c r="K712" i="7"/>
  <c r="J712" i="7"/>
  <c r="I712" i="7"/>
  <c r="G712" i="7"/>
  <c r="F712" i="7"/>
  <c r="E712" i="7"/>
  <c r="D712" i="7"/>
  <c r="C712" i="7"/>
  <c r="B712" i="7"/>
  <c r="A712" i="7"/>
  <c r="C710" i="7"/>
  <c r="B710" i="7"/>
  <c r="K709" i="7"/>
  <c r="J709" i="7"/>
  <c r="I709" i="7"/>
  <c r="G709" i="7"/>
  <c r="F709" i="7"/>
  <c r="E709" i="7"/>
  <c r="D709" i="7"/>
  <c r="C709" i="7"/>
  <c r="B709" i="7"/>
  <c r="K708" i="7"/>
  <c r="J708" i="7"/>
  <c r="I708" i="7"/>
  <c r="G708" i="7"/>
  <c r="F708" i="7"/>
  <c r="E708" i="7"/>
  <c r="D708" i="7"/>
  <c r="C708" i="7"/>
  <c r="B708" i="7"/>
  <c r="K707" i="7"/>
  <c r="J707" i="7"/>
  <c r="I707" i="7"/>
  <c r="G707" i="7"/>
  <c r="F707" i="7"/>
  <c r="E707" i="7"/>
  <c r="D707" i="7"/>
  <c r="C707" i="7"/>
  <c r="B707" i="7"/>
  <c r="K706" i="7"/>
  <c r="J706" i="7"/>
  <c r="I706" i="7"/>
  <c r="G706" i="7"/>
  <c r="F706" i="7"/>
  <c r="E706" i="7"/>
  <c r="D706" i="7"/>
  <c r="C706" i="7"/>
  <c r="B706" i="7"/>
  <c r="K705" i="7"/>
  <c r="J705" i="7"/>
  <c r="I705" i="7"/>
  <c r="G705" i="7"/>
  <c r="F705" i="7"/>
  <c r="E705" i="7"/>
  <c r="D705" i="7"/>
  <c r="C705" i="7"/>
  <c r="B705" i="7"/>
  <c r="Q710" i="7"/>
  <c r="Q709" i="7"/>
  <c r="Q708" i="7"/>
  <c r="Q707" i="7"/>
  <c r="Q706" i="7"/>
  <c r="Q705" i="7"/>
  <c r="Q361" i="7"/>
  <c r="Q362" i="7"/>
  <c r="Q363" i="7"/>
  <c r="Q364" i="7"/>
  <c r="Q365" i="7"/>
  <c r="Q366" i="7"/>
  <c r="Q355" i="7"/>
  <c r="Q356" i="7"/>
  <c r="Q357" i="7"/>
  <c r="Q358" i="7"/>
  <c r="Q359" i="7"/>
  <c r="Q360" i="7"/>
  <c r="Q349" i="7"/>
  <c r="Q350" i="7"/>
  <c r="Q351" i="7"/>
  <c r="Q352" i="7"/>
  <c r="Q353" i="7"/>
  <c r="Q354" i="7"/>
  <c r="Q345" i="7"/>
  <c r="Q346" i="7"/>
  <c r="Q347" i="7"/>
  <c r="Q348" i="7"/>
  <c r="Q341" i="7"/>
  <c r="Q342" i="7"/>
  <c r="Q343" i="7"/>
  <c r="Q344" i="7"/>
  <c r="Q338" i="7"/>
  <c r="Q339" i="7"/>
  <c r="Q340" i="7"/>
  <c r="Q337" i="7"/>
  <c r="E5" i="14"/>
  <c r="H3" i="15" s="1"/>
  <c r="F5" i="14"/>
  <c r="F3" i="15" s="1"/>
  <c r="G5" i="14"/>
  <c r="G3" i="15" s="1"/>
  <c r="E6" i="14"/>
  <c r="H4" i="15" s="1"/>
  <c r="F6" i="14"/>
  <c r="F4" i="15" s="1"/>
  <c r="G6" i="14"/>
  <c r="G4" i="15" s="1"/>
  <c r="E7" i="14"/>
  <c r="H5" i="15" s="1"/>
  <c r="F7" i="14"/>
  <c r="F5" i="15" s="1"/>
  <c r="G7" i="14"/>
  <c r="G5" i="15" s="1"/>
  <c r="E8" i="14"/>
  <c r="H6" i="15" s="1"/>
  <c r="F8" i="14"/>
  <c r="F6" i="15" s="1"/>
  <c r="G8" i="14"/>
  <c r="G6" i="15" s="1"/>
  <c r="E9" i="14"/>
  <c r="H7" i="15" s="1"/>
  <c r="F9" i="14"/>
  <c r="F7" i="15" s="1"/>
  <c r="G9" i="14"/>
  <c r="G7" i="15" s="1"/>
  <c r="E10" i="14"/>
  <c r="H8" i="15" s="1"/>
  <c r="F10" i="14"/>
  <c r="F8" i="15" s="1"/>
  <c r="G10" i="14"/>
  <c r="G8" i="15" s="1"/>
  <c r="E11" i="14"/>
  <c r="H9" i="15" s="1"/>
  <c r="F11" i="14"/>
  <c r="F9" i="15" s="1"/>
  <c r="G11" i="14"/>
  <c r="G9" i="15" s="1"/>
  <c r="E12" i="14"/>
  <c r="H10" i="15" s="1"/>
  <c r="F12" i="14"/>
  <c r="F10" i="15" s="1"/>
  <c r="G12" i="14"/>
  <c r="G10" i="15" s="1"/>
  <c r="E13" i="14"/>
  <c r="H11" i="15" s="1"/>
  <c r="F13" i="14"/>
  <c r="F11" i="15" s="1"/>
  <c r="G13" i="14"/>
  <c r="G11" i="15" s="1"/>
  <c r="E14" i="14"/>
  <c r="H12" i="15" s="1"/>
  <c r="F14" i="14"/>
  <c r="F12" i="15" s="1"/>
  <c r="G14" i="14"/>
  <c r="G12" i="15" s="1"/>
  <c r="E15" i="14"/>
  <c r="H13" i="15" s="1"/>
  <c r="F15" i="14"/>
  <c r="F13" i="15" s="1"/>
  <c r="G15" i="14"/>
  <c r="G13" i="15" s="1"/>
  <c r="E16" i="14"/>
  <c r="H14" i="15" s="1"/>
  <c r="F16" i="14"/>
  <c r="F14" i="15" s="1"/>
  <c r="G16" i="14"/>
  <c r="G14" i="15" s="1"/>
  <c r="E17" i="14"/>
  <c r="H15" i="15" s="1"/>
  <c r="F17" i="14"/>
  <c r="F15" i="15" s="1"/>
  <c r="G17" i="14"/>
  <c r="G15" i="15" s="1"/>
  <c r="E18" i="14"/>
  <c r="H16" i="15" s="1"/>
  <c r="F18" i="14"/>
  <c r="F16" i="15" s="1"/>
  <c r="G18" i="14"/>
  <c r="G16" i="15" s="1"/>
  <c r="E19" i="14"/>
  <c r="H17" i="15" s="1"/>
  <c r="F19" i="14"/>
  <c r="F17" i="15" s="1"/>
  <c r="G19" i="14"/>
  <c r="G17" i="15" s="1"/>
  <c r="E20" i="14"/>
  <c r="H18" i="15" s="1"/>
  <c r="F20" i="14"/>
  <c r="F18" i="15" s="1"/>
  <c r="G20" i="14"/>
  <c r="G18" i="15" s="1"/>
  <c r="E21" i="14"/>
  <c r="H19" i="15" s="1"/>
  <c r="F21" i="14"/>
  <c r="F19" i="15" s="1"/>
  <c r="G21" i="14"/>
  <c r="G19" i="15" s="1"/>
  <c r="E22" i="14"/>
  <c r="H20" i="15" s="1"/>
  <c r="F22" i="14"/>
  <c r="F20" i="15" s="1"/>
  <c r="G22" i="14"/>
  <c r="G20" i="15" s="1"/>
  <c r="E23" i="14"/>
  <c r="H21" i="15" s="1"/>
  <c r="F23" i="14"/>
  <c r="F21" i="15" s="1"/>
  <c r="G23" i="14"/>
  <c r="G21" i="15" s="1"/>
  <c r="E24" i="14"/>
  <c r="H22" i="15" s="1"/>
  <c r="F24" i="14"/>
  <c r="F22" i="15" s="1"/>
  <c r="G24" i="14"/>
  <c r="G22" i="15" s="1"/>
  <c r="E25" i="14"/>
  <c r="H23" i="15" s="1"/>
  <c r="F25" i="14"/>
  <c r="F23" i="15" s="1"/>
  <c r="G25" i="14"/>
  <c r="G23" i="15" s="1"/>
  <c r="E26" i="14"/>
  <c r="H24" i="15" s="1"/>
  <c r="F26" i="14"/>
  <c r="F24" i="15" s="1"/>
  <c r="G26" i="14"/>
  <c r="G24" i="15" s="1"/>
  <c r="E27" i="14"/>
  <c r="H25" i="15" s="1"/>
  <c r="F27" i="14"/>
  <c r="F25" i="15" s="1"/>
  <c r="G27" i="14"/>
  <c r="G25" i="15" s="1"/>
  <c r="E28" i="14"/>
  <c r="H26" i="15" s="1"/>
  <c r="F28" i="14"/>
  <c r="F26" i="15" s="1"/>
  <c r="G28" i="14"/>
  <c r="G26" i="15" s="1"/>
  <c r="E29" i="14"/>
  <c r="H27" i="15" s="1"/>
  <c r="F29" i="14"/>
  <c r="F27" i="15" s="1"/>
  <c r="G29" i="14"/>
  <c r="G27" i="15" s="1"/>
  <c r="E30" i="14"/>
  <c r="H28" i="15" s="1"/>
  <c r="F30" i="14"/>
  <c r="F28" i="15" s="1"/>
  <c r="G30" i="14"/>
  <c r="G28" i="15" s="1"/>
  <c r="E31" i="14"/>
  <c r="H29" i="15" s="1"/>
  <c r="F31" i="14"/>
  <c r="F29" i="15" s="1"/>
  <c r="G31" i="14"/>
  <c r="G29" i="15" s="1"/>
  <c r="E32" i="14"/>
  <c r="H30" i="15" s="1"/>
  <c r="F32" i="14"/>
  <c r="F30" i="15" s="1"/>
  <c r="G32" i="14"/>
  <c r="G30" i="15" s="1"/>
  <c r="E33" i="14"/>
  <c r="H31" i="15" s="1"/>
  <c r="F33" i="14"/>
  <c r="F31" i="15" s="1"/>
  <c r="G33" i="14"/>
  <c r="G31" i="15" s="1"/>
  <c r="E34" i="14"/>
  <c r="H32" i="15" s="1"/>
  <c r="F34" i="14"/>
  <c r="F32" i="15" s="1"/>
  <c r="G34" i="14"/>
  <c r="G32" i="15" s="1"/>
  <c r="E35" i="14"/>
  <c r="H33" i="15" s="1"/>
  <c r="F35" i="14"/>
  <c r="F33" i="15" s="1"/>
  <c r="G35" i="14"/>
  <c r="G33" i="15" s="1"/>
  <c r="E36" i="14"/>
  <c r="H34" i="15" s="1"/>
  <c r="F36" i="14"/>
  <c r="F34" i="15" s="1"/>
  <c r="G36" i="14"/>
  <c r="G34" i="15" s="1"/>
  <c r="E37" i="14"/>
  <c r="H35" i="15" s="1"/>
  <c r="F37" i="14"/>
  <c r="F35" i="15" s="1"/>
  <c r="G37" i="14"/>
  <c r="G35" i="15" s="1"/>
  <c r="E38" i="14"/>
  <c r="H36" i="15" s="1"/>
  <c r="F38" i="14"/>
  <c r="F36" i="15" s="1"/>
  <c r="G38" i="14"/>
  <c r="G36" i="15" s="1"/>
  <c r="E39" i="14"/>
  <c r="H37" i="15" s="1"/>
  <c r="F39" i="14"/>
  <c r="F37" i="15" s="1"/>
  <c r="G39" i="14"/>
  <c r="G37" i="15" s="1"/>
  <c r="E40" i="14"/>
  <c r="H38" i="15" s="1"/>
  <c r="F40" i="14"/>
  <c r="F38" i="15" s="1"/>
  <c r="G40" i="14"/>
  <c r="G38" i="15" s="1"/>
  <c r="E41" i="14"/>
  <c r="H39" i="15" s="1"/>
  <c r="F41" i="14"/>
  <c r="F39" i="15" s="1"/>
  <c r="G41" i="14"/>
  <c r="G39" i="15" s="1"/>
  <c r="E42" i="14"/>
  <c r="H40" i="15" s="1"/>
  <c r="F42" i="14"/>
  <c r="F40" i="15" s="1"/>
  <c r="G42" i="14"/>
  <c r="G40" i="15" s="1"/>
  <c r="E43" i="14"/>
  <c r="H41" i="15" s="1"/>
  <c r="F43" i="14"/>
  <c r="F41" i="15" s="1"/>
  <c r="G43" i="14"/>
  <c r="G41" i="15" s="1"/>
  <c r="E44" i="14"/>
  <c r="H42" i="15" s="1"/>
  <c r="F44" i="14"/>
  <c r="F42" i="15" s="1"/>
  <c r="G44" i="14"/>
  <c r="G42" i="15" s="1"/>
  <c r="E45" i="14"/>
  <c r="H43" i="15" s="1"/>
  <c r="F45" i="14"/>
  <c r="F43" i="15" s="1"/>
  <c r="G45" i="14"/>
  <c r="G43" i="15" s="1"/>
  <c r="E46" i="14"/>
  <c r="H44" i="15" s="1"/>
  <c r="F46" i="14"/>
  <c r="F44" i="15" s="1"/>
  <c r="G46" i="14"/>
  <c r="G44" i="15" s="1"/>
  <c r="E47" i="14"/>
  <c r="H45" i="15" s="1"/>
  <c r="F47" i="14"/>
  <c r="F45" i="15" s="1"/>
  <c r="G47" i="14"/>
  <c r="G45" i="15" s="1"/>
  <c r="E48" i="14"/>
  <c r="H46" i="15" s="1"/>
  <c r="F48" i="14"/>
  <c r="F46" i="15" s="1"/>
  <c r="G48" i="14"/>
  <c r="G46" i="15" s="1"/>
  <c r="E49" i="14"/>
  <c r="H47" i="15" s="1"/>
  <c r="F49" i="14"/>
  <c r="F47" i="15" s="1"/>
  <c r="G49" i="14"/>
  <c r="G47" i="15" s="1"/>
  <c r="E50" i="14"/>
  <c r="H48" i="15" s="1"/>
  <c r="F50" i="14"/>
  <c r="F48" i="15" s="1"/>
  <c r="G50" i="14"/>
  <c r="G48" i="15" s="1"/>
  <c r="E51" i="14"/>
  <c r="H49" i="15" s="1"/>
  <c r="F51" i="14"/>
  <c r="F49" i="15" s="1"/>
  <c r="G51" i="14"/>
  <c r="G49" i="15" s="1"/>
  <c r="E52" i="14"/>
  <c r="H50" i="15" s="1"/>
  <c r="F52" i="14"/>
  <c r="F50" i="15" s="1"/>
  <c r="G52" i="14"/>
  <c r="G50" i="15" s="1"/>
  <c r="E53" i="14"/>
  <c r="H51" i="15" s="1"/>
  <c r="F53" i="14"/>
  <c r="F51" i="15" s="1"/>
  <c r="G53" i="14"/>
  <c r="G51" i="15" s="1"/>
  <c r="E54" i="14"/>
  <c r="H52" i="15" s="1"/>
  <c r="F54" i="14"/>
  <c r="F52" i="15" s="1"/>
  <c r="G54" i="14"/>
  <c r="G52" i="15" s="1"/>
  <c r="E55" i="14"/>
  <c r="H53" i="15" s="1"/>
  <c r="F55" i="14"/>
  <c r="F53" i="15" s="1"/>
  <c r="G55" i="14"/>
  <c r="G53" i="15" s="1"/>
  <c r="E56" i="14"/>
  <c r="H54" i="15" s="1"/>
  <c r="F56" i="14"/>
  <c r="F54" i="15" s="1"/>
  <c r="G56" i="14"/>
  <c r="G54" i="15" s="1"/>
  <c r="E57" i="14"/>
  <c r="H55" i="15" s="1"/>
  <c r="F57" i="14"/>
  <c r="F55" i="15" s="1"/>
  <c r="G57" i="14"/>
  <c r="G55" i="15" s="1"/>
  <c r="E58" i="14"/>
  <c r="H56" i="15" s="1"/>
  <c r="F58" i="14"/>
  <c r="F56" i="15" s="1"/>
  <c r="G58" i="14"/>
  <c r="G56" i="15" s="1"/>
  <c r="E59" i="14"/>
  <c r="H57" i="15" s="1"/>
  <c r="F59" i="14"/>
  <c r="F57" i="15" s="1"/>
  <c r="G59" i="14"/>
  <c r="G57" i="15" s="1"/>
  <c r="E60" i="14"/>
  <c r="H58" i="15" s="1"/>
  <c r="F60" i="14"/>
  <c r="F58" i="15" s="1"/>
  <c r="G60" i="14"/>
  <c r="G58" i="15" s="1"/>
  <c r="E61" i="14"/>
  <c r="H59" i="15" s="1"/>
  <c r="F61" i="14"/>
  <c r="F59" i="15" s="1"/>
  <c r="G61" i="14"/>
  <c r="G59" i="15" s="1"/>
  <c r="E62" i="14"/>
  <c r="H60" i="15" s="1"/>
  <c r="F62" i="14"/>
  <c r="F60" i="15" s="1"/>
  <c r="G62" i="14"/>
  <c r="G60" i="15" s="1"/>
  <c r="E63" i="14"/>
  <c r="H61" i="15" s="1"/>
  <c r="F63" i="14"/>
  <c r="F61" i="15" s="1"/>
  <c r="G63" i="14"/>
  <c r="G61" i="15" s="1"/>
  <c r="E64" i="14"/>
  <c r="H62" i="15" s="1"/>
  <c r="F64" i="14"/>
  <c r="F62" i="15" s="1"/>
  <c r="G64" i="14"/>
  <c r="G62" i="15" s="1"/>
  <c r="E65" i="14"/>
  <c r="H63" i="15" s="1"/>
  <c r="F65" i="14"/>
  <c r="F63" i="15" s="1"/>
  <c r="G65" i="14"/>
  <c r="G63" i="15" s="1"/>
  <c r="E66" i="14"/>
  <c r="H64" i="15" s="1"/>
  <c r="F66" i="14"/>
  <c r="F64" i="15" s="1"/>
  <c r="G66" i="14"/>
  <c r="G64" i="15" s="1"/>
  <c r="E67" i="14"/>
  <c r="H65" i="15" s="1"/>
  <c r="F67" i="14"/>
  <c r="F65" i="15" s="1"/>
  <c r="G67" i="14"/>
  <c r="G65" i="15" s="1"/>
  <c r="E68" i="14"/>
  <c r="H66" i="15" s="1"/>
  <c r="F68" i="14"/>
  <c r="F66" i="15" s="1"/>
  <c r="G68" i="14"/>
  <c r="G66" i="15" s="1"/>
  <c r="E69" i="14"/>
  <c r="H67" i="15" s="1"/>
  <c r="F69" i="14"/>
  <c r="F67" i="15" s="1"/>
  <c r="G69" i="14"/>
  <c r="G67" i="15" s="1"/>
  <c r="E70" i="14"/>
  <c r="H68" i="15" s="1"/>
  <c r="F70" i="14"/>
  <c r="F68" i="15" s="1"/>
  <c r="G70" i="14"/>
  <c r="G68" i="15" s="1"/>
  <c r="G71" i="14"/>
  <c r="G72" i="14"/>
  <c r="G73" i="14"/>
  <c r="G74" i="14"/>
  <c r="G4" i="14"/>
  <c r="G2" i="15" s="1"/>
  <c r="F4" i="14"/>
  <c r="F2" i="15" s="1"/>
  <c r="E4" i="14"/>
  <c r="H2" i="15" s="1"/>
  <c r="A3" i="15"/>
  <c r="B3" i="15"/>
  <c r="C3" i="15"/>
  <c r="D3" i="15"/>
  <c r="E3" i="15"/>
  <c r="A4" i="15"/>
  <c r="B4" i="15"/>
  <c r="C4" i="15"/>
  <c r="D4" i="15"/>
  <c r="E4" i="15"/>
  <c r="A5" i="15"/>
  <c r="B5" i="15"/>
  <c r="C5" i="15"/>
  <c r="D5" i="15"/>
  <c r="E5" i="15"/>
  <c r="A6" i="15"/>
  <c r="B6" i="15"/>
  <c r="C6" i="15"/>
  <c r="D6" i="15"/>
  <c r="E6" i="15"/>
  <c r="A7" i="15"/>
  <c r="B7" i="15"/>
  <c r="C7" i="15"/>
  <c r="D7" i="15"/>
  <c r="E7" i="15"/>
  <c r="A8" i="15"/>
  <c r="B8" i="15"/>
  <c r="C8" i="15"/>
  <c r="D8" i="15"/>
  <c r="E8" i="15"/>
  <c r="A9" i="15"/>
  <c r="B9" i="15"/>
  <c r="C9" i="15"/>
  <c r="D9" i="15"/>
  <c r="E9" i="15"/>
  <c r="A10" i="15"/>
  <c r="B10" i="15"/>
  <c r="C10" i="15"/>
  <c r="D10" i="15"/>
  <c r="E10" i="15"/>
  <c r="A11" i="15"/>
  <c r="B11" i="15"/>
  <c r="C11" i="15"/>
  <c r="D11" i="15"/>
  <c r="E11" i="15"/>
  <c r="A12" i="15"/>
  <c r="B12" i="15"/>
  <c r="C12" i="15"/>
  <c r="D12" i="15"/>
  <c r="E12" i="15"/>
  <c r="A13" i="15"/>
  <c r="B13" i="15"/>
  <c r="C13" i="15"/>
  <c r="D13" i="15"/>
  <c r="E13" i="15"/>
  <c r="A14" i="15"/>
  <c r="B14" i="15"/>
  <c r="C14" i="15"/>
  <c r="D14" i="15"/>
  <c r="E14" i="15"/>
  <c r="A15" i="15"/>
  <c r="B15" i="15"/>
  <c r="C15" i="15"/>
  <c r="D15" i="15"/>
  <c r="E15" i="15"/>
  <c r="A16" i="15"/>
  <c r="B16" i="15"/>
  <c r="C16" i="15"/>
  <c r="D16" i="15"/>
  <c r="E16" i="15"/>
  <c r="A17" i="15"/>
  <c r="B17" i="15"/>
  <c r="C17" i="15"/>
  <c r="D17" i="15"/>
  <c r="E17" i="15"/>
  <c r="A18" i="15"/>
  <c r="B18" i="15"/>
  <c r="C18" i="15"/>
  <c r="D18" i="15"/>
  <c r="E18" i="15"/>
  <c r="A19" i="15"/>
  <c r="B19" i="15"/>
  <c r="C19" i="15"/>
  <c r="D19" i="15"/>
  <c r="E19" i="15"/>
  <c r="A20" i="15"/>
  <c r="B20" i="15"/>
  <c r="C20" i="15"/>
  <c r="D20" i="15"/>
  <c r="E20" i="15"/>
  <c r="A21" i="15"/>
  <c r="B21" i="15"/>
  <c r="C21" i="15"/>
  <c r="D21" i="15"/>
  <c r="E21" i="15"/>
  <c r="A22" i="15"/>
  <c r="B22" i="15"/>
  <c r="C22" i="15"/>
  <c r="D22" i="15"/>
  <c r="E22" i="15"/>
  <c r="A23" i="15"/>
  <c r="B23" i="15"/>
  <c r="C23" i="15"/>
  <c r="D23" i="15"/>
  <c r="E23" i="15"/>
  <c r="A24" i="15"/>
  <c r="B24" i="15"/>
  <c r="C24" i="15"/>
  <c r="D24" i="15"/>
  <c r="E24" i="15"/>
  <c r="A25" i="15"/>
  <c r="B25" i="15"/>
  <c r="C25" i="15"/>
  <c r="D25" i="15"/>
  <c r="E25" i="15"/>
  <c r="A26" i="15"/>
  <c r="B26" i="15"/>
  <c r="C26" i="15"/>
  <c r="D26" i="15"/>
  <c r="E26" i="15"/>
  <c r="A27" i="15"/>
  <c r="B27" i="15"/>
  <c r="C27" i="15"/>
  <c r="D27" i="15"/>
  <c r="E27" i="15"/>
  <c r="A28" i="15"/>
  <c r="B28" i="15"/>
  <c r="C28" i="15"/>
  <c r="D28" i="15"/>
  <c r="E28" i="15"/>
  <c r="A29" i="15"/>
  <c r="B29" i="15"/>
  <c r="C29" i="15"/>
  <c r="D29" i="15"/>
  <c r="E29" i="15"/>
  <c r="A30" i="15"/>
  <c r="B30" i="15"/>
  <c r="C30" i="15"/>
  <c r="D30" i="15"/>
  <c r="E30" i="15"/>
  <c r="A31" i="15"/>
  <c r="B31" i="15"/>
  <c r="C31" i="15"/>
  <c r="D31" i="15"/>
  <c r="E31" i="15"/>
  <c r="A32" i="15"/>
  <c r="B32" i="15"/>
  <c r="C32" i="15"/>
  <c r="D32" i="15"/>
  <c r="E32" i="15"/>
  <c r="A33" i="15"/>
  <c r="B33" i="15"/>
  <c r="C33" i="15"/>
  <c r="D33" i="15"/>
  <c r="E33" i="15"/>
  <c r="A34" i="15"/>
  <c r="B34" i="15"/>
  <c r="C34" i="15"/>
  <c r="D34" i="15"/>
  <c r="E34" i="15"/>
  <c r="A35" i="15"/>
  <c r="B35" i="15"/>
  <c r="C35" i="15"/>
  <c r="D35" i="15"/>
  <c r="E35" i="15"/>
  <c r="A36" i="15"/>
  <c r="B36" i="15"/>
  <c r="C36" i="15"/>
  <c r="D36" i="15"/>
  <c r="E36" i="15"/>
  <c r="A37" i="15"/>
  <c r="B37" i="15"/>
  <c r="C37" i="15"/>
  <c r="D37" i="15"/>
  <c r="E37" i="15"/>
  <c r="A38" i="15"/>
  <c r="B38" i="15"/>
  <c r="C38" i="15"/>
  <c r="D38" i="15"/>
  <c r="E38" i="15"/>
  <c r="A39" i="15"/>
  <c r="B39" i="15"/>
  <c r="C39" i="15"/>
  <c r="D39" i="15"/>
  <c r="E39" i="15"/>
  <c r="A40" i="15"/>
  <c r="B40" i="15"/>
  <c r="C40" i="15"/>
  <c r="D40" i="15"/>
  <c r="E40" i="15"/>
  <c r="A41" i="15"/>
  <c r="B41" i="15"/>
  <c r="C41" i="15"/>
  <c r="D41" i="15"/>
  <c r="E41" i="15"/>
  <c r="A42" i="15"/>
  <c r="B42" i="15"/>
  <c r="C42" i="15"/>
  <c r="D42" i="15"/>
  <c r="E42" i="15"/>
  <c r="A43" i="15"/>
  <c r="B43" i="15"/>
  <c r="C43" i="15"/>
  <c r="D43" i="15"/>
  <c r="E43" i="15"/>
  <c r="A44" i="15"/>
  <c r="B44" i="15"/>
  <c r="C44" i="15"/>
  <c r="D44" i="15"/>
  <c r="E44" i="15"/>
  <c r="A45" i="15"/>
  <c r="B45" i="15"/>
  <c r="C45" i="15"/>
  <c r="D45" i="15"/>
  <c r="E45" i="15"/>
  <c r="A46" i="15"/>
  <c r="B46" i="15"/>
  <c r="C46" i="15"/>
  <c r="D46" i="15"/>
  <c r="E46" i="15"/>
  <c r="A47" i="15"/>
  <c r="B47" i="15"/>
  <c r="C47" i="15"/>
  <c r="D47" i="15"/>
  <c r="E47" i="15"/>
  <c r="A48" i="15"/>
  <c r="B48" i="15"/>
  <c r="C48" i="15"/>
  <c r="D48" i="15"/>
  <c r="E48" i="15"/>
  <c r="A49" i="15"/>
  <c r="B49" i="15"/>
  <c r="C49" i="15"/>
  <c r="D49" i="15"/>
  <c r="E49" i="15"/>
  <c r="A50" i="15"/>
  <c r="B50" i="15"/>
  <c r="C50" i="15"/>
  <c r="D50" i="15"/>
  <c r="E50" i="15"/>
  <c r="A51" i="15"/>
  <c r="B51" i="15"/>
  <c r="C51" i="15"/>
  <c r="D51" i="15"/>
  <c r="E51" i="15"/>
  <c r="A52" i="15"/>
  <c r="B52" i="15"/>
  <c r="C52" i="15"/>
  <c r="D52" i="15"/>
  <c r="E52" i="15"/>
  <c r="A53" i="15"/>
  <c r="B53" i="15"/>
  <c r="C53" i="15"/>
  <c r="D53" i="15"/>
  <c r="E53" i="15"/>
  <c r="A54" i="15"/>
  <c r="B54" i="15"/>
  <c r="C54" i="15"/>
  <c r="D54" i="15"/>
  <c r="E54" i="15"/>
  <c r="A55" i="15"/>
  <c r="B55" i="15"/>
  <c r="C55" i="15"/>
  <c r="D55" i="15"/>
  <c r="E55" i="15"/>
  <c r="A56" i="15"/>
  <c r="B56" i="15"/>
  <c r="C56" i="15"/>
  <c r="D56" i="15"/>
  <c r="E56" i="15"/>
  <c r="A57" i="15"/>
  <c r="B57" i="15"/>
  <c r="C57" i="15"/>
  <c r="D57" i="15"/>
  <c r="E57" i="15"/>
  <c r="A58" i="15"/>
  <c r="B58" i="15"/>
  <c r="C58" i="15"/>
  <c r="D58" i="15"/>
  <c r="E58" i="15"/>
  <c r="A59" i="15"/>
  <c r="B59" i="15"/>
  <c r="C59" i="15"/>
  <c r="D59" i="15"/>
  <c r="E59" i="15"/>
  <c r="A60" i="15"/>
  <c r="B60" i="15"/>
  <c r="C60" i="15"/>
  <c r="D60" i="15"/>
  <c r="E60" i="15"/>
  <c r="A61" i="15"/>
  <c r="B61" i="15"/>
  <c r="C61" i="15"/>
  <c r="D61" i="15"/>
  <c r="E61" i="15"/>
  <c r="A62" i="15"/>
  <c r="B62" i="15"/>
  <c r="C62" i="15"/>
  <c r="D62" i="15"/>
  <c r="E62" i="15"/>
  <c r="A63" i="15"/>
  <c r="B63" i="15"/>
  <c r="C63" i="15"/>
  <c r="D63" i="15"/>
  <c r="E63" i="15"/>
  <c r="A64" i="15"/>
  <c r="B64" i="15"/>
  <c r="C64" i="15"/>
  <c r="D64" i="15"/>
  <c r="E64" i="15"/>
  <c r="A65" i="15"/>
  <c r="B65" i="15"/>
  <c r="C65" i="15"/>
  <c r="D65" i="15"/>
  <c r="E65" i="15"/>
  <c r="A66" i="15"/>
  <c r="B66" i="15"/>
  <c r="C66" i="15"/>
  <c r="D66" i="15"/>
  <c r="E66" i="15"/>
  <c r="A67" i="15"/>
  <c r="B67" i="15"/>
  <c r="C67" i="15"/>
  <c r="D67" i="15"/>
  <c r="E67" i="15"/>
  <c r="A68" i="15"/>
  <c r="B68" i="15"/>
  <c r="C68" i="15"/>
  <c r="D68" i="15"/>
  <c r="E68" i="15"/>
  <c r="D2" i="15"/>
  <c r="C2" i="15"/>
  <c r="B2" i="15"/>
  <c r="A69" i="15"/>
  <c r="A70" i="15"/>
  <c r="A2" i="15"/>
  <c r="E2" i="15"/>
  <c r="Q12" i="7"/>
  <c r="Q11" i="7"/>
  <c r="Q6" i="7"/>
  <c r="B6" i="7"/>
  <c r="Q5" i="7"/>
  <c r="K5" i="7"/>
  <c r="J5" i="7"/>
  <c r="I5" i="7"/>
  <c r="H5" i="7"/>
  <c r="G5" i="7"/>
  <c r="F5" i="7"/>
  <c r="E5" i="7"/>
  <c r="D5" i="7"/>
  <c r="C5" i="7"/>
  <c r="B5" i="7"/>
  <c r="Q320" i="7"/>
  <c r="Q319" i="7"/>
  <c r="Q322" i="7"/>
  <c r="Q321" i="7"/>
  <c r="B3" i="7"/>
  <c r="C3" i="7"/>
  <c r="D3" i="7"/>
  <c r="E3" i="7"/>
  <c r="F3" i="7"/>
  <c r="G3" i="7"/>
  <c r="H3" i="7"/>
  <c r="I3" i="7"/>
  <c r="J3" i="7"/>
  <c r="K3" i="7"/>
  <c r="B4" i="7"/>
  <c r="C4" i="7"/>
  <c r="D4" i="7"/>
  <c r="E4" i="7"/>
  <c r="F4" i="7"/>
  <c r="G4" i="7"/>
  <c r="H4" i="7"/>
  <c r="I4" i="7"/>
  <c r="J4" i="7"/>
  <c r="K4" i="7"/>
  <c r="C2" i="7"/>
  <c r="F2" i="7"/>
  <c r="G2" i="7"/>
  <c r="H2" i="7"/>
  <c r="I2" i="7"/>
  <c r="J2" i="7"/>
  <c r="K2" i="7"/>
  <c r="Q4" i="7"/>
  <c r="Q3" i="7"/>
  <c r="Q10" i="7"/>
  <c r="Q9" i="7"/>
  <c r="Q55" i="7"/>
  <c r="Q56" i="7"/>
  <c r="Q2" i="7"/>
  <c r="Q712" i="7"/>
  <c r="Q713" i="7"/>
  <c r="Q714" i="7"/>
  <c r="Q440" i="7"/>
  <c r="Q323" i="7"/>
  <c r="Q324" i="7"/>
  <c r="Q263" i="7"/>
  <c r="Q264" i="7"/>
  <c r="Q265" i="7"/>
  <c r="Q266" i="7"/>
  <c r="Q267" i="7"/>
  <c r="Q268" i="7"/>
  <c r="Q269" i="7"/>
  <c r="Q270" i="7"/>
  <c r="Q271" i="7"/>
  <c r="Q272" i="7"/>
  <c r="Q273" i="7"/>
  <c r="Q274" i="7"/>
  <c r="Q275" i="7"/>
  <c r="Q276" i="7"/>
  <c r="Q277" i="7"/>
  <c r="Q278" i="7"/>
  <c r="Q279" i="7"/>
  <c r="Q280" i="7"/>
  <c r="Q281" i="7"/>
  <c r="Q282" i="7"/>
  <c r="Q439" i="7"/>
  <c r="K686" i="7"/>
  <c r="J686" i="7"/>
  <c r="I686" i="7"/>
  <c r="H686" i="7"/>
  <c r="G686" i="7"/>
  <c r="F686" i="7"/>
  <c r="E686" i="7"/>
  <c r="D686" i="7"/>
  <c r="C686" i="7"/>
  <c r="B686" i="7"/>
  <c r="K685" i="7"/>
  <c r="J685" i="7"/>
  <c r="I685" i="7"/>
  <c r="H685" i="7"/>
  <c r="G685" i="7"/>
  <c r="F685" i="7"/>
  <c r="E685" i="7"/>
  <c r="D685" i="7"/>
  <c r="C685" i="7"/>
  <c r="B685" i="7"/>
  <c r="K684" i="7"/>
  <c r="J684" i="7"/>
  <c r="I684" i="7"/>
  <c r="H684" i="7"/>
  <c r="G684" i="7"/>
  <c r="F684" i="7"/>
  <c r="E684" i="7"/>
  <c r="D684" i="7"/>
  <c r="C684" i="7"/>
  <c r="B684" i="7"/>
  <c r="K683" i="7"/>
  <c r="J683" i="7"/>
  <c r="I683" i="7"/>
  <c r="H683" i="7"/>
  <c r="G683" i="7"/>
  <c r="F683" i="7"/>
  <c r="E683" i="7"/>
  <c r="D683" i="7"/>
  <c r="C683" i="7"/>
  <c r="B683" i="7"/>
  <c r="K682" i="7"/>
  <c r="J682" i="7"/>
  <c r="I682" i="7"/>
  <c r="H682" i="7"/>
  <c r="G682" i="7"/>
  <c r="F682" i="7"/>
  <c r="E682" i="7"/>
  <c r="D682" i="7"/>
  <c r="C682" i="7"/>
  <c r="B682" i="7"/>
  <c r="K681" i="7"/>
  <c r="J681" i="7"/>
  <c r="I681" i="7"/>
  <c r="H681" i="7"/>
  <c r="G681" i="7"/>
  <c r="F681" i="7"/>
  <c r="E681" i="7"/>
  <c r="D681" i="7"/>
  <c r="C681" i="7"/>
  <c r="B681" i="7"/>
  <c r="K680" i="7"/>
  <c r="J680" i="7"/>
  <c r="I680" i="7"/>
  <c r="H680" i="7"/>
  <c r="G680" i="7"/>
  <c r="F680" i="7"/>
  <c r="E680" i="7"/>
  <c r="D680" i="7"/>
  <c r="C680" i="7"/>
  <c r="B680" i="7"/>
  <c r="K679" i="7"/>
  <c r="J679" i="7"/>
  <c r="I679" i="7"/>
  <c r="H679" i="7"/>
  <c r="G679" i="7"/>
  <c r="F679" i="7"/>
  <c r="E679" i="7"/>
  <c r="D679" i="7"/>
  <c r="C679" i="7"/>
  <c r="B679" i="7"/>
  <c r="K678" i="7"/>
  <c r="J678" i="7"/>
  <c r="I678" i="7"/>
  <c r="H678" i="7"/>
  <c r="G678" i="7"/>
  <c r="F678" i="7"/>
  <c r="E678" i="7"/>
  <c r="D678" i="7"/>
  <c r="C678" i="7"/>
  <c r="B678" i="7"/>
  <c r="K677" i="7"/>
  <c r="J677" i="7"/>
  <c r="I677" i="7"/>
  <c r="H677" i="7"/>
  <c r="G677" i="7"/>
  <c r="F677" i="7"/>
  <c r="E677" i="7"/>
  <c r="D677" i="7"/>
  <c r="C677" i="7"/>
  <c r="B677" i="7"/>
  <c r="K676" i="7"/>
  <c r="J676" i="7"/>
  <c r="I676" i="7"/>
  <c r="H676" i="7"/>
  <c r="G676" i="7"/>
  <c r="F676" i="7"/>
  <c r="E676" i="7"/>
  <c r="D676" i="7"/>
  <c r="C676" i="7"/>
  <c r="B676" i="7"/>
  <c r="K675" i="7"/>
  <c r="J675" i="7"/>
  <c r="I675" i="7"/>
  <c r="H675" i="7"/>
  <c r="G675" i="7"/>
  <c r="F675" i="7"/>
  <c r="E675" i="7"/>
  <c r="D675" i="7"/>
  <c r="C675" i="7"/>
  <c r="B675" i="7"/>
  <c r="K674" i="7"/>
  <c r="J674" i="7"/>
  <c r="I674" i="7"/>
  <c r="H674" i="7"/>
  <c r="G674" i="7"/>
  <c r="F674" i="7"/>
  <c r="E674" i="7"/>
  <c r="D674" i="7"/>
  <c r="C674" i="7"/>
  <c r="B674" i="7"/>
  <c r="K673" i="7"/>
  <c r="J673" i="7"/>
  <c r="I673" i="7"/>
  <c r="H673" i="7"/>
  <c r="G673" i="7"/>
  <c r="F673" i="7"/>
  <c r="E673" i="7"/>
  <c r="D673" i="7"/>
  <c r="C673" i="7"/>
  <c r="B673" i="7"/>
  <c r="K672" i="7"/>
  <c r="J672" i="7"/>
  <c r="I672" i="7"/>
  <c r="H672" i="7"/>
  <c r="G672" i="7"/>
  <c r="F672" i="7"/>
  <c r="E672" i="7"/>
  <c r="D672" i="7"/>
  <c r="C672" i="7"/>
  <c r="B672" i="7"/>
  <c r="K671" i="7"/>
  <c r="J671" i="7"/>
  <c r="I671" i="7"/>
  <c r="H671" i="7"/>
  <c r="G671" i="7"/>
  <c r="F671" i="7"/>
  <c r="E671" i="7"/>
  <c r="D671" i="7"/>
  <c r="C671" i="7"/>
  <c r="B671" i="7"/>
  <c r="K670" i="7"/>
  <c r="J670" i="7"/>
  <c r="I670" i="7"/>
  <c r="H670" i="7"/>
  <c r="G670" i="7"/>
  <c r="F670" i="7"/>
  <c r="E670" i="7"/>
  <c r="D670" i="7"/>
  <c r="C670" i="7"/>
  <c r="B670" i="7"/>
  <c r="K669" i="7"/>
  <c r="J669" i="7"/>
  <c r="I669" i="7"/>
  <c r="H669" i="7"/>
  <c r="G669" i="7"/>
  <c r="F669" i="7"/>
  <c r="E669" i="7"/>
  <c r="D669" i="7"/>
  <c r="C669" i="7"/>
  <c r="B669" i="7"/>
  <c r="K668" i="7"/>
  <c r="J668" i="7"/>
  <c r="I668" i="7"/>
  <c r="H668" i="7"/>
  <c r="G668" i="7"/>
  <c r="F668" i="7"/>
  <c r="E668" i="7"/>
  <c r="D668" i="7"/>
  <c r="C668" i="7"/>
  <c r="B668" i="7"/>
  <c r="K667" i="7"/>
  <c r="J667" i="7"/>
  <c r="I667" i="7"/>
  <c r="H667" i="7"/>
  <c r="G667" i="7"/>
  <c r="F667" i="7"/>
  <c r="E667" i="7"/>
  <c r="D667" i="7"/>
  <c r="C667" i="7"/>
  <c r="B667" i="7"/>
  <c r="K666" i="7"/>
  <c r="J666" i="7"/>
  <c r="I666" i="7"/>
  <c r="H666" i="7"/>
  <c r="G666" i="7"/>
  <c r="F666" i="7"/>
  <c r="E666" i="7"/>
  <c r="D666" i="7"/>
  <c r="C666" i="7"/>
  <c r="B666" i="7"/>
  <c r="K665" i="7"/>
  <c r="J665" i="7"/>
  <c r="I665" i="7"/>
  <c r="H665" i="7"/>
  <c r="G665" i="7"/>
  <c r="F665" i="7"/>
  <c r="E665" i="7"/>
  <c r="D665" i="7"/>
  <c r="C665" i="7"/>
  <c r="B665" i="7"/>
  <c r="K664" i="7"/>
  <c r="J664" i="7"/>
  <c r="I664" i="7"/>
  <c r="H664" i="7"/>
  <c r="G664" i="7"/>
  <c r="F664" i="7"/>
  <c r="E664" i="7"/>
  <c r="D664" i="7"/>
  <c r="C664" i="7"/>
  <c r="B664" i="7"/>
  <c r="K663" i="7"/>
  <c r="J663" i="7"/>
  <c r="I663" i="7"/>
  <c r="H663" i="7"/>
  <c r="G663" i="7"/>
  <c r="F663" i="7"/>
  <c r="E663" i="7"/>
  <c r="D663" i="7"/>
  <c r="C663" i="7"/>
  <c r="B663" i="7"/>
  <c r="K662" i="7"/>
  <c r="J662" i="7"/>
  <c r="I662" i="7"/>
  <c r="H662" i="7"/>
  <c r="G662" i="7"/>
  <c r="F662" i="7"/>
  <c r="E662" i="7"/>
  <c r="D662" i="7"/>
  <c r="C662" i="7"/>
  <c r="B662" i="7"/>
  <c r="K661" i="7"/>
  <c r="J661" i="7"/>
  <c r="I661" i="7"/>
  <c r="H661" i="7"/>
  <c r="G661" i="7"/>
  <c r="F661" i="7"/>
  <c r="E661" i="7"/>
  <c r="D661" i="7"/>
  <c r="C661" i="7"/>
  <c r="B661" i="7"/>
  <c r="K660" i="7"/>
  <c r="J660" i="7"/>
  <c r="I660" i="7"/>
  <c r="H660" i="7"/>
  <c r="G660" i="7"/>
  <c r="F660" i="7"/>
  <c r="E660" i="7"/>
  <c r="D660" i="7"/>
  <c r="C660" i="7"/>
  <c r="B660" i="7"/>
  <c r="K659" i="7"/>
  <c r="J659" i="7"/>
  <c r="I659" i="7"/>
  <c r="H659" i="7"/>
  <c r="G659" i="7"/>
  <c r="F659" i="7"/>
  <c r="E659" i="7"/>
  <c r="D659" i="7"/>
  <c r="C659" i="7"/>
  <c r="B659" i="7"/>
  <c r="K658" i="7"/>
  <c r="J658" i="7"/>
  <c r="I658" i="7"/>
  <c r="H658" i="7"/>
  <c r="G658" i="7"/>
  <c r="F658" i="7"/>
  <c r="E658" i="7"/>
  <c r="D658" i="7"/>
  <c r="C658" i="7"/>
  <c r="B658" i="7"/>
  <c r="K657" i="7"/>
  <c r="J657" i="7"/>
  <c r="I657" i="7"/>
  <c r="H657" i="7"/>
  <c r="G657" i="7"/>
  <c r="F657" i="7"/>
  <c r="E657" i="7"/>
  <c r="D657" i="7"/>
  <c r="C657" i="7"/>
  <c r="B657" i="7"/>
  <c r="K656" i="7"/>
  <c r="J656" i="7"/>
  <c r="I656" i="7"/>
  <c r="H656" i="7"/>
  <c r="G656" i="7"/>
  <c r="F656" i="7"/>
  <c r="E656" i="7"/>
  <c r="D656" i="7"/>
  <c r="C656" i="7"/>
  <c r="B656" i="7"/>
  <c r="K655" i="7"/>
  <c r="J655" i="7"/>
  <c r="I655" i="7"/>
  <c r="H655" i="7"/>
  <c r="G655" i="7"/>
  <c r="F655" i="7"/>
  <c r="E655" i="7"/>
  <c r="D655" i="7"/>
  <c r="C655" i="7"/>
  <c r="B655" i="7"/>
  <c r="K654" i="7"/>
  <c r="J654" i="7"/>
  <c r="I654" i="7"/>
  <c r="H654" i="7"/>
  <c r="G654" i="7"/>
  <c r="F654" i="7"/>
  <c r="E654" i="7"/>
  <c r="D654" i="7"/>
  <c r="C654" i="7"/>
  <c r="B654" i="7"/>
  <c r="K653" i="7"/>
  <c r="J653" i="7"/>
  <c r="I653" i="7"/>
  <c r="H653" i="7"/>
  <c r="G653" i="7"/>
  <c r="F653" i="7"/>
  <c r="E653" i="7"/>
  <c r="D653" i="7"/>
  <c r="C653" i="7"/>
  <c r="B653" i="7"/>
  <c r="K652" i="7"/>
  <c r="J652" i="7"/>
  <c r="I652" i="7"/>
  <c r="H652" i="7"/>
  <c r="G652" i="7"/>
  <c r="F652" i="7"/>
  <c r="E652" i="7"/>
  <c r="D652" i="7"/>
  <c r="C652" i="7"/>
  <c r="B652" i="7"/>
  <c r="Q634" i="7"/>
  <c r="Q596" i="7"/>
  <c r="Q630" i="7"/>
  <c r="Q626" i="7"/>
  <c r="Q600" i="7"/>
  <c r="Q592" i="7"/>
  <c r="Q606" i="7"/>
  <c r="Q620" i="7"/>
  <c r="Q616" i="7"/>
  <c r="Q622" i="7"/>
  <c r="Q618" i="7"/>
  <c r="Q610" i="7"/>
  <c r="Q608" i="7"/>
  <c r="Q628" i="7"/>
  <c r="Q632" i="7"/>
  <c r="Q624" i="7"/>
  <c r="Q614" i="7"/>
  <c r="Q594" i="7"/>
  <c r="Q602" i="7"/>
  <c r="Q598" i="7"/>
  <c r="Q604" i="7"/>
  <c r="Q612" i="7"/>
  <c r="Q572" i="7"/>
  <c r="Q574" i="7"/>
  <c r="Q568" i="7"/>
  <c r="Q584" i="7"/>
  <c r="Q564" i="7"/>
  <c r="Q586" i="7"/>
  <c r="Q560" i="7"/>
  <c r="Q576" i="7"/>
  <c r="Q590" i="7"/>
  <c r="Q566" i="7"/>
  <c r="Q562" i="7"/>
  <c r="Q582" i="7"/>
  <c r="Q578" i="7"/>
  <c r="Q570" i="7"/>
  <c r="Q580" i="7"/>
  <c r="Q588" i="7"/>
  <c r="Q502" i="7"/>
  <c r="Q532" i="7"/>
  <c r="Q552" i="7"/>
  <c r="Q514" i="7"/>
  <c r="Q534" i="7"/>
  <c r="Q544" i="7"/>
  <c r="Q516" i="7"/>
  <c r="Q520" i="7"/>
  <c r="Q538" i="7"/>
  <c r="Q548" i="7"/>
  <c r="Q526" i="7"/>
  <c r="Q504" i="7"/>
  <c r="Q536" i="7"/>
  <c r="Q554" i="7"/>
  <c r="Q550" i="7"/>
  <c r="Q546" i="7"/>
  <c r="Q540" i="7"/>
  <c r="Q524" i="7"/>
  <c r="Q542" i="7"/>
  <c r="Q510" i="7"/>
  <c r="Q498" i="7"/>
  <c r="Q518" i="7"/>
  <c r="Q512" i="7"/>
  <c r="Q530" i="7"/>
  <c r="Q500" i="7"/>
  <c r="Q522" i="7"/>
  <c r="Q496" i="7"/>
  <c r="Q556" i="7"/>
  <c r="Q506" i="7"/>
  <c r="Q558" i="7"/>
  <c r="Q528" i="7"/>
  <c r="Q508" i="7"/>
  <c r="Q480" i="7"/>
  <c r="Q474" i="7"/>
  <c r="Q468" i="7"/>
  <c r="Q482" i="7"/>
  <c r="Q476" i="7"/>
  <c r="Q488" i="7"/>
  <c r="Q454" i="7"/>
  <c r="Q464" i="7"/>
  <c r="Q460" i="7"/>
  <c r="Q444" i="7"/>
  <c r="Q494" i="7"/>
  <c r="Q492" i="7"/>
  <c r="Q442" i="7"/>
  <c r="Q446" i="7"/>
  <c r="Q486" i="7"/>
  <c r="Q452" i="7"/>
  <c r="Q462" i="7"/>
  <c r="Q478" i="7"/>
  <c r="Q484" i="7"/>
  <c r="Q472" i="7"/>
  <c r="Q466" i="7"/>
  <c r="Q490" i="7"/>
  <c r="Q458" i="7"/>
  <c r="Q448" i="7"/>
  <c r="Q470" i="7"/>
  <c r="Q456" i="7"/>
  <c r="Q450" i="7"/>
  <c r="Q449" i="7"/>
  <c r="Q455" i="7"/>
  <c r="Q469" i="7"/>
  <c r="Q447" i="7"/>
  <c r="Q457" i="7"/>
  <c r="Q489" i="7"/>
  <c r="Q465" i="7"/>
  <c r="Q471" i="7"/>
  <c r="Q483" i="7"/>
  <c r="Q477" i="7"/>
  <c r="Q461" i="7"/>
  <c r="Q451" i="7"/>
  <c r="Q485" i="7"/>
  <c r="Q445" i="7"/>
  <c r="Q441" i="7"/>
  <c r="Q491" i="7"/>
  <c r="Q493" i="7"/>
  <c r="Q443" i="7"/>
  <c r="Q459" i="7"/>
  <c r="Q463" i="7"/>
  <c r="Q453" i="7"/>
  <c r="Q487" i="7"/>
  <c r="Q475" i="7"/>
  <c r="Q481" i="7"/>
  <c r="Q467" i="7"/>
  <c r="Q473" i="7"/>
  <c r="Q479" i="7"/>
  <c r="Q507" i="7"/>
  <c r="Q527" i="7"/>
  <c r="Q557" i="7"/>
  <c r="Q505" i="7"/>
  <c r="Q555" i="7"/>
  <c r="Q495" i="7"/>
  <c r="Q521" i="7"/>
  <c r="Q499" i="7"/>
  <c r="Q529" i="7"/>
  <c r="Q511" i="7"/>
  <c r="Q517" i="7"/>
  <c r="Q497" i="7"/>
  <c r="Q509" i="7"/>
  <c r="Q541" i="7"/>
  <c r="Q523" i="7"/>
  <c r="Q539" i="7"/>
  <c r="Q545" i="7"/>
  <c r="Q549" i="7"/>
  <c r="Q553" i="7"/>
  <c r="Q535" i="7"/>
  <c r="Q503" i="7"/>
  <c r="Q525" i="7"/>
  <c r="Q547" i="7"/>
  <c r="Q537" i="7"/>
  <c r="Q519" i="7"/>
  <c r="Q515" i="7"/>
  <c r="Q543" i="7"/>
  <c r="Q533" i="7"/>
  <c r="Q513" i="7"/>
  <c r="Q551" i="7"/>
  <c r="Q531" i="7"/>
  <c r="Q501" i="7"/>
  <c r="Q587" i="7"/>
  <c r="Q579" i="7"/>
  <c r="Q569" i="7"/>
  <c r="Q577" i="7"/>
  <c r="Q581" i="7"/>
  <c r="Q561" i="7"/>
  <c r="Q565" i="7"/>
  <c r="Q589" i="7"/>
  <c r="Q575" i="7"/>
  <c r="Q559" i="7"/>
  <c r="Q585" i="7"/>
  <c r="Q563" i="7"/>
  <c r="Q583" i="7"/>
  <c r="Q567" i="7"/>
  <c r="Q573" i="7"/>
  <c r="Q571" i="7"/>
  <c r="Q611" i="7"/>
  <c r="Q603" i="7"/>
  <c r="Q597" i="7"/>
  <c r="Q601" i="7"/>
  <c r="Q593" i="7"/>
  <c r="Q613" i="7"/>
  <c r="Q623" i="7"/>
  <c r="Q631" i="7"/>
  <c r="Q627" i="7"/>
  <c r="Q607" i="7"/>
  <c r="Q609" i="7"/>
  <c r="Q617" i="7"/>
  <c r="Q92" i="7"/>
  <c r="Q91" i="7"/>
  <c r="Q621" i="7"/>
  <c r="Q615" i="7"/>
  <c r="Q619" i="7"/>
  <c r="Q605" i="7"/>
  <c r="Q591" i="7"/>
  <c r="Q599" i="7"/>
  <c r="Q625" i="7"/>
  <c r="Q629" i="7"/>
  <c r="Q595" i="7"/>
  <c r="Q633" i="7"/>
  <c r="Q635" i="7"/>
  <c r="Q636" i="7"/>
  <c r="Q637" i="7"/>
  <c r="Q638" i="7"/>
  <c r="Q639" i="7"/>
  <c r="Q640" i="7"/>
  <c r="Q641" i="7"/>
  <c r="Q642" i="7"/>
  <c r="Q643" i="7"/>
  <c r="Q644" i="7"/>
  <c r="Q645" i="7"/>
  <c r="Q646" i="7"/>
  <c r="Q647" i="7"/>
  <c r="Q648" i="7"/>
  <c r="Q649" i="7"/>
  <c r="Q650" i="7"/>
  <c r="Q651" i="7"/>
  <c r="Q652" i="7"/>
  <c r="Q653" i="7"/>
  <c r="Q654" i="7"/>
  <c r="Q655" i="7"/>
  <c r="Q656" i="7"/>
  <c r="Q657" i="7"/>
  <c r="Q658" i="7"/>
  <c r="Q659" i="7"/>
  <c r="Q660" i="7"/>
  <c r="Q661" i="7"/>
  <c r="Q662" i="7"/>
  <c r="Q663" i="7"/>
  <c r="Q664" i="7"/>
  <c r="Q665" i="7"/>
  <c r="Q666" i="7"/>
  <c r="Q667" i="7"/>
  <c r="Q668" i="7"/>
  <c r="Q669" i="7"/>
  <c r="Q670" i="7"/>
  <c r="Q671" i="7"/>
  <c r="Q672" i="7"/>
  <c r="Q673" i="7"/>
  <c r="Q674" i="7"/>
  <c r="Q675" i="7"/>
  <c r="Q676" i="7"/>
  <c r="Q677" i="7"/>
  <c r="Q678" i="7"/>
  <c r="Q679" i="7"/>
  <c r="Q680" i="7"/>
  <c r="Q681" i="7"/>
  <c r="Q682" i="7"/>
  <c r="Q683" i="7"/>
  <c r="Q684" i="7"/>
  <c r="Q685" i="7"/>
  <c r="Q686" i="7"/>
  <c r="Q687" i="7"/>
  <c r="B29" i="2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N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A10" i="9" l="1"/>
  <c r="A11" i="9"/>
  <c r="A12" i="9"/>
  <c r="A13" i="9"/>
  <c r="B132" i="9"/>
  <c r="B144" i="9"/>
  <c r="B115" i="9"/>
  <c r="B127" i="9"/>
  <c r="B133" i="9"/>
  <c r="B145" i="9"/>
  <c r="B116" i="9"/>
  <c r="B99" i="9"/>
  <c r="B134" i="9"/>
  <c r="B146" i="9"/>
  <c r="B117" i="9"/>
  <c r="B100" i="9"/>
  <c r="B135" i="9"/>
  <c r="B106" i="9"/>
  <c r="B118" i="9"/>
  <c r="B101" i="9"/>
  <c r="B147" i="9"/>
  <c r="B136" i="9"/>
  <c r="B107" i="9"/>
  <c r="B119" i="9"/>
  <c r="B102" i="9"/>
  <c r="B148" i="9"/>
  <c r="B137" i="9"/>
  <c r="B108" i="9"/>
  <c r="B120" i="9"/>
  <c r="B103" i="9"/>
  <c r="B149" i="9"/>
  <c r="B138" i="9"/>
  <c r="B109" i="9"/>
  <c r="B121" i="9"/>
  <c r="B104" i="9"/>
  <c r="B150" i="9"/>
  <c r="B139" i="9"/>
  <c r="B110" i="9"/>
  <c r="B122" i="9"/>
  <c r="B105" i="9"/>
  <c r="B128" i="9"/>
  <c r="B140" i="9"/>
  <c r="B111" i="9"/>
  <c r="B123" i="9"/>
  <c r="B129" i="9"/>
  <c r="B141" i="9"/>
  <c r="B112" i="9"/>
  <c r="B124" i="9"/>
  <c r="B130" i="9"/>
  <c r="B142" i="9"/>
  <c r="B113" i="9"/>
  <c r="B125" i="9"/>
  <c r="B131" i="9"/>
  <c r="B143" i="9"/>
  <c r="B114" i="9"/>
  <c r="B126" i="9"/>
  <c r="G330" i="7"/>
  <c r="G325" i="7"/>
  <c r="G2" i="9" s="1"/>
  <c r="G326" i="7"/>
  <c r="G327" i="7"/>
  <c r="G328" i="7"/>
  <c r="G329" i="7"/>
  <c r="H405" i="7"/>
  <c r="H393" i="7"/>
  <c r="H381" i="7"/>
  <c r="H369" i="7"/>
  <c r="H406" i="7"/>
  <c r="H394" i="7"/>
  <c r="H382" i="7"/>
  <c r="H370" i="7"/>
  <c r="H407" i="7"/>
  <c r="H395" i="7"/>
  <c r="H383" i="7"/>
  <c r="H371" i="7"/>
  <c r="H408" i="7"/>
  <c r="H396" i="7"/>
  <c r="H384" i="7"/>
  <c r="H372" i="7"/>
  <c r="H409" i="7"/>
  <c r="H397" i="7"/>
  <c r="H385" i="7"/>
  <c r="H373" i="7"/>
  <c r="D69" i="9"/>
  <c r="H410" i="7"/>
  <c r="H398" i="7"/>
  <c r="H386" i="7"/>
  <c r="H374" i="7"/>
  <c r="D68" i="9"/>
  <c r="H411" i="7"/>
  <c r="H399" i="7"/>
  <c r="H387" i="7"/>
  <c r="H375" i="7"/>
  <c r="D67" i="9"/>
  <c r="H715" i="7"/>
  <c r="H412" i="7"/>
  <c r="H400" i="7"/>
  <c r="H388" i="7"/>
  <c r="H376" i="7"/>
  <c r="D66" i="9"/>
  <c r="H716" i="7"/>
  <c r="H413" i="7"/>
  <c r="H401" i="7"/>
  <c r="H389" i="7"/>
  <c r="H377" i="7"/>
  <c r="H717" i="7"/>
  <c r="H414" i="7"/>
  <c r="H402" i="7"/>
  <c r="H390" i="7"/>
  <c r="H378" i="7"/>
  <c r="H366" i="7"/>
  <c r="H718" i="7"/>
  <c r="H403" i="7"/>
  <c r="H391" i="7"/>
  <c r="H379" i="7"/>
  <c r="H367" i="7"/>
  <c r="H719" i="7"/>
  <c r="H404" i="7"/>
  <c r="H392" i="7"/>
  <c r="H380" i="7"/>
  <c r="H368" i="7"/>
  <c r="A3" i="9"/>
  <c r="B2" i="9"/>
  <c r="A2" i="9"/>
  <c r="A9" i="9"/>
  <c r="A8" i="9"/>
  <c r="A7" i="9"/>
  <c r="A6" i="9"/>
  <c r="A5" i="9"/>
  <c r="A4" i="9"/>
  <c r="F313" i="7"/>
  <c r="E233" i="7"/>
  <c r="E249" i="7"/>
  <c r="E258" i="7"/>
  <c r="E246" i="7"/>
  <c r="E234" i="7"/>
  <c r="E247" i="7"/>
  <c r="E235" i="7"/>
  <c r="E248" i="7"/>
  <c r="E236" i="7"/>
  <c r="E237" i="7"/>
  <c r="E250" i="7"/>
  <c r="E238" i="7"/>
  <c r="E251" i="7"/>
  <c r="E239" i="7"/>
  <c r="E252" i="7"/>
  <c r="E240" i="7"/>
  <c r="E253" i="7"/>
  <c r="E241" i="7"/>
  <c r="E254" i="7"/>
  <c r="E242" i="7"/>
  <c r="E255" i="7"/>
  <c r="E243" i="7"/>
  <c r="E231" i="7"/>
  <c r="E256" i="7"/>
  <c r="E244" i="7"/>
  <c r="E232" i="7"/>
  <c r="E257" i="7"/>
  <c r="E245" i="7"/>
  <c r="H335" i="7"/>
  <c r="H334" i="7"/>
  <c r="H336" i="7"/>
  <c r="H333" i="7"/>
  <c r="H331" i="7"/>
  <c r="H332" i="7"/>
  <c r="D58" i="9"/>
  <c r="D65" i="9"/>
  <c r="D64" i="9"/>
  <c r="D63" i="9"/>
  <c r="D62" i="9"/>
  <c r="D61" i="9"/>
  <c r="D60" i="9"/>
  <c r="D59" i="9"/>
  <c r="F284" i="7"/>
  <c r="F324" i="7"/>
  <c r="F322" i="7"/>
  <c r="F318" i="7"/>
  <c r="F316" i="7"/>
  <c r="F314" i="7"/>
  <c r="F312" i="7"/>
  <c r="F310" i="7"/>
  <c r="F308" i="7"/>
  <c r="F306" i="7"/>
  <c r="F304" i="7"/>
  <c r="F298" i="7"/>
  <c r="F296" i="7"/>
  <c r="F294" i="7"/>
  <c r="F292" i="7"/>
  <c r="F290" i="7"/>
  <c r="F288" i="7"/>
  <c r="F320" i="7"/>
  <c r="F302" i="7"/>
  <c r="F300" i="7"/>
  <c r="F286" i="7"/>
  <c r="F323" i="7"/>
  <c r="F321" i="7"/>
  <c r="F319" i="7"/>
  <c r="F317" i="7"/>
  <c r="F315" i="7"/>
  <c r="F311" i="7"/>
  <c r="F309" i="7"/>
  <c r="F307" i="7"/>
  <c r="F305" i="7"/>
  <c r="F303" i="7"/>
  <c r="F301" i="7"/>
  <c r="F299" i="7"/>
  <c r="F297" i="7"/>
  <c r="F295" i="7"/>
  <c r="F293" i="7"/>
  <c r="F291" i="7"/>
  <c r="F289" i="7"/>
  <c r="F287" i="7"/>
  <c r="F285" i="7"/>
  <c r="F283" i="7"/>
  <c r="B69" i="9"/>
  <c r="J553" i="7"/>
  <c r="E33" i="2"/>
  <c r="F33" i="2" s="1"/>
  <c r="F261" i="7"/>
  <c r="F259" i="7"/>
  <c r="E56" i="2"/>
  <c r="F56" i="2" s="1"/>
  <c r="B15" i="9"/>
  <c r="D22" i="9"/>
  <c r="F262" i="7"/>
  <c r="F260" i="7"/>
  <c r="C52" i="9"/>
  <c r="C6" i="9"/>
  <c r="C20" i="9"/>
  <c r="B62" i="9"/>
  <c r="B94" i="9"/>
  <c r="E53" i="2"/>
  <c r="G53" i="2" s="1"/>
  <c r="Q4" i="9"/>
  <c r="R4" i="9" s="1"/>
  <c r="J622" i="7"/>
  <c r="C48" i="9"/>
  <c r="B66" i="9"/>
  <c r="E76" i="2"/>
  <c r="B36" i="9"/>
  <c r="E54" i="2"/>
  <c r="B35" i="9"/>
  <c r="C51" i="9"/>
  <c r="B9" i="9"/>
  <c r="Q3" i="9"/>
  <c r="R3" i="9" s="1"/>
  <c r="E32" i="2"/>
  <c r="B40" i="9"/>
  <c r="J510" i="7"/>
  <c r="J502" i="7"/>
  <c r="C23" i="9"/>
  <c r="C45" i="9"/>
  <c r="C35" i="9"/>
  <c r="C7" i="9"/>
  <c r="C36" i="9"/>
  <c r="C26" i="9"/>
  <c r="C14" i="9"/>
  <c r="C32" i="9"/>
  <c r="C11" i="9"/>
  <c r="C15" i="9"/>
  <c r="C22" i="9"/>
  <c r="C10" i="9"/>
  <c r="C4" i="9"/>
  <c r="C16" i="9"/>
  <c r="C46" i="9"/>
  <c r="C18" i="9"/>
  <c r="C2" i="9"/>
  <c r="C12" i="9"/>
  <c r="C39" i="9"/>
  <c r="C50" i="9"/>
  <c r="C8" i="9"/>
  <c r="C19" i="9"/>
  <c r="C38" i="9"/>
  <c r="C30" i="9"/>
  <c r="C31" i="9"/>
  <c r="C13" i="9"/>
  <c r="C28" i="9"/>
  <c r="C5" i="9"/>
  <c r="C25" i="9"/>
  <c r="C3" i="9"/>
  <c r="C49" i="9"/>
  <c r="C37" i="9"/>
  <c r="C9" i="9"/>
  <c r="C44" i="9"/>
  <c r="C40" i="9"/>
  <c r="C34" i="9"/>
  <c r="C41" i="9"/>
  <c r="C27" i="9"/>
  <c r="C29" i="9"/>
  <c r="C33" i="9"/>
  <c r="C24" i="9"/>
  <c r="D5" i="9"/>
  <c r="D48" i="9"/>
  <c r="D12" i="9"/>
  <c r="D27" i="9"/>
  <c r="D35" i="9"/>
  <c r="D55" i="9"/>
  <c r="D53" i="9"/>
  <c r="D26" i="9"/>
  <c r="D13" i="9"/>
  <c r="D32" i="9"/>
  <c r="D6" i="9"/>
  <c r="D41" i="9"/>
  <c r="D28" i="9"/>
  <c r="D29" i="9"/>
  <c r="D7" i="9"/>
  <c r="D31" i="9"/>
  <c r="D38" i="9"/>
  <c r="D19" i="9"/>
  <c r="D20" i="9"/>
  <c r="D3" i="9"/>
  <c r="D24" i="9"/>
  <c r="D23" i="9"/>
  <c r="D39" i="9"/>
  <c r="D42" i="9"/>
  <c r="D56" i="9"/>
  <c r="D34" i="9"/>
  <c r="D18" i="9"/>
  <c r="D45" i="9"/>
  <c r="D9" i="9"/>
  <c r="D44" i="9"/>
  <c r="D14" i="9"/>
  <c r="D36" i="9"/>
  <c r="D49" i="9"/>
  <c r="D33" i="9"/>
  <c r="D2" i="9"/>
  <c r="D50" i="9"/>
  <c r="D52" i="9"/>
  <c r="D57" i="9"/>
  <c r="D43" i="9"/>
  <c r="D17" i="9"/>
  <c r="D16" i="9"/>
  <c r="D4" i="9"/>
  <c r="D25" i="9"/>
  <c r="D40" i="9"/>
  <c r="D46" i="9"/>
  <c r="D10" i="9"/>
  <c r="D30" i="9"/>
  <c r="D15" i="9"/>
  <c r="D54" i="9"/>
  <c r="D37" i="9"/>
  <c r="B61" i="9"/>
  <c r="B83" i="9"/>
  <c r="B87" i="9"/>
  <c r="D8" i="9"/>
  <c r="E73" i="2"/>
  <c r="D47" i="9"/>
  <c r="B92" i="9"/>
  <c r="C42" i="9"/>
  <c r="C17" i="9"/>
  <c r="C47" i="9"/>
  <c r="E34" i="2"/>
  <c r="E77" i="2"/>
  <c r="D51" i="9"/>
  <c r="J527" i="7"/>
  <c r="F266" i="7"/>
  <c r="F282" i="7"/>
  <c r="H352" i="7"/>
  <c r="I415" i="7"/>
  <c r="I423" i="7"/>
  <c r="F277" i="7"/>
  <c r="H339" i="7"/>
  <c r="H359" i="7"/>
  <c r="F268" i="7"/>
  <c r="H350" i="7"/>
  <c r="J446" i="7"/>
  <c r="H343" i="7"/>
  <c r="H347" i="7"/>
  <c r="H363" i="7"/>
  <c r="F272" i="7"/>
  <c r="H354" i="7"/>
  <c r="J450" i="7"/>
  <c r="J466" i="7"/>
  <c r="J482" i="7"/>
  <c r="F267" i="7"/>
  <c r="H353" i="7"/>
  <c r="I416" i="7"/>
  <c r="I424" i="7"/>
  <c r="I432" i="7"/>
  <c r="I440" i="7"/>
  <c r="J449" i="7"/>
  <c r="J465" i="7"/>
  <c r="J481" i="7"/>
  <c r="J497" i="7"/>
  <c r="J513" i="7"/>
  <c r="J529" i="7"/>
  <c r="J545" i="7"/>
  <c r="J561" i="7"/>
  <c r="J577" i="7"/>
  <c r="J464" i="7"/>
  <c r="J500" i="7"/>
  <c r="J519" i="7"/>
  <c r="J538" i="7"/>
  <c r="J564" i="7"/>
  <c r="J584" i="7"/>
  <c r="J600" i="7"/>
  <c r="J616" i="7"/>
  <c r="J632" i="7"/>
  <c r="I435" i="7"/>
  <c r="J463" i="7"/>
  <c r="J496" i="7"/>
  <c r="J515" i="7"/>
  <c r="J534" i="7"/>
  <c r="J560" i="7"/>
  <c r="J579" i="7"/>
  <c r="J454" i="7"/>
  <c r="J470" i="7"/>
  <c r="J486" i="7"/>
  <c r="F271" i="7"/>
  <c r="H337" i="7"/>
  <c r="H357" i="7"/>
  <c r="I418" i="7"/>
  <c r="I426" i="7"/>
  <c r="I434" i="7"/>
  <c r="J441" i="7"/>
  <c r="J2" i="9" s="1"/>
  <c r="J453" i="7"/>
  <c r="J469" i="7"/>
  <c r="J485" i="7"/>
  <c r="J501" i="7"/>
  <c r="J517" i="7"/>
  <c r="J533" i="7"/>
  <c r="J549" i="7"/>
  <c r="J565" i="7"/>
  <c r="J472" i="7"/>
  <c r="J503" i="7"/>
  <c r="J522" i="7"/>
  <c r="J548" i="7"/>
  <c r="J567" i="7"/>
  <c r="J588" i="7"/>
  <c r="J604" i="7"/>
  <c r="J620" i="7"/>
  <c r="I439" i="7"/>
  <c r="F278" i="7"/>
  <c r="H344" i="7"/>
  <c r="H355" i="7"/>
  <c r="F280" i="7"/>
  <c r="H342" i="7"/>
  <c r="J462" i="7"/>
  <c r="F263" i="7"/>
  <c r="H349" i="7"/>
  <c r="I422" i="7"/>
  <c r="I438" i="7"/>
  <c r="J461" i="7"/>
  <c r="J493" i="7"/>
  <c r="J525" i="7"/>
  <c r="J557" i="7"/>
  <c r="J488" i="7"/>
  <c r="J535" i="7"/>
  <c r="J580" i="7"/>
  <c r="J612" i="7"/>
  <c r="I431" i="7"/>
  <c r="J479" i="7"/>
  <c r="H711" i="7"/>
  <c r="H348" i="7"/>
  <c r="H346" i="7"/>
  <c r="J474" i="7"/>
  <c r="F275" i="7"/>
  <c r="H341" i="7"/>
  <c r="H361" i="7"/>
  <c r="I428" i="7"/>
  <c r="J473" i="7"/>
  <c r="J505" i="7"/>
  <c r="J537" i="7"/>
  <c r="J569" i="7"/>
  <c r="J448" i="7"/>
  <c r="J506" i="7"/>
  <c r="J551" i="7"/>
  <c r="J592" i="7"/>
  <c r="J624" i="7"/>
  <c r="J447" i="7"/>
  <c r="J487" i="7"/>
  <c r="J518" i="7"/>
  <c r="J547" i="7"/>
  <c r="J576" i="7"/>
  <c r="J595" i="7"/>
  <c r="J611" i="7"/>
  <c r="J627" i="7"/>
  <c r="J444" i="7"/>
  <c r="J476" i="7"/>
  <c r="J498" i="7"/>
  <c r="J524" i="7"/>
  <c r="J543" i="7"/>
  <c r="J562" i="7"/>
  <c r="J582" i="7"/>
  <c r="J598" i="7"/>
  <c r="J614" i="7"/>
  <c r="J630" i="7"/>
  <c r="I437" i="7"/>
  <c r="J467" i="7"/>
  <c r="J494" i="7"/>
  <c r="J520" i="7"/>
  <c r="J539" i="7"/>
  <c r="J558" i="7"/>
  <c r="J581" i="7"/>
  <c r="J597" i="7"/>
  <c r="J613" i="7"/>
  <c r="J629" i="7"/>
  <c r="H713" i="7"/>
  <c r="H714" i="7"/>
  <c r="H707" i="7"/>
  <c r="Q14" i="9"/>
  <c r="R14" i="9" s="1"/>
  <c r="I421" i="7"/>
  <c r="F264" i="7"/>
  <c r="J458" i="7"/>
  <c r="J490" i="7"/>
  <c r="H345" i="7"/>
  <c r="I420" i="7"/>
  <c r="I436" i="7"/>
  <c r="J457" i="7"/>
  <c r="J489" i="7"/>
  <c r="F273" i="7"/>
  <c r="H362" i="7"/>
  <c r="F279" i="7"/>
  <c r="I430" i="7"/>
  <c r="J521" i="7"/>
  <c r="J532" i="7"/>
  <c r="J608" i="7"/>
  <c r="J471" i="7"/>
  <c r="J528" i="7"/>
  <c r="J563" i="7"/>
  <c r="J591" i="7"/>
  <c r="J615" i="7"/>
  <c r="K636" i="7"/>
  <c r="J484" i="7"/>
  <c r="J511" i="7"/>
  <c r="J540" i="7"/>
  <c r="J572" i="7"/>
  <c r="J590" i="7"/>
  <c r="J610" i="7"/>
  <c r="J634" i="7"/>
  <c r="I429" i="7"/>
  <c r="J459" i="7"/>
  <c r="J504" i="7"/>
  <c r="J526" i="7"/>
  <c r="J555" i="7"/>
  <c r="J585" i="7"/>
  <c r="J605" i="7"/>
  <c r="J625" i="7"/>
  <c r="H709" i="7"/>
  <c r="J442" i="7"/>
  <c r="J445" i="7"/>
  <c r="J541" i="7"/>
  <c r="J456" i="7"/>
  <c r="J554" i="7"/>
  <c r="J628" i="7"/>
  <c r="J499" i="7"/>
  <c r="J531" i="7"/>
  <c r="J566" i="7"/>
  <c r="J599" i="7"/>
  <c r="J619" i="7"/>
  <c r="J452" i="7"/>
  <c r="J492" i="7"/>
  <c r="J514" i="7"/>
  <c r="J546" i="7"/>
  <c r="J575" i="7"/>
  <c r="J594" i="7"/>
  <c r="J618" i="7"/>
  <c r="K635" i="7"/>
  <c r="I433" i="7"/>
  <c r="J475" i="7"/>
  <c r="J507" i="7"/>
  <c r="J536" i="7"/>
  <c r="J568" i="7"/>
  <c r="J589" i="7"/>
  <c r="J609" i="7"/>
  <c r="J633" i="7"/>
  <c r="H705" i="7"/>
  <c r="H364" i="7"/>
  <c r="H365" i="7"/>
  <c r="J509" i="7"/>
  <c r="J573" i="7"/>
  <c r="J516" i="7"/>
  <c r="J596" i="7"/>
  <c r="J455" i="7"/>
  <c r="J512" i="7"/>
  <c r="J550" i="7"/>
  <c r="J587" i="7"/>
  <c r="J607" i="7"/>
  <c r="J631" i="7"/>
  <c r="J468" i="7"/>
  <c r="J508" i="7"/>
  <c r="J530" i="7"/>
  <c r="J559" i="7"/>
  <c r="J586" i="7"/>
  <c r="J606" i="7"/>
  <c r="J626" i="7"/>
  <c r="I425" i="7"/>
  <c r="J451" i="7"/>
  <c r="J491" i="7"/>
  <c r="J523" i="7"/>
  <c r="J552" i="7"/>
  <c r="J574" i="7"/>
  <c r="J601" i="7"/>
  <c r="J621" i="7"/>
  <c r="H706" i="7"/>
  <c r="Q6" i="9"/>
  <c r="R6" i="9" s="1"/>
  <c r="Q17" i="9"/>
  <c r="R17" i="9" s="1"/>
  <c r="E74" i="2"/>
  <c r="Q19" i="9"/>
  <c r="R19" i="9" s="1"/>
  <c r="E47" i="2"/>
  <c r="E43" i="2"/>
  <c r="Q8" i="9"/>
  <c r="R8" i="9" s="1"/>
  <c r="E72" i="2"/>
  <c r="E48" i="2"/>
  <c r="E39" i="2"/>
  <c r="E67" i="2"/>
  <c r="E38" i="2"/>
  <c r="Q5" i="9"/>
  <c r="R5" i="9" s="1"/>
  <c r="E36" i="2"/>
  <c r="E31" i="2"/>
  <c r="J570" i="7"/>
  <c r="J583" i="7"/>
  <c r="J460" i="7"/>
  <c r="J578" i="7"/>
  <c r="J443" i="7"/>
  <c r="J571" i="7"/>
  <c r="H708" i="7"/>
  <c r="Q21" i="9"/>
  <c r="R21" i="9" s="1"/>
  <c r="E37" i="2"/>
  <c r="Q9" i="9"/>
  <c r="R9" i="9" s="1"/>
  <c r="Q20" i="9"/>
  <c r="R20" i="9" s="1"/>
  <c r="E45" i="2"/>
  <c r="Q16" i="9"/>
  <c r="R16" i="9" s="1"/>
  <c r="E65" i="2"/>
  <c r="E66" i="2"/>
  <c r="E70" i="2"/>
  <c r="Q18" i="9"/>
  <c r="R18" i="9" s="1"/>
  <c r="E59" i="2"/>
  <c r="J477" i="7"/>
  <c r="I427" i="7"/>
  <c r="J603" i="7"/>
  <c r="J495" i="7"/>
  <c r="J602" i="7"/>
  <c r="J483" i="7"/>
  <c r="J593" i="7"/>
  <c r="Q12" i="9"/>
  <c r="R12" i="9" s="1"/>
  <c r="E28" i="2"/>
  <c r="E50" i="2"/>
  <c r="Q2" i="9"/>
  <c r="R2" i="9" s="1"/>
  <c r="E30" i="2"/>
  <c r="Q11" i="9"/>
  <c r="R11" i="9" s="1"/>
  <c r="E71" i="2"/>
  <c r="E61" i="2"/>
  <c r="E52" i="2"/>
  <c r="Q13" i="9"/>
  <c r="R13" i="9" s="1"/>
  <c r="E49" i="2"/>
  <c r="J478" i="7"/>
  <c r="J480" i="7"/>
  <c r="J544" i="7"/>
  <c r="J556" i="7"/>
  <c r="J542" i="7"/>
  <c r="H712" i="7"/>
  <c r="E75" i="2"/>
  <c r="E57" i="2"/>
  <c r="E40" i="2"/>
  <c r="E35" i="2"/>
  <c r="Q10" i="9"/>
  <c r="R10" i="9" s="1"/>
  <c r="E29" i="2"/>
  <c r="E62" i="2"/>
  <c r="E41" i="2"/>
  <c r="E63" i="2"/>
  <c r="E42" i="2"/>
  <c r="Q15" i="9"/>
  <c r="R15" i="9" s="1"/>
  <c r="E44" i="2"/>
  <c r="E58" i="2"/>
  <c r="E64" i="2"/>
  <c r="E55" i="2"/>
  <c r="Q7" i="9"/>
  <c r="R7" i="9" s="1"/>
  <c r="E69" i="2"/>
  <c r="E68" i="2"/>
  <c r="B57" i="9"/>
  <c r="B30" i="9"/>
  <c r="B23" i="9"/>
  <c r="B91" i="9"/>
  <c r="B3" i="9"/>
  <c r="B84" i="9"/>
  <c r="B58" i="9"/>
  <c r="B54" i="9"/>
  <c r="B34" i="9"/>
  <c r="B31" i="9"/>
  <c r="B98" i="9"/>
  <c r="B65" i="9"/>
  <c r="B76" i="9"/>
  <c r="B55" i="9"/>
  <c r="B13" i="9"/>
  <c r="B27" i="9"/>
  <c r="B68" i="9"/>
  <c r="B33" i="9"/>
  <c r="B90" i="9"/>
  <c r="B11" i="9"/>
  <c r="B47" i="9"/>
  <c r="B32" i="9"/>
  <c r="B81" i="9"/>
  <c r="B89" i="9"/>
  <c r="B20" i="9"/>
  <c r="B16" i="9"/>
  <c r="B44" i="9"/>
  <c r="B7" i="9"/>
  <c r="B29" i="9"/>
  <c r="B10" i="9"/>
  <c r="B48" i="9"/>
  <c r="B24" i="9"/>
  <c r="B5" i="9"/>
  <c r="B19" i="9"/>
  <c r="B53" i="9"/>
  <c r="B85" i="9"/>
  <c r="B45" i="9"/>
  <c r="B78" i="9"/>
  <c r="B25" i="9"/>
  <c r="B79" i="9"/>
  <c r="B59" i="9"/>
  <c r="B67" i="9"/>
  <c r="B26" i="9"/>
  <c r="B49" i="9"/>
  <c r="B52" i="9"/>
  <c r="B22" i="9"/>
  <c r="B74" i="9"/>
  <c r="B75" i="9"/>
  <c r="B88" i="9"/>
  <c r="B4" i="9"/>
  <c r="B6" i="9"/>
  <c r="B12" i="9"/>
  <c r="B63" i="9"/>
  <c r="B28" i="9"/>
  <c r="B43" i="9"/>
  <c r="B96" i="9"/>
  <c r="B82" i="9"/>
  <c r="B71" i="9"/>
  <c r="B60" i="9"/>
  <c r="B14" i="9"/>
  <c r="B56" i="9"/>
  <c r="B72" i="9"/>
  <c r="B97" i="9"/>
  <c r="B86" i="9"/>
  <c r="B73" i="9"/>
  <c r="B38" i="9"/>
  <c r="B50" i="9"/>
  <c r="B37" i="9"/>
  <c r="B64" i="9"/>
  <c r="B95" i="9"/>
  <c r="B8" i="9"/>
  <c r="B39" i="9"/>
  <c r="B18" i="9"/>
  <c r="B51" i="9"/>
  <c r="B80" i="9"/>
  <c r="B77" i="9"/>
  <c r="B70" i="9"/>
  <c r="B41" i="9"/>
  <c r="B17" i="9"/>
  <c r="B93" i="9"/>
  <c r="B42" i="9"/>
  <c r="D21" i="9"/>
  <c r="E51" i="2"/>
  <c r="B21" i="9"/>
  <c r="B46" i="9"/>
  <c r="C43" i="9"/>
  <c r="E60" i="2"/>
  <c r="E46" i="2"/>
  <c r="C21" i="9"/>
  <c r="D11" i="9"/>
  <c r="J617" i="7"/>
  <c r="J623" i="7"/>
  <c r="I689" i="7"/>
  <c r="H358" i="7"/>
  <c r="H338" i="7"/>
  <c r="F276" i="7"/>
  <c r="H351" i="7"/>
  <c r="F269" i="7"/>
  <c r="I419" i="7"/>
  <c r="H360" i="7"/>
  <c r="H340" i="7"/>
  <c r="F274" i="7"/>
  <c r="H710" i="7"/>
  <c r="I702" i="7"/>
  <c r="I698" i="7"/>
  <c r="I694" i="7"/>
  <c r="I690" i="7"/>
  <c r="F281" i="7"/>
  <c r="F265" i="7"/>
  <c r="I417" i="7"/>
  <c r="H356" i="7"/>
  <c r="F270" i="7"/>
  <c r="I688" i="7"/>
  <c r="I703" i="7"/>
  <c r="I699" i="7"/>
  <c r="I695" i="7"/>
  <c r="I691" i="7"/>
  <c r="I704" i="7"/>
  <c r="I700" i="7"/>
  <c r="I696" i="7"/>
  <c r="I692" i="7"/>
  <c r="I701" i="7"/>
  <c r="I697" i="7"/>
  <c r="I693" i="7"/>
  <c r="H62" i="9" l="1"/>
  <c r="H63" i="9"/>
  <c r="H96" i="9"/>
  <c r="H97" i="9"/>
  <c r="H98" i="9"/>
  <c r="H87" i="9"/>
  <c r="H64" i="9"/>
  <c r="H65" i="9"/>
  <c r="H66" i="9"/>
  <c r="H99" i="9"/>
  <c r="H67" i="9"/>
  <c r="H76" i="9"/>
  <c r="H88" i="9"/>
  <c r="H77" i="9"/>
  <c r="H100" i="9"/>
  <c r="H89" i="9"/>
  <c r="H78" i="9"/>
  <c r="H68" i="9"/>
  <c r="H101" i="9"/>
  <c r="H90" i="9"/>
  <c r="H69" i="9"/>
  <c r="H79" i="9"/>
  <c r="H70" i="9"/>
  <c r="H91" i="9"/>
  <c r="H80" i="9"/>
  <c r="H92" i="9"/>
  <c r="H81" i="9"/>
  <c r="H71" i="9"/>
  <c r="H93" i="9"/>
  <c r="H82" i="9"/>
  <c r="H83" i="9"/>
  <c r="H72" i="9"/>
  <c r="H73" i="9"/>
  <c r="H74" i="9"/>
  <c r="H94" i="9"/>
  <c r="H95" i="9"/>
  <c r="H84" i="9"/>
  <c r="H85" i="9"/>
  <c r="H86" i="9"/>
  <c r="H75" i="9"/>
  <c r="I2" i="9"/>
  <c r="G33" i="2"/>
  <c r="F53" i="2"/>
  <c r="G56" i="2"/>
  <c r="J93" i="9"/>
  <c r="J62" i="9"/>
  <c r="K3" i="9"/>
  <c r="J195" i="9"/>
  <c r="J25" i="9"/>
  <c r="G4" i="9"/>
  <c r="J54" i="9"/>
  <c r="F16" i="9"/>
  <c r="J90" i="9"/>
  <c r="J3" i="9"/>
  <c r="J9" i="9"/>
  <c r="J59" i="9"/>
  <c r="J125" i="9"/>
  <c r="J36" i="9"/>
  <c r="J173" i="9"/>
  <c r="J137" i="9"/>
  <c r="J5" i="9"/>
  <c r="J166" i="9"/>
  <c r="J10" i="9"/>
  <c r="J176" i="9"/>
  <c r="J143" i="9"/>
  <c r="G5" i="9"/>
  <c r="J26" i="9"/>
  <c r="G7" i="9"/>
  <c r="J129" i="9"/>
  <c r="J12" i="9"/>
  <c r="J97" i="9"/>
  <c r="J103" i="9"/>
  <c r="J100" i="9"/>
  <c r="J74" i="9"/>
  <c r="J104" i="9"/>
  <c r="J87" i="9"/>
  <c r="J135" i="9"/>
  <c r="J110" i="9"/>
  <c r="J147" i="9"/>
  <c r="J47" i="9"/>
  <c r="J161" i="9"/>
  <c r="J146" i="9"/>
  <c r="J53" i="9"/>
  <c r="G6" i="9"/>
  <c r="J185" i="9"/>
  <c r="J28" i="9"/>
  <c r="J177" i="9"/>
  <c r="J150" i="9"/>
  <c r="J122" i="9"/>
  <c r="J160" i="9"/>
  <c r="J4" i="9"/>
  <c r="J181" i="9"/>
  <c r="J117" i="9"/>
  <c r="J114" i="9"/>
  <c r="J163" i="9"/>
  <c r="J187" i="9"/>
  <c r="J128" i="9"/>
  <c r="J70" i="9"/>
  <c r="J126" i="9"/>
  <c r="J107" i="9"/>
  <c r="J165" i="9"/>
  <c r="J111" i="9"/>
  <c r="F40" i="9"/>
  <c r="H32" i="9"/>
  <c r="E13" i="9"/>
  <c r="H36" i="9"/>
  <c r="J81" i="9"/>
  <c r="J115" i="9"/>
  <c r="J139" i="9"/>
  <c r="J151" i="9"/>
  <c r="J140" i="9"/>
  <c r="J51" i="9"/>
  <c r="J45" i="9"/>
  <c r="J67" i="9"/>
  <c r="J23" i="9"/>
  <c r="J96" i="9"/>
  <c r="J141" i="9"/>
  <c r="J77" i="9"/>
  <c r="J174" i="9"/>
  <c r="J169" i="9"/>
  <c r="J172" i="9"/>
  <c r="F14" i="9"/>
  <c r="E12" i="9"/>
  <c r="G41" i="2"/>
  <c r="F41" i="2"/>
  <c r="G40" i="2"/>
  <c r="F40" i="2"/>
  <c r="G52" i="2"/>
  <c r="F52" i="2"/>
  <c r="G30" i="2"/>
  <c r="F30" i="2"/>
  <c r="G28" i="2"/>
  <c r="F28" i="2"/>
  <c r="F65" i="2"/>
  <c r="G65" i="2"/>
  <c r="F31" i="2"/>
  <c r="G31" i="2"/>
  <c r="G67" i="2"/>
  <c r="F67" i="2"/>
  <c r="F48" i="2"/>
  <c r="G48" i="2"/>
  <c r="F43" i="2"/>
  <c r="G43" i="2"/>
  <c r="I24" i="9"/>
  <c r="I26" i="9"/>
  <c r="I25" i="9"/>
  <c r="I44" i="9"/>
  <c r="I8" i="9"/>
  <c r="I17" i="9"/>
  <c r="I7" i="9"/>
  <c r="I3" i="9"/>
  <c r="I36" i="9"/>
  <c r="I14" i="9"/>
  <c r="I35" i="9"/>
  <c r="I32" i="9"/>
  <c r="I40" i="9"/>
  <c r="G73" i="2"/>
  <c r="F73" i="2"/>
  <c r="I30" i="9"/>
  <c r="E2" i="9"/>
  <c r="I19" i="9"/>
  <c r="J184" i="9"/>
  <c r="I42" i="9"/>
  <c r="H16" i="9"/>
  <c r="J188" i="9"/>
  <c r="J171" i="9"/>
  <c r="J71" i="9"/>
  <c r="J156" i="9"/>
  <c r="F51" i="9"/>
  <c r="H45" i="9"/>
  <c r="F7" i="9"/>
  <c r="J95" i="9"/>
  <c r="J123" i="9"/>
  <c r="H22" i="9"/>
  <c r="J46" i="9"/>
  <c r="H53" i="9"/>
  <c r="E4" i="9"/>
  <c r="E19" i="9"/>
  <c r="E23" i="9"/>
  <c r="H52" i="9"/>
  <c r="I27" i="9"/>
  <c r="E3" i="9"/>
  <c r="F15" i="9"/>
  <c r="J153" i="9"/>
  <c r="H47" i="9"/>
  <c r="F59" i="9"/>
  <c r="J22" i="9"/>
  <c r="F44" i="2"/>
  <c r="G44" i="2"/>
  <c r="H7" i="9"/>
  <c r="H21" i="9"/>
  <c r="H23" i="9"/>
  <c r="H28" i="9"/>
  <c r="H13" i="9"/>
  <c r="H42" i="9"/>
  <c r="H34" i="9"/>
  <c r="H3" i="9"/>
  <c r="H9" i="9"/>
  <c r="H5" i="9"/>
  <c r="H20" i="9"/>
  <c r="H14" i="9"/>
  <c r="H12" i="9"/>
  <c r="H30" i="9"/>
  <c r="H49" i="9"/>
  <c r="H43" i="9"/>
  <c r="H60" i="9"/>
  <c r="H51" i="9"/>
  <c r="H37" i="9"/>
  <c r="H11" i="9"/>
  <c r="H57" i="9"/>
  <c r="H6" i="9"/>
  <c r="F46" i="2"/>
  <c r="G46" i="2"/>
  <c r="H2" i="9"/>
  <c r="I33" i="9"/>
  <c r="E10" i="9"/>
  <c r="F19" i="9"/>
  <c r="I29" i="9"/>
  <c r="H29" i="9"/>
  <c r="H31" i="9"/>
  <c r="F38" i="9"/>
  <c r="F31" i="9"/>
  <c r="F42" i="9"/>
  <c r="F20" i="9"/>
  <c r="F47" i="9"/>
  <c r="I10" i="9"/>
  <c r="I31" i="9"/>
  <c r="H61" i="9"/>
  <c r="F68" i="2"/>
  <c r="G68" i="2"/>
  <c r="G55" i="2"/>
  <c r="F55" i="2"/>
  <c r="G35" i="2"/>
  <c r="F35" i="2"/>
  <c r="F57" i="2"/>
  <c r="G57" i="2"/>
  <c r="F61" i="2"/>
  <c r="G61" i="2"/>
  <c r="F36" i="2"/>
  <c r="G36" i="2"/>
  <c r="G47" i="2"/>
  <c r="F47" i="2"/>
  <c r="F60" i="9"/>
  <c r="F61" i="9"/>
  <c r="F36" i="9"/>
  <c r="F29" i="9"/>
  <c r="F66" i="9"/>
  <c r="F5" i="9"/>
  <c r="F25" i="9"/>
  <c r="F35" i="9"/>
  <c r="F33" i="9"/>
  <c r="F2" i="9"/>
  <c r="F55" i="9"/>
  <c r="F43" i="9"/>
  <c r="F8" i="9"/>
  <c r="F54" i="9"/>
  <c r="F57" i="9"/>
  <c r="F21" i="9"/>
  <c r="F32" i="9"/>
  <c r="F53" i="9"/>
  <c r="F24" i="9"/>
  <c r="F23" i="9"/>
  <c r="F9" i="9"/>
  <c r="F3" i="9"/>
  <c r="F10" i="9"/>
  <c r="F22" i="9"/>
  <c r="F49" i="9"/>
  <c r="F39" i="9"/>
  <c r="F30" i="9"/>
  <c r="E5" i="9"/>
  <c r="E7" i="9"/>
  <c r="E8" i="9"/>
  <c r="E20" i="9"/>
  <c r="E24" i="9"/>
  <c r="G77" i="2"/>
  <c r="F77" i="2"/>
  <c r="E18" i="9"/>
  <c r="I28" i="9"/>
  <c r="J179" i="9"/>
  <c r="J191" i="9"/>
  <c r="J121" i="9"/>
  <c r="F64" i="9"/>
  <c r="J56" i="9"/>
  <c r="J64" i="9"/>
  <c r="F58" i="9"/>
  <c r="J189" i="9"/>
  <c r="J182" i="9"/>
  <c r="F18" i="9"/>
  <c r="H40" i="9"/>
  <c r="F26" i="9"/>
  <c r="J124" i="9"/>
  <c r="J158" i="9"/>
  <c r="H15" i="9"/>
  <c r="J30" i="9"/>
  <c r="F17" i="9"/>
  <c r="E15" i="9"/>
  <c r="E27" i="9"/>
  <c r="F45" i="9"/>
  <c r="G54" i="2"/>
  <c r="F54" i="2"/>
  <c r="J83" i="9"/>
  <c r="I34" i="9"/>
  <c r="J85" i="9"/>
  <c r="I37" i="9"/>
  <c r="J170" i="9"/>
  <c r="F52" i="9"/>
  <c r="H33" i="9"/>
  <c r="J39" i="9"/>
  <c r="F12" i="9"/>
  <c r="G3" i="9"/>
  <c r="H44" i="9"/>
  <c r="I16" i="9"/>
  <c r="F28" i="9"/>
  <c r="F50" i="9"/>
  <c r="H46" i="9"/>
  <c r="H18" i="9"/>
  <c r="H38" i="9"/>
  <c r="F27" i="9"/>
  <c r="I41" i="9"/>
  <c r="F60" i="2"/>
  <c r="G60" i="2"/>
  <c r="G51" i="2"/>
  <c r="F51" i="2"/>
  <c r="H25" i="9"/>
  <c r="H41" i="9"/>
  <c r="F11" i="9"/>
  <c r="H55" i="9"/>
  <c r="H56" i="9"/>
  <c r="H50" i="9"/>
  <c r="H27" i="9"/>
  <c r="F67" i="9"/>
  <c r="I15" i="9"/>
  <c r="F4" i="9"/>
  <c r="F13" i="9"/>
  <c r="F6" i="9"/>
  <c r="I6" i="9"/>
  <c r="I38" i="9"/>
  <c r="F69" i="2"/>
  <c r="G69" i="2"/>
  <c r="F64" i="2"/>
  <c r="G64" i="2"/>
  <c r="F42" i="2"/>
  <c r="G42" i="2"/>
  <c r="G62" i="2"/>
  <c r="F62" i="2"/>
  <c r="G75" i="2"/>
  <c r="F75" i="2"/>
  <c r="G49" i="2"/>
  <c r="F49" i="2"/>
  <c r="F71" i="2"/>
  <c r="G71" i="2"/>
  <c r="G70" i="2"/>
  <c r="F70" i="2"/>
  <c r="G37" i="2"/>
  <c r="F37" i="2"/>
  <c r="F72" i="2"/>
  <c r="G72" i="2"/>
  <c r="J18" i="9"/>
  <c r="J194" i="9"/>
  <c r="J144" i="9"/>
  <c r="J76" i="9"/>
  <c r="J186" i="9"/>
  <c r="J142" i="9"/>
  <c r="J106" i="9"/>
  <c r="J82" i="9"/>
  <c r="J11" i="9"/>
  <c r="J49" i="9"/>
  <c r="J14" i="9"/>
  <c r="J134" i="9"/>
  <c r="J78" i="9"/>
  <c r="J133" i="9"/>
  <c r="J6" i="9"/>
  <c r="J118" i="9"/>
  <c r="J80" i="9"/>
  <c r="J145" i="9"/>
  <c r="J44" i="9"/>
  <c r="J55" i="9"/>
  <c r="J167" i="9"/>
  <c r="J155" i="9"/>
  <c r="J152" i="9"/>
  <c r="J132" i="9"/>
  <c r="J112" i="9"/>
  <c r="J88" i="9"/>
  <c r="J17" i="9"/>
  <c r="J119" i="9"/>
  <c r="J19" i="9"/>
  <c r="J159" i="9"/>
  <c r="J193" i="9"/>
  <c r="J190" i="9"/>
  <c r="J13" i="9"/>
  <c r="J108" i="9"/>
  <c r="J15" i="9"/>
  <c r="J29" i="9"/>
  <c r="J32" i="9"/>
  <c r="J89" i="9"/>
  <c r="J99" i="9"/>
  <c r="J31" i="9"/>
  <c r="J35" i="9"/>
  <c r="J94" i="9"/>
  <c r="J57" i="9"/>
  <c r="J180" i="9"/>
  <c r="J24" i="9"/>
  <c r="J43" i="9"/>
  <c r="J102" i="9"/>
  <c r="J175" i="9"/>
  <c r="J60" i="9"/>
  <c r="J154" i="9"/>
  <c r="J192" i="9"/>
  <c r="J7" i="9"/>
  <c r="J136" i="9"/>
  <c r="J69" i="9"/>
  <c r="J16" i="9"/>
  <c r="J65" i="9"/>
  <c r="J113" i="9"/>
  <c r="J42" i="9"/>
  <c r="J183" i="9"/>
  <c r="J61" i="9"/>
  <c r="J37" i="9"/>
  <c r="J72" i="9"/>
  <c r="J50" i="9"/>
  <c r="J38" i="9"/>
  <c r="J63" i="9"/>
  <c r="J27" i="9"/>
  <c r="J73" i="9"/>
  <c r="F34" i="2"/>
  <c r="G34" i="2"/>
  <c r="E22" i="9"/>
  <c r="F44" i="9"/>
  <c r="J116" i="9"/>
  <c r="J79" i="9"/>
  <c r="J92" i="9"/>
  <c r="F48" i="9"/>
  <c r="J131" i="9"/>
  <c r="J58" i="9"/>
  <c r="I39" i="9"/>
  <c r="J130" i="9"/>
  <c r="J8" i="9"/>
  <c r="H39" i="9"/>
  <c r="J127" i="9"/>
  <c r="J20" i="9"/>
  <c r="J178" i="9"/>
  <c r="J138" i="9"/>
  <c r="I43" i="9"/>
  <c r="J120" i="9"/>
  <c r="E25" i="9"/>
  <c r="E29" i="9"/>
  <c r="E26" i="9"/>
  <c r="F62" i="9"/>
  <c r="K2" i="9"/>
  <c r="J34" i="9"/>
  <c r="I13" i="9"/>
  <c r="J75" i="9"/>
  <c r="J41" i="9"/>
  <c r="J86" i="9"/>
  <c r="F34" i="9"/>
  <c r="J168" i="9"/>
  <c r="J149" i="9"/>
  <c r="I5" i="9"/>
  <c r="J157" i="9"/>
  <c r="J91" i="9"/>
  <c r="E17" i="9"/>
  <c r="E9" i="9"/>
  <c r="F63" i="9"/>
  <c r="H8" i="9"/>
  <c r="H17" i="9"/>
  <c r="I23" i="9"/>
  <c r="I4" i="9"/>
  <c r="I21" i="9"/>
  <c r="H19" i="9"/>
  <c r="F41" i="9"/>
  <c r="F46" i="9"/>
  <c r="H59" i="9"/>
  <c r="F65" i="9"/>
  <c r="I18" i="9"/>
  <c r="H10" i="9"/>
  <c r="H58" i="9"/>
  <c r="I22" i="9"/>
  <c r="I11" i="9"/>
  <c r="G58" i="2"/>
  <c r="F58" i="2"/>
  <c r="G63" i="2"/>
  <c r="F63" i="2"/>
  <c r="G29" i="2"/>
  <c r="F29" i="2"/>
  <c r="F50" i="2"/>
  <c r="G50" i="2"/>
  <c r="G59" i="2"/>
  <c r="F59" i="2"/>
  <c r="G66" i="2"/>
  <c r="F66" i="2"/>
  <c r="G45" i="2"/>
  <c r="F45" i="2"/>
  <c r="G38" i="2"/>
  <c r="F38" i="2"/>
  <c r="G39" i="2"/>
  <c r="F39" i="2"/>
  <c r="F74" i="2"/>
  <c r="G74" i="2"/>
  <c r="E6" i="9"/>
  <c r="J68" i="9"/>
  <c r="J48" i="9"/>
  <c r="J105" i="9"/>
  <c r="H24" i="9"/>
  <c r="H48" i="9"/>
  <c r="I12" i="9"/>
  <c r="H35" i="9"/>
  <c r="J33" i="9"/>
  <c r="I9" i="9"/>
  <c r="H54" i="9"/>
  <c r="J52" i="9"/>
  <c r="J98" i="9"/>
  <c r="J148" i="9"/>
  <c r="F56" i="9"/>
  <c r="F37" i="9"/>
  <c r="J164" i="9"/>
  <c r="E11" i="9"/>
  <c r="E16" i="9"/>
  <c r="E28" i="9"/>
  <c r="F32" i="2"/>
  <c r="G32" i="2"/>
  <c r="F76" i="2"/>
  <c r="G76" i="2"/>
  <c r="H4" i="9"/>
  <c r="I20" i="9"/>
  <c r="E14" i="9"/>
  <c r="J84" i="9"/>
  <c r="J40" i="9"/>
  <c r="J109" i="9"/>
  <c r="H26" i="9"/>
  <c r="J21" i="9"/>
  <c r="J101" i="9"/>
  <c r="J162" i="9"/>
  <c r="E21" i="9"/>
  <c r="J66" i="9"/>
</calcChain>
</file>

<file path=xl/sharedStrings.xml><?xml version="1.0" encoding="utf-8"?>
<sst xmlns="http://schemas.openxmlformats.org/spreadsheetml/2006/main" count="5525" uniqueCount="745">
  <si>
    <t>ACCA AA</t>
  </si>
  <si>
    <t>ACCA AAA</t>
  </si>
  <si>
    <t>ACCA AFM</t>
  </si>
  <si>
    <t>ACCA APM</t>
  </si>
  <si>
    <t>ACCA ATX</t>
  </si>
  <si>
    <t>ACCA BT</t>
  </si>
  <si>
    <t>ACCA FA</t>
  </si>
  <si>
    <t>ACCA FM</t>
  </si>
  <si>
    <t>ACCA FR</t>
  </si>
  <si>
    <t>ACCA LW ENG</t>
  </si>
  <si>
    <t>ACCA LW GLO</t>
  </si>
  <si>
    <t>ACCA MA</t>
  </si>
  <si>
    <t>ACCA PM</t>
  </si>
  <si>
    <t>ACCA SBL</t>
  </si>
  <si>
    <t>ACCA SBR</t>
  </si>
  <si>
    <t>ACCA TX</t>
  </si>
  <si>
    <t>FIA FA1</t>
  </si>
  <si>
    <t>FIA FA2</t>
  </si>
  <si>
    <t>FIA FAU</t>
  </si>
  <si>
    <t>FIA FFM</t>
  </si>
  <si>
    <t>FIA FTX</t>
  </si>
  <si>
    <t>FIA MA1</t>
  </si>
  <si>
    <t>FIA MA2</t>
  </si>
  <si>
    <t>AAT Q2022 L2 ITBK</t>
  </si>
  <si>
    <t>AAT Q2022 L2 POBC</t>
  </si>
  <si>
    <t>AAT Q2022 L2 PCTN</t>
  </si>
  <si>
    <t>AAT Q2022 L2 BESY</t>
  </si>
  <si>
    <t>AAT Q2022 L3 BUAW</t>
  </si>
  <si>
    <t>AAT Q2022 L3 FAPS</t>
  </si>
  <si>
    <t>AAT Q2022 L3 MATS</t>
  </si>
  <si>
    <t>AAT Q2022 L3 TPFB</t>
  </si>
  <si>
    <t>AAT Q2022 L4 AMAC</t>
  </si>
  <si>
    <t>AAT Q2022 L4 DAIF</t>
  </si>
  <si>
    <t>AAT Q2022 L4 INAC</t>
  </si>
  <si>
    <t>AAT Q2022 L4 BNTA</t>
  </si>
  <si>
    <t>AAT Q2022 L4 PNTA</t>
  </si>
  <si>
    <t>AAT Q2022 L4 AUDT</t>
  </si>
  <si>
    <t>AAT Q2022 L4 CSFT</t>
  </si>
  <si>
    <t>AAT Q2022 L4 CRDM</t>
  </si>
  <si>
    <t>CIMA BA1</t>
  </si>
  <si>
    <t>CIMA BA2</t>
  </si>
  <si>
    <t>CIMA BA3</t>
  </si>
  <si>
    <t>CIMA BA4</t>
  </si>
  <si>
    <t>CIMA E1</t>
  </si>
  <si>
    <t>CIMA E2</t>
  </si>
  <si>
    <t>CIMA E3</t>
  </si>
  <si>
    <t>CIMA F1</t>
  </si>
  <si>
    <t>CIMA F2</t>
  </si>
  <si>
    <t>CIMA F3</t>
  </si>
  <si>
    <t>CIMA P1</t>
  </si>
  <si>
    <t>CIMA P2</t>
  </si>
  <si>
    <t>CIMA P3</t>
  </si>
  <si>
    <t>CIMA Ops Case Study</t>
  </si>
  <si>
    <t>CIMA Man Case Study</t>
  </si>
  <si>
    <t>CIMA Strat Case Study</t>
  </si>
  <si>
    <t>ICAEW Cert Acc</t>
  </si>
  <si>
    <t>ICAEW Cert Assu</t>
  </si>
  <si>
    <t>ICAEW Cert PoT</t>
  </si>
  <si>
    <t>ICAEW Cert Law</t>
  </si>
  <si>
    <t>ICAEW Cert BTF</t>
  </si>
  <si>
    <t>ICAEW Cert MI</t>
  </si>
  <si>
    <t>ICAEW Prof FAR (IFRS)</t>
  </si>
  <si>
    <t>ICAEW Prof AA</t>
  </si>
  <si>
    <t>ICAEW Prof TC</t>
  </si>
  <si>
    <t>ICAEW Prof BST</t>
  </si>
  <si>
    <t>ICAEW Prof BPT</t>
  </si>
  <si>
    <t>ICAEW Prof BPB</t>
  </si>
  <si>
    <t>ICAEW Prof BPI</t>
  </si>
  <si>
    <t>ICAEW Prof FM</t>
  </si>
  <si>
    <t>ICAEW Adv SBM</t>
  </si>
  <si>
    <t>ICAEW Adv CR</t>
  </si>
  <si>
    <t>ICAEW Adv Case</t>
  </si>
  <si>
    <t>CUSTOMER ORDER FORM</t>
  </si>
  <si>
    <t>AAT_Q2022</t>
  </si>
  <si>
    <t>AAT_AQ2010</t>
  </si>
  <si>
    <t>ACCA</t>
  </si>
  <si>
    <t>AIA</t>
  </si>
  <si>
    <t>CIMA</t>
  </si>
  <si>
    <t>DipIFR</t>
  </si>
  <si>
    <t>By placing this order you agree to be bound by BPP’s standard terms and conditions, a copy of which are available here</t>
  </si>
  <si>
    <t>The full product catalogue can be viewed here</t>
  </si>
  <si>
    <t>FIA</t>
  </si>
  <si>
    <t>ICAEW</t>
  </si>
  <si>
    <t>Date of Order :</t>
  </si>
  <si>
    <t>INSERT DATE OF ORDER HERE</t>
  </si>
  <si>
    <t>Delivery Times:</t>
  </si>
  <si>
    <t>ILM</t>
  </si>
  <si>
    <t>BPP Account Number :</t>
  </si>
  <si>
    <t>INSERT BPP ACCOUNT NUMBER HERE</t>
  </si>
  <si>
    <t>UK mainland: 5-7 working days from order confirmation</t>
  </si>
  <si>
    <t>IMC</t>
  </si>
  <si>
    <t>PO/Reference Number :</t>
  </si>
  <si>
    <t>INSERT PO OR REFERENCE NUMBER HERE IF APPLICABLE</t>
  </si>
  <si>
    <t>EU EORI Number / All other countries Tax/VAT No./ID:</t>
  </si>
  <si>
    <t>INSERT EORI (EU) / TAX/VAT ID (ALL OTHER INTERNATIONAL MARKETS) NUMBER HERE (IMPORTANT TO ENSURE NO PENALTIES/DELAYS)</t>
  </si>
  <si>
    <t>Name of person taking delivery at delivery address:</t>
  </si>
  <si>
    <t>Name of person taking delivery at delivery address</t>
  </si>
  <si>
    <r>
      <t xml:space="preserve">INSERT </t>
    </r>
    <r>
      <rPr>
        <b/>
        <u/>
        <sz val="10"/>
        <color theme="1"/>
        <rFont val="Calibri"/>
        <family val="2"/>
        <scheme val="minor"/>
      </rPr>
      <t>NAME</t>
    </r>
    <r>
      <rPr>
        <b/>
        <sz val="10"/>
        <color theme="1"/>
        <rFont val="Calibri"/>
        <family val="2"/>
        <scheme val="minor"/>
      </rPr>
      <t xml:space="preserve"> OF PERSON TAKING DELIVERY HERE</t>
    </r>
  </si>
  <si>
    <t>Email of person taking delivery at delivery address:</t>
  </si>
  <si>
    <r>
      <t xml:space="preserve">INSERT </t>
    </r>
    <r>
      <rPr>
        <b/>
        <u/>
        <sz val="10"/>
        <color theme="1"/>
        <rFont val="Calibri"/>
        <family val="2"/>
        <scheme val="minor"/>
      </rPr>
      <t>EMAIL</t>
    </r>
    <r>
      <rPr>
        <b/>
        <sz val="10"/>
        <color theme="1"/>
        <rFont val="Calibri"/>
        <family val="2"/>
        <scheme val="minor"/>
      </rPr>
      <t xml:space="preserve"> OF PERSON TAKING DELIVERY HERE</t>
    </r>
  </si>
  <si>
    <t>Phone no. of person taking delivery at delivery address:</t>
  </si>
  <si>
    <r>
      <t xml:space="preserve">INSERT </t>
    </r>
    <r>
      <rPr>
        <b/>
        <u/>
        <sz val="10"/>
        <color theme="1"/>
        <rFont val="Calibri"/>
        <family val="2"/>
        <scheme val="minor"/>
      </rPr>
      <t>PHONE NUMBER</t>
    </r>
    <r>
      <rPr>
        <b/>
        <sz val="10"/>
        <color theme="1"/>
        <rFont val="Calibri"/>
        <family val="2"/>
        <scheme val="minor"/>
      </rPr>
      <t xml:space="preserve"> OF PERSON TAKING DELIVERY HERE</t>
    </r>
  </si>
  <si>
    <t>Organisation :</t>
  </si>
  <si>
    <t>INSERT ORGANISATION NAME HERE</t>
  </si>
  <si>
    <t>NOTES</t>
  </si>
  <si>
    <t>COMPLETE GREY AREAS ONLY</t>
  </si>
  <si>
    <t>Item</t>
  </si>
  <si>
    <t>Qualification</t>
  </si>
  <si>
    <t>Product</t>
  </si>
  <si>
    <t>ISBN</t>
  </si>
  <si>
    <t>Publication Date</t>
  </si>
  <si>
    <t>Quantity</t>
  </si>
  <si>
    <t>First Name or Full Name</t>
  </si>
  <si>
    <t>Last name</t>
  </si>
  <si>
    <t>Email</t>
  </si>
  <si>
    <t>Example (do not delete this row) Dave</t>
  </si>
  <si>
    <t>Learning (don’t delete this line)</t>
  </si>
  <si>
    <t>dave@learning.com</t>
  </si>
  <si>
    <t>username</t>
  </si>
  <si>
    <t>email</t>
  </si>
  <si>
    <t>firstname</t>
  </si>
  <si>
    <t>lastname</t>
  </si>
  <si>
    <t>auth</t>
  </si>
  <si>
    <t>course1</t>
  </si>
  <si>
    <t>group1</t>
  </si>
  <si>
    <t>By placing this online courses order you agree to be bound by BPP's standard terms and conditions, a copy of which are available here.</t>
  </si>
  <si>
    <t>SalesForce number if known</t>
  </si>
  <si>
    <t>Salutation (Mr/Miss/Ms/Mrs)</t>
  </si>
  <si>
    <t>First name</t>
  </si>
  <si>
    <t>Surname</t>
  </si>
  <si>
    <t>E-mail address</t>
  </si>
  <si>
    <t>Country of residence</t>
  </si>
  <si>
    <t>Body</t>
  </si>
  <si>
    <t>Paper name/code</t>
  </si>
  <si>
    <t>Exam sitting (MMM/YY)</t>
  </si>
  <si>
    <t>AAT Q2022</t>
  </si>
  <si>
    <t>AQ2010</t>
  </si>
  <si>
    <t>Title</t>
  </si>
  <si>
    <t>Year</t>
  </si>
  <si>
    <t>Price £</t>
  </si>
  <si>
    <t>Workbook</t>
  </si>
  <si>
    <t>Level 1: AAT Access Award in Business Skills</t>
  </si>
  <si>
    <t>2023/24</t>
  </si>
  <si>
    <t>August 2022</t>
  </si>
  <si>
    <t>Passcards</t>
  </si>
  <si>
    <t>Course Book</t>
  </si>
  <si>
    <t>Combined Text &amp; Question Bank</t>
  </si>
  <si>
    <t>Level 2 Introduction to Bookkeeping</t>
  </si>
  <si>
    <t>Level 2 Introduction to Bookkeeping - eBook</t>
  </si>
  <si>
    <t>Course Book eBook</t>
  </si>
  <si>
    <t>Passcards eBook</t>
  </si>
  <si>
    <t>Level 2 Principles of Bookkeeping Controls</t>
  </si>
  <si>
    <t>Level 2 Principles of Bookkeeping Controls - eBook</t>
  </si>
  <si>
    <t>Level 2 Principles of Costing</t>
  </si>
  <si>
    <t>Level 2 Principles of Costing - eBook</t>
  </si>
  <si>
    <t>Level 2 The Business Environment</t>
  </si>
  <si>
    <t>Level 2 The Business Environment - eBook</t>
  </si>
  <si>
    <t>Level 3 - Ethics for Accountants</t>
  </si>
  <si>
    <t>Level 3 Financial Accounting: Preparing Financial Statements</t>
  </si>
  <si>
    <t>Level 3 Financial Accounting: Preparing Financial Statements - eBook</t>
  </si>
  <si>
    <t>Level 3 Management Accounting Techniques</t>
  </si>
  <si>
    <t>Level 3 Management Accounting Techniques - eBook</t>
  </si>
  <si>
    <t>Level 3 Business Awareness</t>
  </si>
  <si>
    <t>Level 3 Business Awareness - eBook</t>
  </si>
  <si>
    <t>Level 4 Applied Management Accounting</t>
  </si>
  <si>
    <t>Level 4 Applied Management Accounting - eBook</t>
  </si>
  <si>
    <t>Level 4 Drafting and Interpreting Financial Statements</t>
  </si>
  <si>
    <t>Level 4 Drafting and Interpreting Financial Statements - eBook</t>
  </si>
  <si>
    <t>Level 4 Internal Accounting Systems and Controls</t>
  </si>
  <si>
    <t>Level 4 Internal Accounting Systems and Controls - eBook</t>
  </si>
  <si>
    <t>Level 4 Audit and Assurance</t>
  </si>
  <si>
    <t>Level 4 Audit &amp; Assurance - eBook</t>
  </si>
  <si>
    <t>Level 4 Cash and Financial Management</t>
  </si>
  <si>
    <t>Level 4 Cash and Financial Management - eBook</t>
  </si>
  <si>
    <t>Level 4 Credit and Debt Management</t>
  </si>
  <si>
    <t>Level 4 Credit and Debt Management - eBook</t>
  </si>
  <si>
    <t>Workbook eBook</t>
  </si>
  <si>
    <t>AFM Advanced Financial Management</t>
  </si>
  <si>
    <t>APM Advanced Performance Management</t>
  </si>
  <si>
    <t>AA Audit and Assurance</t>
  </si>
  <si>
    <t>FM Financial Management</t>
  </si>
  <si>
    <t>PM Performance Management</t>
  </si>
  <si>
    <t>SBL Strategic Business Leader</t>
  </si>
  <si>
    <t>Course Notes</t>
  </si>
  <si>
    <t>Study Text</t>
  </si>
  <si>
    <t>£30.00</t>
  </si>
  <si>
    <t>BA1 Fundamentals of Business Economics</t>
  </si>
  <si>
    <t>BA2 Fundamentals of Management Accounting</t>
  </si>
  <si>
    <t>BA3 Fundamentals of Financial Accounting</t>
  </si>
  <si>
    <t>BA4 Fundamentals of Ethics, Corporate Governance and Business Law</t>
  </si>
  <si>
    <t>E1 Managing Finance in a Digital World</t>
  </si>
  <si>
    <t>Exam Practice Kit</t>
  </si>
  <si>
    <t>Exam Practice Kit eBook</t>
  </si>
  <si>
    <t>E2 Managing Performance</t>
  </si>
  <si>
    <t>E3 Strategic Management</t>
  </si>
  <si>
    <t>F1 Financial Reporting</t>
  </si>
  <si>
    <t>F2 Advanced Financial Reporting</t>
  </si>
  <si>
    <t>F3 Financial Strategy</t>
  </si>
  <si>
    <t>Management E2, F2 &amp; P2 Integrated Case Study</t>
  </si>
  <si>
    <t>Practice Workbook</t>
  </si>
  <si>
    <t>Practice Workbook eBook</t>
  </si>
  <si>
    <t>Operational E1, F1 &amp; P1 Integrated Case Study</t>
  </si>
  <si>
    <t>P1 Management Accounting</t>
  </si>
  <si>
    <t>P2 Advanced Management Accounting</t>
  </si>
  <si>
    <t>P3 Risk Management</t>
  </si>
  <si>
    <t>Strategic E3, F3 &amp; P3 Integrated Case Study</t>
  </si>
  <si>
    <t>Diploma in International Financial Reporting</t>
  </si>
  <si>
    <t>Study Text eBook</t>
  </si>
  <si>
    <t>Interactive Text</t>
  </si>
  <si>
    <t>Interactive Text eBook</t>
  </si>
  <si>
    <t xml:space="preserve">Workbook </t>
  </si>
  <si>
    <t>Principles of Taxation</t>
  </si>
  <si>
    <t>Business, Technology and Finance</t>
  </si>
  <si>
    <t>Management Information</t>
  </si>
  <si>
    <t>Assurance</t>
  </si>
  <si>
    <t>Accounting</t>
  </si>
  <si>
    <t>Law</t>
  </si>
  <si>
    <t>Audit and Assurance</t>
  </si>
  <si>
    <t>Tax Compliance</t>
  </si>
  <si>
    <t>Business Planning: Taxation</t>
  </si>
  <si>
    <t>Financial Accounting &amp; Reporting IFRS</t>
  </si>
  <si>
    <t>Financial Accounting &amp; Reporting UK GAAP</t>
  </si>
  <si>
    <t>Financial Management</t>
  </si>
  <si>
    <t>Business Strategy and Technology</t>
  </si>
  <si>
    <t xml:space="preserve">Level 2 Briefing the Work Team </t>
  </si>
  <si>
    <t>2012</t>
  </si>
  <si>
    <t>September 2012</t>
  </si>
  <si>
    <t>Level 2 Business Improvement Techniques</t>
  </si>
  <si>
    <t>Level 2 Communicating with People Outside the Work Team</t>
  </si>
  <si>
    <t>Level 2 Developing the Work Team</t>
  </si>
  <si>
    <t>Level 2 Developing Yourself as a Team Leader</t>
  </si>
  <si>
    <t>Level 2 Diversity in the Workplace</t>
  </si>
  <si>
    <t>Level 2 Enterprise Awareness</t>
  </si>
  <si>
    <t>Level 2 Improving the performance of the work team</t>
  </si>
  <si>
    <t xml:space="preserve">Level 2 Induction &amp; Coaching in the Workplace </t>
  </si>
  <si>
    <t>Level 2 Leading Your Work Team</t>
  </si>
  <si>
    <t>Level 2 Maintaining a Healthy &amp; Safe Work Environment</t>
  </si>
  <si>
    <t xml:space="preserve">Level 2 Managing Yourself </t>
  </si>
  <si>
    <t>Level 2 Meeting Customer Needs</t>
  </si>
  <si>
    <t>Level 2 Methods of Communicating in the Workplace</t>
  </si>
  <si>
    <t>Level 2 Planning &amp; Monitoring Work</t>
  </si>
  <si>
    <t>Level 2 Providing Quality to Customers</t>
  </si>
  <si>
    <t>Level 2 Satisfying Customer Requirements</t>
  </si>
  <si>
    <t>Level 2 Setting Team Objectives in the Workplace</t>
  </si>
  <si>
    <t xml:space="preserve">Level 2 Understanding Change in the Workplace </t>
  </si>
  <si>
    <t>Level 2 Understanding Effective Team Working</t>
  </si>
  <si>
    <t>Level 2 Using Information for Action in the Workplace</t>
  </si>
  <si>
    <t>Level 2 Using Information to Solve Problems</t>
  </si>
  <si>
    <t>Level 2 Using Resources Effectively and Efficiently in the Workplace</t>
  </si>
  <si>
    <t>Level 2 Working with customers legally</t>
  </si>
  <si>
    <t>Level 2 Working within Organisational and Legal Guidelines</t>
  </si>
  <si>
    <t xml:space="preserve">Level 2 Workplace Communication </t>
  </si>
  <si>
    <t>Level 2 Workplace Records and Information Systems</t>
  </si>
  <si>
    <t>Level 3 Contributing to innovation and creativity in the Workplace</t>
  </si>
  <si>
    <t>Level 3 Developing Yourself &amp; Others</t>
  </si>
  <si>
    <t xml:space="preserve">Level 3 Giving Briefings &amp; Making Presentations </t>
  </si>
  <si>
    <t>Level 3 Leading and motivating a team effectively</t>
  </si>
  <si>
    <t>Level 3 Managing workplace projects</t>
  </si>
  <si>
    <t>Level 3 Planning and allocating work</t>
  </si>
  <si>
    <t>Level 3 Solving Problems &amp; Making Decisions</t>
  </si>
  <si>
    <t>Level 3 Understand conflict management in the workplace</t>
  </si>
  <si>
    <t>Level 3 Understand how to establish an effective team</t>
  </si>
  <si>
    <t xml:space="preserve">Level 3 Understand how to lead effective meetings </t>
  </si>
  <si>
    <t>Level 3 Understand how to manage the efficent use of materials and equipment</t>
  </si>
  <si>
    <t>Level 3 Understand how to motivate to improve performance</t>
  </si>
  <si>
    <t>Level 3 Understanding costs and budgets in an organisation</t>
  </si>
  <si>
    <t>Level 3 Understanding Customer Service Standards and Requirements</t>
  </si>
  <si>
    <t>Level 3 Understanding discipline in the workplace</t>
  </si>
  <si>
    <t>Level 3 Understanding health &amp; safety in the workplace</t>
  </si>
  <si>
    <t>Level 3 Understanding Innovation and Change in an Organisation</t>
  </si>
  <si>
    <t>Level 3 Understanding Leadership</t>
  </si>
  <si>
    <t>Level 3 Understanding marketing for managers</t>
  </si>
  <si>
    <t>Level 3 Understanding negotiation and networking in the workplace</t>
  </si>
  <si>
    <t>Level 3 Understanding organising &amp; delegating in the workplace</t>
  </si>
  <si>
    <t>Level 3 Understanding performance management</t>
  </si>
  <si>
    <t>Level 3 Understanding recruitment and selection of new staff in the workplace</t>
  </si>
  <si>
    <t>Level 3 Understanding stress management in the workplace</t>
  </si>
  <si>
    <t>Level 3 Understanding the Communication Process in the Workplace</t>
  </si>
  <si>
    <t>Level 3 Understanding the induction of new staff in the workplace</t>
  </si>
  <si>
    <t>Level 3 Understanding the organisations in its context</t>
  </si>
  <si>
    <t>Level 3 Understanding training and coaching in the workplace</t>
  </si>
  <si>
    <t>Level 3 Understanding Workplace Information Systems</t>
  </si>
  <si>
    <t>Level 3 Undertaking quality management in the workplace</t>
  </si>
  <si>
    <t>Level 3 Writing for Business</t>
  </si>
  <si>
    <t>Level 3 Planning Change in the Workplace</t>
  </si>
  <si>
    <t>Level 4 Budgetary planning and control</t>
  </si>
  <si>
    <t>£20.99</t>
  </si>
  <si>
    <t>Level 4 Delegating Authority in the Workplace</t>
  </si>
  <si>
    <t>Level 4 Management Communications</t>
  </si>
  <si>
    <t>Level 4 Managing &amp; Implementing Change in the Workplace</t>
  </si>
  <si>
    <t>Level 4 Managing a Healthy &amp; Safe Environment</t>
  </si>
  <si>
    <t>Level 4 Managing equality &amp; diversity in own area</t>
  </si>
  <si>
    <t>Level 4 Managing marketing activities</t>
  </si>
  <si>
    <t>Level 4 Managing Meetings</t>
  </si>
  <si>
    <t>Level 4 Managing Personal Development</t>
  </si>
  <si>
    <t>Level 4 Motivating People in the Workplace</t>
  </si>
  <si>
    <t>Level 4 Planning and leading a complex team activity</t>
  </si>
  <si>
    <t>Level 4 Solving Problems by Making Effective Decisions in the Workplace</t>
  </si>
  <si>
    <t>Level 4 Understanding Financial Management</t>
  </si>
  <si>
    <t>Level 4 Understanding the Importance of Marketing for an Organisation</t>
  </si>
  <si>
    <t>Level 4 Understanding the management role to improve management performance</t>
  </si>
  <si>
    <t>Level 4 Understanding the Organisational Culture &amp; Context</t>
  </si>
  <si>
    <t>Level 5 Assessing Your Own Leadership Capability &amp; Performance</t>
  </si>
  <si>
    <t>Level 5 Becoming an Effective Leader</t>
  </si>
  <si>
    <t>Level 5 Developing and leading teams to achieve organisational goals and objectives</t>
  </si>
  <si>
    <t>Level 5 Developing Critical Thinking</t>
  </si>
  <si>
    <t>Level 5 Improving Own Leadership Performance Through Action Learning</t>
  </si>
  <si>
    <t>Level 5 Leading Innovation &amp; Change</t>
  </si>
  <si>
    <t>Level 5 Making a Financial Case</t>
  </si>
  <si>
    <t>Level 5 Making Professional Presentations</t>
  </si>
  <si>
    <t>£16.99</t>
  </si>
  <si>
    <t>Level 5 Managing Customer Relations</t>
  </si>
  <si>
    <t>Level 5 Managing for Efficiency &amp; Effectiveness</t>
  </si>
  <si>
    <t>Level 5 Managing Improvement</t>
  </si>
  <si>
    <t>Level 5 Managing Individual Development</t>
  </si>
  <si>
    <t>Level 5 Managing Information</t>
  </si>
  <si>
    <t>£14.99</t>
  </si>
  <si>
    <t>Level 5 Managing Projects in the Organisation</t>
  </si>
  <si>
    <t>Level 5 Managing Recruitment</t>
  </si>
  <si>
    <t>Level 5 Managing Resources</t>
  </si>
  <si>
    <t>Level 5 Managing Stress &amp; Conflict in the Organisation</t>
  </si>
  <si>
    <t>Level 5 Managing work analysis</t>
  </si>
  <si>
    <t>Level 5 Understanding Organisational Culture &amp; Ethics</t>
  </si>
  <si>
    <t>Level 5 Understanding the management of facilities</t>
  </si>
  <si>
    <t>2013</t>
  </si>
  <si>
    <t xml:space="preserve">Level 5 Understanding the Organisational Environment </t>
  </si>
  <si>
    <t>Level 6 Managing operations research</t>
  </si>
  <si>
    <t>AAT Access Level 1</t>
  </si>
  <si>
    <t>Text Book</t>
  </si>
  <si>
    <t>Question bank</t>
  </si>
  <si>
    <t>Financial Accounting and Reporting IFRS</t>
  </si>
  <si>
    <t>Business Planning: Banking</t>
  </si>
  <si>
    <t>Business Planning: Insurance</t>
  </si>
  <si>
    <t>Corporate Reporting</t>
  </si>
  <si>
    <t>Strategic Business Management</t>
  </si>
  <si>
    <t>Case Study</t>
  </si>
  <si>
    <t>VLOOKUP</t>
  </si>
  <si>
    <t>AAT</t>
  </si>
  <si>
    <t>Format</t>
  </si>
  <si>
    <t>eBook</t>
  </si>
  <si>
    <t>Hard copy</t>
  </si>
  <si>
    <t>For exams….</t>
  </si>
  <si>
    <t>From 1 September '22</t>
  </si>
  <si>
    <t>any time</t>
  </si>
  <si>
    <t>Professional Level 1 Financial Accounting and Reporting 1</t>
  </si>
  <si>
    <t>Professional Level 1 Principles of Governance and Audit</t>
  </si>
  <si>
    <t>Professional Level 1 Business Law for Accountants</t>
  </si>
  <si>
    <t>Foundation Level Management Accounting</t>
  </si>
  <si>
    <t>Foundation Level Corporate Governance and Audit</t>
  </si>
  <si>
    <t>Foundation Level Business Management</t>
  </si>
  <si>
    <t>Professional Level 1 Management Accounting</t>
  </si>
  <si>
    <t>Professional Level 2 Business and Financial Management</t>
  </si>
  <si>
    <t>Professional Level 2 Ethics and Professional Practice</t>
  </si>
  <si>
    <t>Professional Level 2 Developments in Assurance and Accountability</t>
  </si>
  <si>
    <t>Professional Level 2 Financial Accounting and Reporting 2</t>
  </si>
  <si>
    <t>Professional Level 1 Taxation (UK)</t>
  </si>
  <si>
    <t>Foundation Level Financial Accounting</t>
  </si>
  <si>
    <t>FOR EXAMS…</t>
  </si>
  <si>
    <t>FORMAT</t>
  </si>
  <si>
    <t>October 2023</t>
  </si>
  <si>
    <t>AAT_Apprenticeship</t>
  </si>
  <si>
    <t>Level 4 - Accounting Systems &amp; Controls</t>
  </si>
  <si>
    <t>November 2023</t>
  </si>
  <si>
    <t>Level 4 - Professional Diploma in Accounting Synoptic</t>
  </si>
  <si>
    <t>course2</t>
  </si>
  <si>
    <t>Totara Course 1</t>
  </si>
  <si>
    <t>Totara Course 2</t>
  </si>
  <si>
    <t>Group2</t>
  </si>
  <si>
    <t/>
  </si>
  <si>
    <t>book through SF</t>
  </si>
  <si>
    <t>2024/25</t>
  </si>
  <si>
    <t>March 2024</t>
  </si>
  <si>
    <t>From 1 September '24 to 31 August '25</t>
  </si>
  <si>
    <t>From September '24 until August '25</t>
  </si>
  <si>
    <t>June 2024</t>
  </si>
  <si>
    <t>Learning &amp; Practice Workbook</t>
  </si>
  <si>
    <t>Professional Level 2 Capstone Mutli Disciplinary Case Study</t>
  </si>
  <si>
    <t>AAT - L3 - Q22 - Tax Processes for Businesses (TPFB) - Finance Act 2024 - January 25 to December 25 Materials</t>
  </si>
  <si>
    <t>Onlin Suppl for Tuiti Provi - 25-01-01 - Non Onl - Finance Act 2024 - ce95af7a-66c5-460f-beec-4cd4b805783f</t>
  </si>
  <si>
    <t>AAT - L4 - Q22 (Optional) - Business Tax (BNTA) - Finance Act 2024 - January 25 to December 25 Materials</t>
  </si>
  <si>
    <t>Onlin Suppl for Tuiti Provi - 25-01-01 - Non Onl - Finance Act 2024 - 355e5e09-4b60-4f94-b448-aa864a7244a6</t>
  </si>
  <si>
    <t>AAT - L4 - Q22 (Optional) - Personal Tax (PNTA) - Finance Act 2024 - January 25 to December 25 Materials</t>
  </si>
  <si>
    <t>Onlin Suppl for Tuiti Provi - 25-01-01 - Non Onl - Finance Act 2024 - 0a4ab4f4-b309-44cc-a5a9-af8940a4ec90</t>
  </si>
  <si>
    <t>AAT L3 Synoptic (Ethics and Spreadsheets) EPA</t>
  </si>
  <si>
    <t>AAT L4 Synoptic (Accounting Systems &amp; Controls) EPA</t>
  </si>
  <si>
    <t>AAT L3 Knowledge Assessment EPA</t>
  </si>
  <si>
    <t>Learning &amp; Practice Workbook eBook</t>
  </si>
  <si>
    <t>August 2024</t>
  </si>
  <si>
    <t>enrolperiod1</t>
  </si>
  <si>
    <t>Level 3 Tax Processes for Businesses (FA2024)</t>
  </si>
  <si>
    <t>September 2024</t>
  </si>
  <si>
    <t>January 2022</t>
  </si>
  <si>
    <t>AAT Apprenticeship EPA</t>
  </si>
  <si>
    <t>Level 3 - Assistant Accountant Apprenticeship  - Knowledge Assessment</t>
  </si>
  <si>
    <t>In 2025</t>
  </si>
  <si>
    <r>
      <t xml:space="preserve">Please 'SAVE AS' and e-mail to
</t>
    </r>
    <r>
      <rPr>
        <b/>
        <u/>
        <sz val="11"/>
        <color theme="1"/>
        <rFont val="Calibri"/>
        <family val="2"/>
        <scheme val="minor"/>
      </rPr>
      <t xml:space="preserve">LMInternational@bpp.com </t>
    </r>
    <r>
      <rPr>
        <sz val="11"/>
        <color theme="1"/>
        <rFont val="Calibri"/>
        <family val="2"/>
        <scheme val="minor"/>
      </rPr>
      <t xml:space="preserve">
Please copy in your Account Manager</t>
    </r>
  </si>
  <si>
    <t>October 2024</t>
  </si>
  <si>
    <t>TX Taxation (UK) (FA2024)</t>
  </si>
  <si>
    <t>in June, September, December '25 and March '26</t>
  </si>
  <si>
    <t>ATX Advanced Taxation (UK) (FA2024)</t>
  </si>
  <si>
    <t>November 2024</t>
  </si>
  <si>
    <t>AAT Level 4 - Personal Tax - Tutor Toolkit Finance Act 2024</t>
  </si>
  <si>
    <t>AAT Level 4 - Business Tax - Tutor Toolkit Finance Act 2024</t>
  </si>
  <si>
    <t>AAT Level 3 - Tax Processes for Business - Tutor Toolkit Finance Act 2024</t>
  </si>
  <si>
    <t>In June, September, December '25 and March '26</t>
  </si>
  <si>
    <t>FA2024</t>
  </si>
  <si>
    <t>in June and December '25</t>
  </si>
  <si>
    <t>2025/26</t>
  </si>
  <si>
    <t>2025</t>
  </si>
  <si>
    <t>In 2024 and 2025</t>
  </si>
  <si>
    <t>PLEASE PASSWORD PROTECT THIS FILE BEFORE SENDING IT TO GlobalOCR.TP@bpp.com</t>
  </si>
  <si>
    <t xml:space="preserve">Provide the password to us in a separate email. </t>
  </si>
  <si>
    <t>CIMA - BA1 Fundamentals of Business Economics - Tutor Toolkit 2025</t>
  </si>
  <si>
    <t>CIMA - BA2 Fundamentals of Management Accounting - Tutor Toolkit 2025</t>
  </si>
  <si>
    <t>CIMA - BA3 Fundamentals of Financial Accounting - Tutor Toolkit 2025</t>
  </si>
  <si>
    <t>CIMA - BA4 Fundamentals of Ethics, Corporate Governance and Business Law - Tutor Toolkit 2025</t>
  </si>
  <si>
    <t>CIMA - E1 Managing Finance in a Digital World - Tutor Toolkit 2025</t>
  </si>
  <si>
    <t>CIMA - E2 Managing Performance - Tutor Toolkit 2025</t>
  </si>
  <si>
    <t>CIMA - E3 Strategic Management - Tutor Toolkit 2025</t>
  </si>
  <si>
    <t>CIMA - F1 Financial Reporting - Tutor Toolkit 2025</t>
  </si>
  <si>
    <t>CIMA - F2 Advanced Financial Reporting - Tutor Toolkit 2025</t>
  </si>
  <si>
    <t>CIMA - F3 Financial Strategy - Tutor Toolkit 2025</t>
  </si>
  <si>
    <t>CIMA - P1 Management Accounting - Tutor Toolkit 2025</t>
  </si>
  <si>
    <t>CIMA - P2 Advanced Management Accounting - Tutor Toolkit 2025</t>
  </si>
  <si>
    <t>CIMA - P3 Risk Management - Tutor Toolkit 2025</t>
  </si>
  <si>
    <t>CIMA - Operational Level Case Study - Tutor Toolkit 2025</t>
  </si>
  <si>
    <t>CIMA - Management Level Case Study - Tutor Toolkit 2025</t>
  </si>
  <si>
    <t>CIMA - Strategic Level Case Study - Tutor Toolkit 2025</t>
  </si>
  <si>
    <t>ICAEW Certificate - Accounting - Tutor Toolkit 2025</t>
  </si>
  <si>
    <t>ICAEW Certificate - Assurance - Tutor Toolkit 2025</t>
  </si>
  <si>
    <t>ICAEW Certificate - Principles of Tax - Tutor Toolkit 2025</t>
  </si>
  <si>
    <t>ICAEW Certificate - Law - Tutor Toolkit 2025</t>
  </si>
  <si>
    <t>ICAEW Certificate - Business, Technology and Finance - Tutor Toolkit 2025</t>
  </si>
  <si>
    <t>ICAEW Certificate - Management Information - Tutor Toolkit 2025</t>
  </si>
  <si>
    <t>ICAEW Professional - Financial Accounting and Reporting IFRS - Tutor Toolkit 2025</t>
  </si>
  <si>
    <t>ICAEW Professional - Audit and Assurance - Tutor Toolkit 2025</t>
  </si>
  <si>
    <t>ICAEW Professional - Tax Compliance - Tutor Toolkit 2025</t>
  </si>
  <si>
    <t>ICAEW Professional - Business Strategy &amp; Technology - Tutor Toolkit 2025</t>
  </si>
  <si>
    <t>ICAEW Professional - Business Planning: Taxation - Tutor Toolkit 2025</t>
  </si>
  <si>
    <t>ICAEW Professional - Business Planning: Banking - Tutor Toolkit 2025</t>
  </si>
  <si>
    <t>ICAEW Professional - Business Planning: Insurance - Tutor Toolkit 2025</t>
  </si>
  <si>
    <t>ICAEW Professional - Financial Management - Tutor Toolkit 2025</t>
  </si>
  <si>
    <t>ICAEW Advanced - Strategic Business Management - Tutor Toolkit 2025</t>
  </si>
  <si>
    <t>ICAEW Advanced - Corporate Reporting - Tutor Toolkit 2025</t>
  </si>
  <si>
    <t>ICAEW Advanced - Case Study - Tutor Toolkit 2025</t>
  </si>
  <si>
    <t>ICAEW - Professional - Financial Accounting and Reporting - March 2025</t>
  </si>
  <si>
    <t>ICAEW - Professional - Audit and Assurance - March 2025</t>
  </si>
  <si>
    <t>ICAEW - Professional - Tax Compliance - March 2025</t>
  </si>
  <si>
    <t>ICAEW - Professional - Business Strategy and Technology - March 2025</t>
  </si>
  <si>
    <t>ICAEW - Professional - Business Planning: Taxation - March 2025</t>
  </si>
  <si>
    <t>ICAEW - Professional - Financial Management - March 2025</t>
  </si>
  <si>
    <t>Onlin Suppl for Tuiti Provi - 24-09-01 - Non Onl - March 2025 - 94ea11ee-fd51-4050-a89f-64eedbfd1150</t>
  </si>
  <si>
    <t>Onlin Suppl for Tuiti Provi - 24-09-01 - Non Onl - March 2025 - 71f6c8db-36aa-463d-9d3c-617be33415a2</t>
  </si>
  <si>
    <t>Onlin Suppl for Tuiti Provi - 24-09-01 - Non Onl - March 2025 - 57482a4e-f356-413a-b736-b36f6b25355b</t>
  </si>
  <si>
    <t>Onlin Suppl for Tuiti Provi - 24-09-01 - Non Onl - March 2025 - 5590085a-fb19-411b-acb0-b990bd2423d4</t>
  </si>
  <si>
    <t>Onlin Suppl for Tuiti Provi - 24-09-01 - Non Onl - March 2025 - d9009e50-4b2b-4fbe-a2c2-4332cdd015cf</t>
  </si>
  <si>
    <t>Onlin Suppl for Tuiti Provi - 24-09-01 - Non Onl - March 2025 - ea016599-5000-4bb4-b504-90fd92a05c93</t>
  </si>
  <si>
    <t>ECR student booking form</t>
  </si>
  <si>
    <t>From 1 September '24 until 31 August '25</t>
  </si>
  <si>
    <t>From 1 September '23</t>
  </si>
  <si>
    <t>From 1 September '24</t>
  </si>
  <si>
    <t>From 27 January '25 to 25 January '26</t>
  </si>
  <si>
    <t>Level 4 Business Tax (FA2024)</t>
  </si>
  <si>
    <t>Level 4 Business Tax (FA2024) - eBook</t>
  </si>
  <si>
    <t>Level 4 Personal Tax (FA2024)</t>
  </si>
  <si>
    <t>Level 4 Personal Tax (FA2024) - eBook</t>
  </si>
  <si>
    <t>IMC Unit 1 - Investment Environment - Practise &amp; Revision Kit Edition 22</t>
  </si>
  <si>
    <t>IMC Unit 2 - Investment Practice - Practise &amp; Revision Kit Edition 22</t>
  </si>
  <si>
    <t>from 1 December '24</t>
  </si>
  <si>
    <t>ACCA - TX - Taxation FA24 - Tutor Toolkit 25-26</t>
  </si>
  <si>
    <t>ACCA - ATX - Advanced Taxation FA24 - Tutor Toolkit 25-26</t>
  </si>
  <si>
    <t>FIA - FTX - Foundations in Taxation FA24 - Tutor Toolkit 25-26</t>
  </si>
  <si>
    <t>ACCA - Applied Skills - Taxation (TX) - June 2025</t>
  </si>
  <si>
    <t>ACCA - Strategic Professional (Optional) - Advanced Taxation (ATX) - June 2025</t>
  </si>
  <si>
    <t>from 1 May 2025</t>
  </si>
  <si>
    <t>until 31 December 2025</t>
  </si>
  <si>
    <t>from February '24 until February '26 sittings</t>
  </si>
  <si>
    <t>until 31 March 2026</t>
  </si>
  <si>
    <t>up to the July 2027 sitting</t>
  </si>
  <si>
    <t>up to the Novemebr 2026 sitting</t>
  </si>
  <si>
    <t>up to the November 2027 sitting</t>
  </si>
  <si>
    <t>Practice &amp; Revision Kit</t>
  </si>
  <si>
    <t>CIMA - Strategic Level - F3 Financial Strategy - for exams in 2025</t>
  </si>
  <si>
    <t>CIMA - Management Level - F2 Advanced Financial Reporting - for exams in 2025</t>
  </si>
  <si>
    <t>CIMA - Strategic Level - P3 Risk Management - for exams in 2025</t>
  </si>
  <si>
    <t>CIMA - Strategic Level - E3 Strategic Management - for exams in 2025</t>
  </si>
  <si>
    <t>CIMA - Management Level - E2 Managing Performance - for exams in 2025</t>
  </si>
  <si>
    <t>CIMA - Management Level - P2 Advanced Management Accounting - for exams in 2025</t>
  </si>
  <si>
    <t>CIMA - Operational Level - P1 Management Accounting - for exams in 2025</t>
  </si>
  <si>
    <t>CIMA - Operational Level - F1 Financial Reporting - for exams in 2025</t>
  </si>
  <si>
    <t>CIMA - Operational Level - E1 Managing Finance in a Digital World - for exams in 2025</t>
  </si>
  <si>
    <t>CIMA - Certificate in Business Accounting - BA2 Fundamentals of Management Accounting - for exams in 2025</t>
  </si>
  <si>
    <t>CIMA - Certificate in Business Accounting - BA3 Fundamentals of Financial Accounting - for exams in 2025</t>
  </si>
  <si>
    <t>CIMA - Certificate in Business Accounting - BA4 Fundamentals of Ethics, Corporate Governance - for exams in 2025</t>
  </si>
  <si>
    <t>CIMA - Certificate in Business Accounting - BA1 Fundamentals of Business Economics - for exams in 2025</t>
  </si>
  <si>
    <t>ICAEW - Professional - Business Planning: Banking - June 2025</t>
  </si>
  <si>
    <t>Onlin Suppl for Tuiti Provi - 24-12-01 - Non Onl - June 2025 - bf6f0a13-4fc8-4f6c-916d-81d645151905</t>
  </si>
  <si>
    <t>ICAEW - Professional - Business Planning: Insurance - June 2025</t>
  </si>
  <si>
    <t>Onlin Suppl for Tuiti Provi - 24-12-01 - Non Onl - June 2025 - fc414ed2-7a29-4401-b219-5d0c8f713849</t>
  </si>
  <si>
    <t>up to and inlcuding the September 2026 sitting</t>
  </si>
  <si>
    <t>up to and including the September 2026 sitting</t>
  </si>
  <si>
    <t>March 2025</t>
  </si>
  <si>
    <t>in September, December '25  and March, June '26</t>
  </si>
  <si>
    <t>from 1 September '25 until 31 August '26</t>
  </si>
  <si>
    <t xml:space="preserve">Passcards </t>
  </si>
  <si>
    <t>in December '25 and June '26</t>
  </si>
  <si>
    <t>In December '25 and June '26</t>
  </si>
  <si>
    <t>FIA - FA1 - Recording Financial Transactions - Tutor Toolkit 25-26</t>
  </si>
  <si>
    <t>FIA - MA1 - Management Information - Tutor Toolkit 25-26</t>
  </si>
  <si>
    <t>FIA - FA2 - Maintaining Financial Records - Tutor Toolkit 25-26</t>
  </si>
  <si>
    <t>FIA - MA2 - Managing Costs and Finance - Tutor Toolkit 25-26</t>
  </si>
  <si>
    <t>FIA - FFM - Foundations in Financial Management - Tutor Toolkit 25-26</t>
  </si>
  <si>
    <t>FIA - FAU - Foundations in Audit - Tutor Toolkit 25-26</t>
  </si>
  <si>
    <t>ACCA - FBT/BT - Business and Technology - Tutor Toolkit 25-26</t>
  </si>
  <si>
    <t>ACCA - FMA/MA - Management Accounting - Tutor Toolkit 25-26</t>
  </si>
  <si>
    <t>ACCA - FFA/FA - Financial Accounting - Tutor Toolkit 25-26</t>
  </si>
  <si>
    <t>ACCA - LW GLO - Corporate and Business Law - Tutor Toolkit 25-26</t>
  </si>
  <si>
    <t>ACCA - LW ENG - Corporate and Business Law - Tutor Toolkit 25-26</t>
  </si>
  <si>
    <t>ACCA - PM - Performance Management - Tutor Toolkit 25-26</t>
  </si>
  <si>
    <t>ACCA - FR - Financial Reporting - Tutor Toolkit 25-26</t>
  </si>
  <si>
    <t>ACCA - AA - Audit and Assurance - Tutor Toolkit 25-26</t>
  </si>
  <si>
    <t>ACCA - FM - Financial Management - Tutor Toolkit 25-26</t>
  </si>
  <si>
    <t>ACCA - SBL - Strategic Business Leader - Tutor Toolkit 25-26</t>
  </si>
  <si>
    <t>ACCA - SBR - Strategic Business Reporting - Tutor Toolkit 25-26</t>
  </si>
  <si>
    <t>ACCA - APM - Advanced Performance Management - Tutor Toolkit 25-26</t>
  </si>
  <si>
    <t>ACCA - AFM - Advanced Financial Management - Tutor Toolkit 25-26</t>
  </si>
  <si>
    <t>ACCA - AAA - Advanced Audit and Assurance - Tutor Toolkit 25-26</t>
  </si>
  <si>
    <t>ACCA - Applied Skills - Performance Management (PM) - September 2025</t>
  </si>
  <si>
    <t>Onlin Suppl for Tuiti Provi - 25-06-01 - Non Onl - September 2025 - 59099b7a-371e-4a0c-8ece-93eb6f1530a7</t>
  </si>
  <si>
    <t>ACCA - Applied Skills - Financial Reporting (UK &amp; INT) (FR) - September 2025</t>
  </si>
  <si>
    <t>Onlin Suppl for Tuiti Provi - 25-06-01 - Non Onl - September 2025 - b119165b-dafa-4ecd-9d97-cd4ed599ae9c</t>
  </si>
  <si>
    <t>ACCA - Applied Skills - Financial Management (FM) - September 2025</t>
  </si>
  <si>
    <t>Onlin Suppl for Tuiti Provi - 25-06-01 - Non Onl - September 2025 - 044f036d-7aca-43f5-b89c-7f72d7a8cf0c</t>
  </si>
  <si>
    <t>ACCA - Applied Skills - Audit and Assurance (UK &amp; INT) (AA) - September 2025</t>
  </si>
  <si>
    <t>Onlin Suppl for Tuiti Provi - 25-06-01 - Non Onl - September 2025 - c2aea0e1-4df4-4cdd-99e4-14aaed6fe5ae</t>
  </si>
  <si>
    <t>ACCA - Applied Skills - Corporate Business Law (Global) (CBL) - Sep 25 - Aug 26 Exams (25/26)</t>
  </si>
  <si>
    <t>Onlin Suppl for Tuiti Provi - 25-07-01 - Non Onl - Sep 25 - Aug 26 Exams (25/26) - f2c6c897-b87e-4781-bb57-4e19c4a6aa14</t>
  </si>
  <si>
    <t>ACCA - Applied Skills - Corporate Business Law (English) (CBL) - Sep 25 - Aug 26 Exams (25/26)</t>
  </si>
  <si>
    <t>Onlin Suppl for Tuiti Provi - 25-07-01 - Non Onl - Sep 25 - Aug 26 Exams (25/26) - 208a4392-f179-4fce-aacb-2118aefba8ac</t>
  </si>
  <si>
    <t>ACCA - Strategic Professional (Optional) - Advanced Performance Management (APM) - September 2025</t>
  </si>
  <si>
    <t>Onlin Suppl for Tuiti Provi - 25-06-01 - Non Onl - September 2025 - 11ebbd4b-bea5-45cc-afb7-b1f48dfc6d5f</t>
  </si>
  <si>
    <t>ACCA - Strategic Professional (Optional) - Advanced Financial Management (AFM) - September 2025</t>
  </si>
  <si>
    <t>Onlin Suppl for Tuiti Provi - 25-06-01 - Non Onl - September 2025 - 3adbad47-b0d7-4c28-8a80-1301751b5eeb</t>
  </si>
  <si>
    <t>ACCA - Strategic Professional (Optional) - Advanced Audit and Assurance (UK &amp; INT) (AAA) - September 2025</t>
  </si>
  <si>
    <t>Onlin Suppl for Tuiti Provi - 25-06-01 - Non Onl - September 2025 - 11b87b33-87b4-470b-8013-6c6234f5681e</t>
  </si>
  <si>
    <t>ACCA - Applied Knowledge - Business &amp; Technology (BT) - Sep 25 - Aug 26 Exams (25/26)</t>
  </si>
  <si>
    <t>Onlin Suppl for Tuiti Provi - 25-07-01 - Non Onl - Sep 25 - Aug 26 Exams (25/26) - a716d0c0-6f2f-42fe-80ff-8868351e3f1f</t>
  </si>
  <si>
    <t>ACCA - Applied Knowledge - Management Accounting (MA) - Sep 25 - Aug 26 Exams (25/26)</t>
  </si>
  <si>
    <t>Onlin Suppl for Tuiti Provi - 25-07-01 - Non Onl - Sep 25 - Aug 26 Exams (25/26) - fd6cb844-e8bb-47f8-b472-0feedfa424a3</t>
  </si>
  <si>
    <t>ACCA - Applied Knowledge - Financial Accounting (FA) - Sep 25 - Aug 26 Exams (25/26)</t>
  </si>
  <si>
    <t>Onlin Suppl for Tuiti Provi - 25-07-01 - Non Onl - Sep 25 - Aug 26 Exams (25/26) - 27154d63-285a-4fe0-98dd-42702c2aaa08</t>
  </si>
  <si>
    <t>ACCA - Strategic Professional (Essential) - Strategic Business Leader (SBL) - September 2025</t>
  </si>
  <si>
    <t>Onlin Suppl for Tuiti Provi - 25-06-01 - Non Onl - September 2025 - ee00dedc-ea0e-4c5d-98de-1f32d4419e17</t>
  </si>
  <si>
    <t>ACCA - Strategic Professional (Essential) - Strategic Business Reporting (UK &amp; INT) (SBR) - September 2025</t>
  </si>
  <si>
    <t>Onlin Suppl for Tuiti Provi - 25-06-01 - Non Onl - September 2025 - 1b6af235-13ae-45b8-972f-214c804b1dec</t>
  </si>
  <si>
    <t>From 1 September '25 to 31 August '26</t>
  </si>
  <si>
    <t>ACCA - Introductory Certificate in Financial and Management Accounting - FA1 Recording Financial Transactions - Sep 25 - Aug 26 Exams (25/26)</t>
  </si>
  <si>
    <t>ACCA - Introductory Certificate in Financial and Management Accounting - MA1 Management Information - Sep 25 - Aug 26 Exams (25/26)</t>
  </si>
  <si>
    <t>ACCA - Intermediate Certificate in Financial and Management Accounting - MA2 Managing Costs and Finance - Sep 25 - Aug 26 Exams (25/26)</t>
  </si>
  <si>
    <t>ACCA - Intermediate Certificate in Financial and Management Accounting - FA2 Maintaining Financial Records - Sep 25 - Aug 26 Exams (25/26)</t>
  </si>
  <si>
    <t>ACCA - Certified Accounting Technician - FFM Foundations in Financial Management - December 2025</t>
  </si>
  <si>
    <t>ACCA - Certified Accounting Technician - FAU Foundations in Audit - December 2025</t>
  </si>
  <si>
    <t>ACCA - Certified Accounting Technician - FTX Foundations in Taxation - December 2025</t>
  </si>
  <si>
    <t>CIMA - Operational Level - Operational Level Case Study - Case Study Courses: August 2025</t>
  </si>
  <si>
    <t>Onlin Suppl for Tuiti Provi - 25-06-01 - Non Onl - Case Study Courses: August 2025 - 8e924686-a65a-4123-a33a-21d83face770</t>
  </si>
  <si>
    <t>CIMA - Management Level - Management Level Case Study - Case Study Courses: August 2025</t>
  </si>
  <si>
    <t>Onlin Suppl for Tuiti Provi - 25-06-01 - Non Onl - Case Study Courses: August 2025 - 2969139a-37c2-40c8-8546-91e4ee328516</t>
  </si>
  <si>
    <t>CIMA - Strategic Level - Strategic Level Case Study - Case Study Courses: August 2025</t>
  </si>
  <si>
    <t>Onlin Suppl for Tuiti Provi - 25-06-01 - Non Onl - Case Study Courses: August 2025 - 2d7d1410-e96c-459e-92ac-6f0c669213f4</t>
  </si>
  <si>
    <t>AAA (INT) Advanced Audit and Assurance (International)</t>
  </si>
  <si>
    <t>AAA (UK) Advanced Audit and Assurance (UK)</t>
  </si>
  <si>
    <t>LW (Eng) Corporate and Business Law (English)</t>
  </si>
  <si>
    <t>LW (Glo) Corporate and Business Law (Global)</t>
  </si>
  <si>
    <t>FR Financial Reporting</t>
  </si>
  <si>
    <t xml:space="preserve">SBR Strategic Business Reporting </t>
  </si>
  <si>
    <t>BT Business and Technology</t>
  </si>
  <si>
    <t>FA Financial Accounting</t>
  </si>
  <si>
    <t>MA Management Accounting</t>
  </si>
  <si>
    <t>FTX (UK) Foundations in Taxation (FA2024)</t>
  </si>
  <si>
    <t>FBT Business and Technology</t>
  </si>
  <si>
    <t>FFA Financial Accounting</t>
  </si>
  <si>
    <t>FAU Foundations in Audit</t>
  </si>
  <si>
    <t>FFM Foundations in Financial Management</t>
  </si>
  <si>
    <t>FMA Management Accounting</t>
  </si>
  <si>
    <t>FA2 Maintaining Financial Records</t>
  </si>
  <si>
    <t>MA1 Management Information</t>
  </si>
  <si>
    <t>MA2 Managing Costs and Finances</t>
  </si>
  <si>
    <t>FAU (INT) Foundations in Audit (International)</t>
  </si>
  <si>
    <t>FA1 Recording Financial Transactions</t>
  </si>
  <si>
    <t>Level 2 - Basic Accounting 1</t>
  </si>
  <si>
    <t>Level 2 - Basic Accounting 2</t>
  </si>
  <si>
    <t>Level 2 - Basic Costing</t>
  </si>
  <si>
    <t xml:space="preserve">Level 2 - Working Effectively in Accounting and Finance </t>
  </si>
  <si>
    <t xml:space="preserve">Level 2 - Computerised Accounting </t>
  </si>
  <si>
    <t>Level 3 - Accounts Preparation 1</t>
  </si>
  <si>
    <t>Level 3 - Accounts Preparation 2</t>
  </si>
  <si>
    <t xml:space="preserve">Level 3 - Cash Management </t>
  </si>
  <si>
    <t xml:space="preserve">Level 3 - Costs and Revenues </t>
  </si>
  <si>
    <t xml:space="preserve">Level 3 - Indirect Tax </t>
  </si>
  <si>
    <t>Level 3 - Spreadsheet Software</t>
  </si>
  <si>
    <t>Level 3 - Professional Ethics in Accounting and Finance</t>
  </si>
  <si>
    <t>Level 4 - Financial Statements</t>
  </si>
  <si>
    <t xml:space="preserve">Level 4 - Budgeting </t>
  </si>
  <si>
    <t>Level 4 - Financial Performance</t>
  </si>
  <si>
    <t>Level 4 - Internal Controls and Accounting Systems</t>
  </si>
  <si>
    <t>Level 4 - Credit Management and Debt Control</t>
  </si>
  <si>
    <t xml:space="preserve">Level 4 - External Auditing </t>
  </si>
  <si>
    <t xml:space="preserve">Level 4 - Business Taxation </t>
  </si>
  <si>
    <t>Level 4 - Personal Taxation</t>
  </si>
  <si>
    <t>May 2025</t>
  </si>
  <si>
    <r>
      <t xml:space="preserve">USE THE DROP DOWNS TO SELECT PRODUCTS, </t>
    </r>
    <r>
      <rPr>
        <b/>
        <u/>
        <sz val="11"/>
        <color theme="1"/>
        <rFont val="Calibri"/>
        <family val="2"/>
        <scheme val="minor"/>
      </rPr>
      <t>DO NOT</t>
    </r>
    <r>
      <rPr>
        <b/>
        <sz val="11"/>
        <color theme="1"/>
        <rFont val="Calibri"/>
        <family val="2"/>
        <scheme val="minor"/>
      </rPr>
      <t xml:space="preserve"> OVERWRITE DATA. IF THE PRODUCT IS NOT LISTED IN THE DROP DOWN, PLEASE ADD NOTES TO 'ANY OTHER INSTRUCTIONS' SECTION ABOVE</t>
    </r>
  </si>
  <si>
    <t>Before sending this form to us, please ensure ALL your tutors have registered for an account on the Hub here</t>
  </si>
  <si>
    <t>9781035528448 (ACCXCOUFFA09252)</t>
  </si>
  <si>
    <t>9781035528431 (ACCXCOUFMA09252)</t>
  </si>
  <si>
    <t>9781035528424 (ACCXCOUFBT09252)</t>
  </si>
  <si>
    <t>9781035528301 (ACCXCOULWE09252)</t>
  </si>
  <si>
    <t>9781035528318 (ACCXCOULWG09252)</t>
  </si>
  <si>
    <t>9781035528325 (ACCXCOUPM06252)</t>
  </si>
  <si>
    <t>9781035525560 (ACCXCOUTX03252)</t>
  </si>
  <si>
    <t>9781035528349 (ACCXCOUAA06252)</t>
  </si>
  <si>
    <t>9781035528356 (ACCXCOUFM06252)</t>
  </si>
  <si>
    <t>9781035528363 (ACCXCOUSBL06252)</t>
  </si>
  <si>
    <t>9781035528370 (ACCXCOUSBR06252)</t>
  </si>
  <si>
    <t>9781035528394 (ACCXCOUAPM06252)</t>
  </si>
  <si>
    <t>9781035525591 (ACCXCOUATX03252)</t>
  </si>
  <si>
    <t>9781035528400 (ACCXCOUAAA06252)</t>
  </si>
  <si>
    <t>9781035528417 (ACCXCOUAAAI6252)</t>
  </si>
  <si>
    <t>9781035528387 (ACCXCOUAFM06252)</t>
  </si>
  <si>
    <t>9781035528332 (ACCXCOUFR06252)</t>
  </si>
  <si>
    <t>Onlin Suppl for Tuiti Provi - 25-07-01 - Non Onl - Sep 25 - Aug 26 Exams (25/26) - 6d82aec0-b844-40a5-b564-6fcaeeac7389</t>
  </si>
  <si>
    <t>Onlin Suppl for Tuiti Provi - 25-07-01 - Non Onl - Sep 25 - Aug 26 Exams (25/26) - fa9b2321-3e73-4c5b-91ae-122e79238c85</t>
  </si>
  <si>
    <t>Onlin Suppl for Tuiti Provi - 25-07-01 - Non Onl - Sep 25 - Aug 26 Exams (25/26) - f3555e2e-b02e-4ea0-9890-ce947e286fa3</t>
  </si>
  <si>
    <t>Onlin Suppl for Tuiti Provi - 25-03-01 - Non Onl - June 2025 - e7965ab0-2b4f-458d-92a6-e9ba23c324fd</t>
  </si>
  <si>
    <t>Onlin Suppl for Tuiti Provi - 25-03-01 - Non Onl - June 2025 - 2be95290-8575-4468-8a8f-e6357b6d71d8</t>
  </si>
  <si>
    <t>Level 2 Introduction to Bookkeeping (ITBK)</t>
  </si>
  <si>
    <t>From September '25 until August '26</t>
  </si>
  <si>
    <t>Level 2 Principles of Bookkeeping Controls (POBC)</t>
  </si>
  <si>
    <t>Level 2 Principles of Bookkeeping Controls(POBC)</t>
  </si>
  <si>
    <t>Level 2 Principles of Costing (POCN)</t>
  </si>
  <si>
    <t>Level 2 The Business Environment (BESY)</t>
  </si>
  <si>
    <t>Level 2 The Business Environment Synoptic Assessment (BESY)</t>
  </si>
  <si>
    <t>Level 3 Business Awareness (BUAW)</t>
  </si>
  <si>
    <t>Level 3 Financial Accounting: Preparing Financial Statements (FAPS)</t>
  </si>
  <si>
    <t>Level 3 Management Accounting Techniques (MATS)</t>
  </si>
  <si>
    <t>Level 4 Applied Management Accounting (AMAC)</t>
  </si>
  <si>
    <t>Level 4 Audit and Assurance (AUDT)</t>
  </si>
  <si>
    <t>Level 4 Cash and Financial Management (CSFT)</t>
  </si>
  <si>
    <t>Level 4 Credit and Debt Management (CRDM)</t>
  </si>
  <si>
    <t>Level 4 Drafting and Interpreting Financial Statements (DAIF)</t>
  </si>
  <si>
    <t>Level 4 Internal Accounting Systems and Controls (INAC)</t>
  </si>
  <si>
    <t>June 2025</t>
  </si>
  <si>
    <t>From 1 September '24 until 31 August '26</t>
  </si>
  <si>
    <t>From 2024</t>
  </si>
  <si>
    <t>AAT Level 4 - Cash and Financial Management - Tutor Toolkit 25-26</t>
  </si>
  <si>
    <t>AAT - L4 - Q22 (Optional) - Cash and Financial Management (CSFT) - September 25 to August 26</t>
  </si>
  <si>
    <t>Onlin Suppl for Tuiti Provi - 25-09-01 - Non Onl - September 25 to August 26 - 7e84e75f-dc4b-4834-baac-c5d29e8b3596</t>
  </si>
  <si>
    <t>AAT Level 2 - Introduction to Bookkeeping - Tutor Toolkit 25-26</t>
  </si>
  <si>
    <t>AAT - L2 - Q22 - Introduction to Bookkeeping (ITBK) - September 25 to August 26</t>
  </si>
  <si>
    <t>Onlin Suppl for Tuiti Provi - 25-09-01 - Non Onl - September 25 to August 26 - f84987a4-57c7-4704-a6ac-8be6863a584a</t>
  </si>
  <si>
    <t>AAT - L2 - Q22 - Principles of Bookkeeping Controls (POBC) - September 25 to August 26</t>
  </si>
  <si>
    <t>AAT Level 2 - Principles of Bookkeeping Controls - Tutor Toolkit 25-26</t>
  </si>
  <si>
    <t>Onlin Suppl for Tuiti Provi - 25-09-01 - Non Onl - September 25 to August 26 - d94a370a-7f83-4c4c-81be-d8c6424823c7</t>
  </si>
  <si>
    <t>AAT Level 2 - Principles of Costing - Tutor Toolkit 25-26</t>
  </si>
  <si>
    <t>AAT - L2 - Q22 - Principles of Costing (PCTN) - September 25 to August 26</t>
  </si>
  <si>
    <t>Onlin Suppl for Tuiti Provi - 25-09-01 - Non Onl - September 25 to August 26 - e90642fb-fcb9-4fe1-b20e-7a41a16082aa</t>
  </si>
  <si>
    <t>AAT - L2 - Q22 - Business Environment Synoptic Assessment (BESY) - September 25 to August 26</t>
  </si>
  <si>
    <t>AAT Level 2 - Business Environment Synoptic - Tutor Toolkit 25-26</t>
  </si>
  <si>
    <t>Onlin Suppl for Tuiti Provi - 25-09-01 - Non Onl - September 25 to August 26 - 9aa73a21-ce3b-460d-9b44-270866fa1364</t>
  </si>
  <si>
    <t>AAT Level 3 - Business Awareness - Tutor Toolkit 25-26</t>
  </si>
  <si>
    <t>AAT - L3 - Q22 - Business Awareness (BUAW) - September 25 to August 26</t>
  </si>
  <si>
    <t>Onlin Suppl for Tuiti Provi - 25-09-01 - Non Onl - September 25 to August 26 - c255e368-b157-4ae8-8eaa-0d9354d49d9a</t>
  </si>
  <si>
    <t>AAT Level 3 - Financial Accounting - Preparing Financial Statements - Tutor Toolkit 25-26</t>
  </si>
  <si>
    <t>AAT - L3 - Q22 - Financial Accounting: Preparing Financial Statements (FAPS) - September 25 to August 26</t>
  </si>
  <si>
    <t>Onlin Suppl for Tuiti Provi - 25-09-01 - Non Onl - September 25 to August 26 - 75c77123-23d4-44d7-9d49-7d37ef69e384</t>
  </si>
  <si>
    <t>AAT Level 3 - Management Accounting Techniques - Tutor Toolkit 25-26</t>
  </si>
  <si>
    <t>AAT - L3 - Q22 - Management Accounting Techniques (MATS) - September 25 to August 26</t>
  </si>
  <si>
    <t>Onlin Suppl for Tuiti Provi - 25-09-01 - Non Onl - September 25 to August 26 - 31f0c19d-bcc4-455a-a247-712eec4f07be</t>
  </si>
  <si>
    <t>AAT Level 4 - Applied Management Accounting - Tutor Toolkit 25-26</t>
  </si>
  <si>
    <t>AAT - L4 - Q22 (Mandatory) - Applied Management Accounting (AMAC) - September 25 to August 26</t>
  </si>
  <si>
    <t>Onlin Suppl for Tuiti Provi - 25-09-01 - Non Onl - September 25 to August 26 - 4e3abce7-10ec-4db1-8ebf-947ba05b1b20</t>
  </si>
  <si>
    <t>AAT Level 4 - Drafting &amp; Interpreting Financial Statements - Tutor Toolkit 25-26</t>
  </si>
  <si>
    <t>AAT - L4 - Q22 (Mandatory) - Drafting and Interpreting Financial Statements (DAIF) - September 25 to August 26</t>
  </si>
  <si>
    <t>Onlin Suppl for Tuiti Provi - 25-09-01 - Non Onl - September 25 to August 26 - c65a9d01-0c86-4bef-a7eb-43aec0e0c574</t>
  </si>
  <si>
    <t>AAT Level 4 - Internal Accounting Systems and Controls - Tutor Toolkit 25-26</t>
  </si>
  <si>
    <t>AAT - L4 - Q22 (Mandatory) - Internal Accounting Systems and Controls (INAC) - September 25 to August 26</t>
  </si>
  <si>
    <t>Onlin Suppl for Tuiti Provi - 25-09-01 - Non Onl - September 25 to August 26 - e314e6f5-d686-45c8-a9b7-6b2606ad439f</t>
  </si>
  <si>
    <t>AAT Level 4 - Audit and Assurance - Tutor Toolkit 25-26</t>
  </si>
  <si>
    <t>AAT - L4 - Q22 (Optional) - Audit and Assurance (AUDT) - September 25 to August 26</t>
  </si>
  <si>
    <t>Onlin Suppl for Tuiti Provi - 25-09-01 - Non Onl - September 25 to August 26 - c94634cb-10f1-4b5b-8a7c-eaf1f02abe86</t>
  </si>
  <si>
    <t>AAT Level 4 - Credit and Debt Management - Tutor Toolkit 25-26</t>
  </si>
  <si>
    <t>AAT - L4 - Q22 (Optional) - Credit and Debt Management (CRDM) - September 25 to August 26</t>
  </si>
  <si>
    <t>Onlin Suppl for Tuiti Provi - 25-09-01 - Non Onl - September 25 to August 26 - fbf5f665-80cd-48d0-85d9-67722ea54311</t>
  </si>
  <si>
    <t>AAT - Level 3 - Assistant Accountant Knowledge Assessment - Tutor Toolkit 25-26</t>
  </si>
  <si>
    <t>AAT - L3 - Q22 - Assistant Accountant Apprenticeship EPA - Knowledge Assessment - September 25 to August 26</t>
  </si>
  <si>
    <t>Onlin Suppl for Tuiti Provi - 25-09-01 - Non Onl - September 25 to August 26 - 4884ccb3-849c-4631-9b02-5b121f750fe2</t>
  </si>
  <si>
    <t>AAT - Level 3 - ADSY Synoptic (Ethics and Spreadsheets) EPA - Tutor Toolkit 25-26</t>
  </si>
  <si>
    <t>AAT - L3 - Q22 - Level 3 Advanced Diploma Synoptic - September 25 to August 26</t>
  </si>
  <si>
    <t>Onlin Suppl for Tuiti Provi - 25-09-01 - Non Onl - September 25 to August 26 - 830049b3-311e-4fb5-9d79-1139ca1abfa3</t>
  </si>
  <si>
    <t>AAT - Level 4 - PDSY Synoptic (Accounting Systems and Controls) EPA - Tutor Toolkit 25-26</t>
  </si>
  <si>
    <t>AAT - L4 - Q22 (Mandatory) - Level 4 Professional Diploma Synoptic - September 25 to August 26</t>
  </si>
  <si>
    <t>Onlin Suppl for Tuiti Provi - 25-09-01 - Non Onl - September 25 to August 26 - 9b067d1a-7a76-4146-a263-10c9205c5513</t>
  </si>
  <si>
    <t>ICAEW Cert Assurance and Risk Fundamentals</t>
  </si>
  <si>
    <t>ICAEW Cert Business Law</t>
  </si>
  <si>
    <t>ICAEW Cert Tax Fundamentals</t>
  </si>
  <si>
    <t>ICAEW Cert Business Insight and Performance</t>
  </si>
  <si>
    <t>ICAEW Cert Sustainability and Ethics</t>
  </si>
  <si>
    <t>Certificate - Accounting Fundamentals</t>
  </si>
  <si>
    <t>Certificate - Assurance and Risk Fundamentals</t>
  </si>
  <si>
    <t>Certificate - Business Law</t>
  </si>
  <si>
    <t>Certificate - Tax Fundamentals</t>
  </si>
  <si>
    <t>Certificate - Business Insight and Performance</t>
  </si>
  <si>
    <t>Certificate - Sustainability and Ethics</t>
  </si>
  <si>
    <t>Onlin Suppl for Tuiti Provi - 25-07-01 - Non Onl - Sep 25 - Aug 26 Exams (25/26) - df0fdcc6-cf39-4349-9a4d-852c0b4b3ca1</t>
  </si>
  <si>
    <t>ICAEW - Advanced - Case Study - November 2025</t>
  </si>
  <si>
    <t>Onlin Suppl for Tuiti Provi - 25-05-01 - Non Onl - November 2025 - e6295376-f0a2-442f-a6bd-f4290e9f111e</t>
  </si>
  <si>
    <t>ICAEW - Advanced - Strategic Business Management - November 2025</t>
  </si>
  <si>
    <t>Onlin Suppl for Tuiti Provi - 25-05-01 - Non Onl - November 2025 - fbbb909f-a2da-4a48-b62c-884c844aeb8d</t>
  </si>
  <si>
    <t>ICAEW - Advanced - Corporate Reporting - November 2025</t>
  </si>
  <si>
    <t>Onlin Suppl for Tuiti Provi - 25-05-01 - Non Onl - November 2025 - 1a110daa-011c-405d-9cf7-f9beae7cb851</t>
  </si>
  <si>
    <t>Onlin Suppl for Tuiti Provi - 25-09-01 - Non Onl - December 2025 - dfafa0c0-5b70-4ba7-a065-b9effc4d9c3e</t>
  </si>
  <si>
    <t>Onlin Suppl for Tuiti Provi - 25-09-01 - Non Onl - December 2025 - d5c6c90a-be77-4fce-9acf-e08b19fcdbcd</t>
  </si>
  <si>
    <t>Onlin Suppl for Tuiti Provi - 25-07-01 - Non Onl - 2nd Half 2025 - 0395dc45-3aea-454e-a9bb-8f1a43dbe731</t>
  </si>
  <si>
    <t>Onlin Suppl for Tuiti Provi - 25-07-01 - Non Onl - 2nd Half 2025 - ecacab61-3b9c-46c5-9077-b8b9966ed835</t>
  </si>
  <si>
    <t>Onlin Suppl for Tuiti Provi - 25-07-01 - Non Onl - 2nd Half 2025 - 728887bc-de88-4562-9f66-121dac2a0305</t>
  </si>
  <si>
    <t>Onlin Suppl for Tuiti Provi - 25-07-01 - Non Onl - 2nd Half 2025 - e1360a2f-1763-432e-83f3-8e8e5f81b59e</t>
  </si>
  <si>
    <t>Onlin Suppl for Tuiti Provi - 25-07-01 - Non Onl - 2nd Half 2025 - 501a3b97-bb80-4689-9dd2-6eb3118fccf2</t>
  </si>
  <si>
    <t>Onlin Suppl for Tuiti Provi - 25-07-01 - Non Onl - 2nd Half 2025 - 706eed69-e036-4c63-be24-5ba17afea901</t>
  </si>
  <si>
    <t>Onlin Suppl for Tuiti Provi - 25-07-01 - Non Onl - 2nd Half 2025 - fa45d432-12e2-4965-982f-f29d97799618</t>
  </si>
  <si>
    <t>Onlin Suppl for Tuiti Provi - 25-07-01 - Non Onl - 2nd Half 2025 - 5526c6c6-2450-466e-bf1c-8be65b045b73</t>
  </si>
  <si>
    <t>Onlin Suppl for Tuiti Provi - 25-07-01 - Non Onl - 2nd Half 2025 - 85d568bc-ebaf-4de3-b886-ef8809bb2780</t>
  </si>
  <si>
    <t>Onlin Suppl for Tuiti Provi - 25-07-01 - Non Onl - 2nd Half 2025 - 8424abf2-d593-4a0b-a60c-3b7806583d69</t>
  </si>
  <si>
    <t>Onlin Suppl for Tuiti Provi - 25-07-01 - Non Onl - 2nd Half 2025 - 7944b36b-ac80-4e84-899b-4e8d364edf69</t>
  </si>
  <si>
    <t>Onlin Suppl for Tuiti Provi - 25-07-01 - Non Onl - 2nd Half 2025 - 51df730f-f5cd-4781-94e2-2c8a1256cf82</t>
  </si>
  <si>
    <t>Onlin Suppl for Tuiti Provi - 25-07-01 - Non Onl - 2nd Half 2025 - 457b5668-747b-4162-a9c6-91bc337a1de9</t>
  </si>
  <si>
    <t>ICAEW Cert Accounting Fundamentals</t>
  </si>
  <si>
    <t>ENSURE THIS IS THE LATEST FORM DOWNLOADED DIRECTLY FROM OUR WEBSITE DATED 010725</t>
  </si>
  <si>
    <t>from September 2025</t>
  </si>
  <si>
    <t>July 2025</t>
  </si>
  <si>
    <t>Business Insight and Performance</t>
  </si>
  <si>
    <t>Business Law</t>
  </si>
  <si>
    <t>Accounting Fundamentals</t>
  </si>
  <si>
    <t>Assurance and Risk Fundamentals</t>
  </si>
  <si>
    <t>Sustainability and Ethics</t>
  </si>
  <si>
    <t>Tax Fundamentals</t>
  </si>
  <si>
    <t>Onlin Suppl for Tuiti Provi - 25-09-01 - Non Onl - December 2025 - 0cb50116-a218-4e90-87b4-7b7b52f9e480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</si>
</sst>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 tint="0.499984740745262"/>
      <name val="Segoe UI Black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7"/>
      <color rgb="FF262626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 tint="0.249977111117893"/>
      </left>
      <right style="medium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 style="medium">
        <color theme="1" tint="0.249977111117893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1" tint="0.249977111117893"/>
      </left>
      <right style="medium">
        <color theme="1" tint="0.249977111117893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249977111117893"/>
      </left>
      <right style="medium">
        <color theme="1" tint="0.249977111117893"/>
      </right>
      <top style="thin">
        <color auto="1"/>
      </top>
      <bottom style="thin">
        <color theme="1" tint="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60">
    <xf numFmtId="0" fontId="0" fillId="0" borderId="0" xfId="0"/>
    <xf numFmtId="0" fontId="0" fillId="5" borderId="0" xfId="0" applyFill="1"/>
    <xf numFmtId="0" fontId="2" fillId="5" borderId="0" xfId="0" applyFont="1" applyFill="1"/>
    <xf numFmtId="0" fontId="5" fillId="0" borderId="2" xfId="0" applyFont="1" applyBorder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49" fontId="7" fillId="3" borderId="1" xfId="0" applyNumberFormat="1" applyFont="1" applyFill="1" applyBorder="1" applyAlignment="1">
      <alignment horizontal="left"/>
    </xf>
    <xf numFmtId="49" fontId="7" fillId="3" borderId="1" xfId="0" quotePrefix="1" applyNumberFormat="1" applyFont="1" applyFill="1" applyBorder="1" applyAlignment="1">
      <alignment horizontal="left"/>
    </xf>
    <xf numFmtId="17" fontId="0" fillId="3" borderId="1" xfId="0" quotePrefix="1" applyNumberFormat="1" applyFill="1" applyBorder="1" applyAlignment="1">
      <alignment vertical="center"/>
    </xf>
    <xf numFmtId="0" fontId="3" fillId="0" borderId="0" xfId="2" applyFont="1" applyAlignment="1">
      <alignment horizontal="left" vertical="center" wrapText="1"/>
    </xf>
    <xf numFmtId="0" fontId="0" fillId="4" borderId="1" xfId="0" applyFill="1" applyBorder="1" applyAlignment="1">
      <alignment wrapText="1"/>
    </xf>
    <xf numFmtId="15" fontId="8" fillId="0" borderId="0" xfId="3" applyNumberFormat="1" applyAlignment="1" applyProtection="1">
      <alignment horizontal="center"/>
    </xf>
    <xf numFmtId="0" fontId="0" fillId="0" borderId="1" xfId="0" applyBorder="1"/>
    <xf numFmtId="9" fontId="0" fillId="5" borderId="0" xfId="0" applyNumberFormat="1" applyFill="1"/>
    <xf numFmtId="0" fontId="0" fillId="0" borderId="0" xfId="0" applyAlignment="1">
      <alignment horizontal="right"/>
    </xf>
    <xf numFmtId="0" fontId="5" fillId="0" borderId="3" xfId="0" applyFont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15" xfId="0" applyFill="1" applyBorder="1"/>
    <xf numFmtId="0" fontId="0" fillId="5" borderId="9" xfId="0" applyFill="1" applyBorder="1"/>
    <xf numFmtId="0" fontId="0" fillId="5" borderId="10" xfId="0" applyFill="1" applyBorder="1"/>
    <xf numFmtId="0" fontId="12" fillId="5" borderId="0" xfId="0" applyFont="1" applyFill="1" applyAlignment="1">
      <alignment horizontal="right"/>
    </xf>
    <xf numFmtId="0" fontId="12" fillId="5" borderId="0" xfId="0" applyFont="1" applyFill="1" applyAlignment="1">
      <alignment horizontal="center"/>
    </xf>
    <xf numFmtId="0" fontId="12" fillId="6" borderId="19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vertical="center"/>
    </xf>
    <xf numFmtId="0" fontId="6" fillId="6" borderId="5" xfId="0" applyFont="1" applyFill="1" applyBorder="1"/>
    <xf numFmtId="0" fontId="6" fillId="6" borderId="13" xfId="0" applyFont="1" applyFill="1" applyBorder="1"/>
    <xf numFmtId="14" fontId="12" fillId="6" borderId="17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9" fontId="2" fillId="5" borderId="0" xfId="0" applyNumberFormat="1" applyFont="1" applyFill="1"/>
    <xf numFmtId="0" fontId="5" fillId="7" borderId="14" xfId="0" applyFont="1" applyFill="1" applyBorder="1" applyAlignment="1">
      <alignment horizontal="center" vertical="center"/>
    </xf>
    <xf numFmtId="0" fontId="15" fillId="5" borderId="0" xfId="0" applyFont="1" applyFill="1"/>
    <xf numFmtId="0" fontId="3" fillId="2" borderId="1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6" borderId="0" xfId="0" applyFont="1" applyFill="1"/>
    <xf numFmtId="0" fontId="0" fillId="8" borderId="0" xfId="0" applyFill="1"/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6" fillId="0" borderId="0" xfId="3" applyFont="1" applyBorder="1" applyAlignment="1" applyProtection="1">
      <alignment horizontal="left" vertical="center"/>
      <protection locked="0"/>
    </xf>
    <xf numFmtId="0" fontId="14" fillId="8" borderId="0" xfId="0" applyFont="1" applyFill="1"/>
    <xf numFmtId="0" fontId="0" fillId="0" borderId="0" xfId="0" applyProtection="1">
      <protection locked="0"/>
    </xf>
    <xf numFmtId="0" fontId="2" fillId="0" borderId="0" xfId="0" applyFont="1"/>
    <xf numFmtId="0" fontId="7" fillId="0" borderId="1" xfId="0" applyFont="1" applyBorder="1" applyAlignment="1">
      <alignment horizontal="left"/>
    </xf>
    <xf numFmtId="0" fontId="11" fillId="5" borderId="0" xfId="0" applyFont="1" applyFill="1"/>
    <xf numFmtId="0" fontId="0" fillId="9" borderId="0" xfId="0" applyFill="1"/>
    <xf numFmtId="0" fontId="2" fillId="9" borderId="0" xfId="0" applyFont="1" applyFill="1"/>
    <xf numFmtId="0" fontId="0" fillId="5" borderId="18" xfId="0" applyFill="1" applyBorder="1" applyAlignment="1">
      <alignment wrapText="1"/>
    </xf>
    <xf numFmtId="0" fontId="0" fillId="0" borderId="0" xfId="0" applyAlignment="1">
      <alignment wrapText="1"/>
    </xf>
    <xf numFmtId="0" fontId="12" fillId="6" borderId="19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right"/>
    </xf>
    <xf numFmtId="0" fontId="12" fillId="5" borderId="1" xfId="0" applyFont="1" applyFill="1" applyBorder="1" applyAlignment="1">
      <alignment horizontal="right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164" fontId="0" fillId="3" borderId="1" xfId="0" applyNumberFormat="1" applyFill="1" applyBorder="1" applyAlignment="1">
      <alignment horizontal="right"/>
    </xf>
    <xf numFmtId="0" fontId="8" fillId="0" borderId="0" xfId="3" applyAlignment="1"/>
    <xf numFmtId="0" fontId="8" fillId="5" borderId="0" xfId="3" applyFill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0" fontId="0" fillId="0" borderId="0" xfId="0"/>
    <xf numFmtId="0" fontId="7" fillId="0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14" fillId="6" borderId="0" xfId="0" applyFont="1" applyFill="1" applyAlignment="1" applyProtection="1">
      <alignment horizontal="left"/>
      <protection locked="0"/>
    </xf>
    <xf numFmtId="0" fontId="14" fillId="6" borderId="0" xfId="0" applyFont="1" applyFill="1" applyAlignment="1" applyProtection="1">
      <alignment horizontal="left" vertical="center" wrapText="1"/>
      <protection locked="0"/>
    </xf>
    <xf numFmtId="0" fontId="0" fillId="6" borderId="0" xfId="0" applyFill="1" applyProtection="1">
      <protection locked="0"/>
    </xf>
    <xf numFmtId="0" fontId="0" fillId="6" borderId="0" xfId="0" applyFill="1"/>
    <xf numFmtId="0" fontId="8" fillId="6" borderId="0" xfId="3" applyFill="1" applyBorder="1" applyAlignment="1" applyProtection="1">
      <alignment horizontal="left" vertical="center"/>
      <protection locked="0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 applyFill="1"/>
    <xf numFmtId="0" fontId="0" fillId="5" borderId="18" xfId="0" applyFill="1" applyBorder="1"/>
    <xf numFmtId="0" fontId="0" fillId="0" borderId="0" xfId="0"/>
    <xf numFmtId="0" fontId="0" fillId="5" borderId="0" xfId="0" applyFill="1" applyBorder="1"/>
    <xf numFmtId="0" fontId="0" fillId="0" borderId="0" xfId="0"/>
    <xf numFmtId="0" fontId="0" fillId="3" borderId="1" xfId="0" quotePrefix="1" applyNumberFormat="1" applyFill="1" applyBorder="1" applyAlignment="1">
      <alignment vertical="center"/>
    </xf>
    <xf numFmtId="0" fontId="0" fillId="0" borderId="0" xfId="0"/>
    <xf numFmtId="0" fontId="0" fillId="0" borderId="0" xfId="0"/>
    <xf numFmtId="0" fontId="2" fillId="0" borderId="0" xfId="0" applyFont="1" applyAlignment="1"/>
    <xf numFmtId="164" fontId="3" fillId="2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4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/>
    <xf numFmtId="0" fontId="0" fillId="0" borderId="0" xfId="0"/>
    <xf numFmtId="0" fontId="20" fillId="10" borderId="24" xfId="0" applyFont="1" applyFill="1" applyBorder="1" applyAlignment="1">
      <alignment horizontal="center" vertical="top" wrapText="1"/>
    </xf>
    <xf numFmtId="0" fontId="8" fillId="0" borderId="0" xfId="3" applyAlignment="1"/>
    <xf numFmtId="0" fontId="0" fillId="0" borderId="0" xfId="0"/>
    <xf numFmtId="0" fontId="3" fillId="0" borderId="0" xfId="2" applyFont="1" applyAlignment="1">
      <alignment horizontal="left" vertical="center" wrapText="1"/>
    </xf>
    <xf numFmtId="0" fontId="0" fillId="0" borderId="0" xfId="0" applyAlignment="1"/>
    <xf numFmtId="1" fontId="18" fillId="3" borderId="0" xfId="0" applyNumberFormat="1" applyFont="1" applyFill="1" applyAlignment="1">
      <alignment horizontal="right"/>
    </xf>
    <xf numFmtId="1" fontId="19" fillId="3" borderId="0" xfId="0" applyNumberFormat="1" applyFont="1" applyFill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/>
    <xf numFmtId="14" fontId="3" fillId="2" borderId="22" xfId="0" applyNumberFormat="1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49" fontId="7" fillId="3" borderId="22" xfId="0" applyNumberFormat="1" applyFont="1" applyFill="1" applyBorder="1" applyAlignment="1">
      <alignment horizontal="center"/>
    </xf>
    <xf numFmtId="0" fontId="0" fillId="3" borderId="22" xfId="0" quotePrefix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/>
    </xf>
    <xf numFmtId="49" fontId="7" fillId="3" borderId="22" xfId="0" quotePrefix="1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1" fontId="3" fillId="2" borderId="23" xfId="0" applyNumberFormat="1" applyFont="1" applyFill="1" applyBorder="1" applyAlignment="1">
      <alignment horizontal="right"/>
    </xf>
    <xf numFmtId="1" fontId="0" fillId="3" borderId="23" xfId="0" applyNumberFormat="1" applyFill="1" applyBorder="1" applyAlignment="1">
      <alignment horizontal="right"/>
    </xf>
    <xf numFmtId="1" fontId="0" fillId="3" borderId="23" xfId="0" applyNumberFormat="1" applyFill="1" applyBorder="1"/>
    <xf numFmtId="1" fontId="7" fillId="3" borderId="23" xfId="5" applyNumberFormat="1" applyFont="1" applyFill="1" applyBorder="1" applyAlignment="1">
      <alignment horizontal="right"/>
    </xf>
    <xf numFmtId="1" fontId="18" fillId="3" borderId="23" xfId="0" applyNumberFormat="1" applyFont="1" applyFill="1" applyBorder="1" applyAlignment="1">
      <alignment horizontal="right"/>
    </xf>
    <xf numFmtId="1" fontId="18" fillId="0" borderId="23" xfId="0" applyNumberFormat="1" applyFont="1" applyBorder="1" applyAlignment="1">
      <alignment horizontal="right"/>
    </xf>
    <xf numFmtId="1" fontId="0" fillId="0" borderId="23" xfId="0" applyNumberFormat="1" applyBorder="1" applyAlignment="1">
      <alignment horizontal="right"/>
    </xf>
    <xf numFmtId="0" fontId="0" fillId="0" borderId="0" xfId="0"/>
    <xf numFmtId="0" fontId="7" fillId="3" borderId="1" xfId="0" applyFont="1" applyFill="1" applyBorder="1" applyAlignment="1">
      <alignment horizontal="center"/>
    </xf>
    <xf numFmtId="0" fontId="0" fillId="0" borderId="0" xfId="0"/>
    <xf numFmtId="0" fontId="12" fillId="5" borderId="22" xfId="0" applyFont="1" applyFill="1" applyBorder="1" applyAlignment="1">
      <alignment horizontal="right"/>
    </xf>
    <xf numFmtId="0" fontId="12" fillId="5" borderId="23" xfId="0" applyFont="1" applyFill="1" applyBorder="1" applyAlignment="1">
      <alignment horizontal="right"/>
    </xf>
    <xf numFmtId="0" fontId="12" fillId="5" borderId="1" xfId="0" applyFont="1" applyFill="1" applyBorder="1" applyAlignment="1">
      <alignment horizontal="right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8" xfId="0" applyFill="1" applyBorder="1" applyAlignment="1">
      <alignment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8" fillId="5" borderId="7" xfId="3" applyFill="1" applyBorder="1" applyAlignment="1">
      <alignment horizontal="left" vertical="top" wrapText="1"/>
    </xf>
    <xf numFmtId="0" fontId="0" fillId="5" borderId="18" xfId="0" applyFill="1" applyBorder="1" applyAlignment="1">
      <alignment horizontal="left" wrapText="1"/>
    </xf>
    <xf numFmtId="0" fontId="0" fillId="5" borderId="0" xfId="0" applyFill="1" applyBorder="1" applyAlignment="1">
      <alignment horizontal="left" wrapText="1"/>
    </xf>
    <xf numFmtId="0" fontId="8" fillId="0" borderId="0" xfId="3" applyAlignment="1">
      <alignment wrapText="1"/>
    </xf>
    <xf numFmtId="0" fontId="8" fillId="0" borderId="0" xfId="3" applyAlignment="1"/>
    <xf numFmtId="0" fontId="0" fillId="0" borderId="0" xfId="0"/>
    <xf numFmtId="0" fontId="3" fillId="0" borderId="0" xfId="2" applyFont="1" applyAlignment="1">
      <alignment horizontal="left" vertical="center" wrapText="1"/>
    </xf>
    <xf numFmtId="165" fontId="7" fillId="3" borderId="12" xfId="0" applyNumberFormat="1" applyFont="1" applyFill="1" applyBorder="1" applyAlignment="1">
      <alignment horizontal="left"/>
    </xf>
    <xf numFmtId="0" fontId="0" fillId="3" borderId="12" xfId="0" applyFill="1" applyBorder="1"/>
  </cellXfs>
  <cellStyles count="6">
    <cellStyle name="Currency" xfId="4" builtinId="4"/>
    <cellStyle name="Hyperlink" xfId="3" builtinId="8"/>
    <cellStyle name="Normal" xfId="0" builtinId="0"/>
    <cellStyle name="Normal 10" xfId="5" xr:uid="{4CF0AE60-7057-43BB-B8FB-6851E7D5CD90}"/>
    <cellStyle name="Normal 2" xfId="2" xr:uid="{00000000-0005-0000-0000-000003000000}"/>
    <cellStyle name="Normal 2 8" xfId="1" xr:uid="{00000000-0005-0000-0000-000004000000}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142874</xdr:rowOff>
    </xdr:from>
    <xdr:to>
      <xdr:col>3</xdr:col>
      <xdr:colOff>1369665</xdr:colOff>
      <xdr:row>6</xdr:row>
      <xdr:rowOff>202407</xdr:rowOff>
    </xdr:to>
    <xdr:pic>
      <xdr:nvPicPr>
        <xdr:cNvPr id="2" name="Picture 1" descr="LM BPP 1Line Positive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42874"/>
          <a:ext cx="3088929" cy="11525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 fLocksWithSheet="0"/>
  </xdr:twoCellAnchor>
  <xdr:twoCellAnchor>
    <xdr:from>
      <xdr:col>0</xdr:col>
      <xdr:colOff>142874</xdr:colOff>
      <xdr:row>18</xdr:row>
      <xdr:rowOff>1</xdr:rowOff>
    </xdr:from>
    <xdr:to>
      <xdr:col>4</xdr:col>
      <xdr:colOff>0</xdr:colOff>
      <xdr:row>21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3086101"/>
          <a:ext cx="6405564" cy="71437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Delivery Address:</a:t>
          </a:r>
          <a:r>
            <a:rPr lang="en-US" sz="1100" b="1" baseline="0"/>
            <a:t> [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specify if you're opting for self-collection from BPP warehouse][Name of freight forwarder and contact number]: </a:t>
          </a:r>
        </a:p>
      </xdr:txBody>
    </xdr:sp>
    <xdr:clientData/>
  </xdr:twoCellAnchor>
  <xdr:twoCellAnchor>
    <xdr:from>
      <xdr:col>4</xdr:col>
      <xdr:colOff>1</xdr:colOff>
      <xdr:row>18</xdr:row>
      <xdr:rowOff>0</xdr:rowOff>
    </xdr:from>
    <xdr:to>
      <xdr:col>8</xdr:col>
      <xdr:colOff>1</xdr:colOff>
      <xdr:row>21</xdr:row>
      <xdr:rowOff>180975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548439" y="3086100"/>
          <a:ext cx="4600575" cy="7239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Any</a:t>
          </a:r>
          <a:r>
            <a:rPr lang="en-US" sz="1100" b="1" baseline="0"/>
            <a:t> Other Instructions</a:t>
          </a:r>
          <a:r>
            <a:rPr lang="en-US" sz="1100" b="1"/>
            <a:t>:</a:t>
          </a:r>
          <a:r>
            <a:rPr lang="en-US" sz="1100" b="1" baseline="0"/>
            <a:t> 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76200</xdr:rowOff>
    </xdr:from>
    <xdr:to>
      <xdr:col>4</xdr:col>
      <xdr:colOff>333375</xdr:colOff>
      <xdr:row>5</xdr:row>
      <xdr:rowOff>0</xdr:rowOff>
    </xdr:to>
    <xdr:sp macro="" textlink="">
      <xdr:nvSpPr>
        <xdr:cNvPr id="7" name="Picture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784350" y="76200"/>
          <a:ext cx="333375" cy="1314450"/>
        </a:xfrm>
        <a:prstGeom prst="rect">
          <a:avLst/>
        </a:prstGeom>
      </xdr:spPr>
    </xdr:sp>
    <xdr:clientData/>
  </xdr:twoCellAnchor>
  <xdr:twoCellAnchor>
    <xdr:from>
      <xdr:col>4</xdr:col>
      <xdr:colOff>0</xdr:colOff>
      <xdr:row>0</xdr:row>
      <xdr:rowOff>76200</xdr:rowOff>
    </xdr:from>
    <xdr:to>
      <xdr:col>4</xdr:col>
      <xdr:colOff>333375</xdr:colOff>
      <xdr:row>5</xdr:row>
      <xdr:rowOff>0</xdr:rowOff>
    </xdr:to>
    <xdr:sp macro="" textlink="">
      <xdr:nvSpPr>
        <xdr:cNvPr id="8" name="Picture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784350" y="76200"/>
          <a:ext cx="333375" cy="1314450"/>
        </a:xfrm>
        <a:prstGeom prst="rect">
          <a:avLst/>
        </a:prstGeom>
      </xdr:spPr>
    </xdr:sp>
    <xdr:clientData/>
  </xdr:twoCellAnchor>
  <xdr:twoCellAnchor>
    <xdr:from>
      <xdr:col>4</xdr:col>
      <xdr:colOff>0</xdr:colOff>
      <xdr:row>0</xdr:row>
      <xdr:rowOff>76200</xdr:rowOff>
    </xdr:from>
    <xdr:to>
      <xdr:col>4</xdr:col>
      <xdr:colOff>333375</xdr:colOff>
      <xdr:row>5</xdr:row>
      <xdr:rowOff>0</xdr:rowOff>
    </xdr:to>
    <xdr:sp macro="" textlink="">
      <xdr:nvSpPr>
        <xdr:cNvPr id="9" name="Picture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784350" y="76200"/>
          <a:ext cx="333375" cy="1314450"/>
        </a:xfrm>
        <a:prstGeom prst="rect">
          <a:avLst/>
        </a:prstGeom>
      </xdr:spPr>
    </xdr:sp>
    <xdr:clientData/>
  </xdr:twoCellAnchor>
  <xdr:twoCellAnchor>
    <xdr:from>
      <xdr:col>4</xdr:col>
      <xdr:colOff>0</xdr:colOff>
      <xdr:row>0</xdr:row>
      <xdr:rowOff>76200</xdr:rowOff>
    </xdr:from>
    <xdr:to>
      <xdr:col>4</xdr:col>
      <xdr:colOff>333375</xdr:colOff>
      <xdr:row>5</xdr:row>
      <xdr:rowOff>0</xdr:rowOff>
    </xdr:to>
    <xdr:sp macro="" textlink="">
      <xdr:nvSpPr>
        <xdr:cNvPr id="10" name="Picture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784350" y="76200"/>
          <a:ext cx="333375" cy="1314450"/>
        </a:xfrm>
        <a:prstGeom prst="rect">
          <a:avLst/>
        </a:prstGeom>
      </xdr:spPr>
    </xdr:sp>
    <xdr:clientData/>
  </xdr:twoCellAnchor>
  <xdr:twoCellAnchor editAs="oneCell">
    <xdr:from>
      <xdr:col>8</xdr:col>
      <xdr:colOff>14288</xdr:colOff>
      <xdr:row>0</xdr:row>
      <xdr:rowOff>76200</xdr:rowOff>
    </xdr:from>
    <xdr:to>
      <xdr:col>8</xdr:col>
      <xdr:colOff>1385888</xdr:colOff>
      <xdr:row>7</xdr:row>
      <xdr:rowOff>116311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9538" y="76200"/>
          <a:ext cx="1466850" cy="1513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learningmedia.bpp.com/pages/information-for-tuition-providers" TargetMode="External"/><Relationship Id="rId1" Type="http://schemas.openxmlformats.org/officeDocument/2006/relationships/hyperlink" Target="https://cdn.shopify.com/s/files/1/0794/1052/8575/files/Learning_Media_Terms_and_Conditions_January_24_onwards.pdf?v=1704892223" TargetMode="Externa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pp.com/account" TargetMode="External"/><Relationship Id="rId1" Type="http://schemas.openxmlformats.org/officeDocument/2006/relationships/hyperlink" Target="mailto:simonmartin@bpp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ppassets.s3.eu-west-1.amazonaws.com/public/assets/pdf/learning-media/LM-and-PE-Sales-and-Resellers-ECR-and-OCR-Terms-and-Conditions-November-Onwards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81"/>
  <sheetViews>
    <sheetView topLeftCell="C67" zoomScale="70" zoomScaleNormal="70" workbookViewId="0">
      <selection activeCell="D78" sqref="D78"/>
    </sheetView>
  </sheetViews>
  <sheetFormatPr defaultColWidth="9" defaultRowHeight="14.5" x14ac:dyDescent="0.35"/>
  <cols>
    <col min="1" max="1" width="38.453125" style="78" customWidth="1"/>
    <col min="2" max="2" width="83" style="78" bestFit="1" customWidth="1"/>
    <col min="3" max="3" width="122" style="78" bestFit="1" customWidth="1"/>
    <col min="4" max="4" width="107.26953125" style="78" bestFit="1" customWidth="1"/>
    <col min="5" max="16384" width="9" style="78"/>
  </cols>
  <sheetData>
    <row r="1" spans="1:5" x14ac:dyDescent="0.35">
      <c r="A1" s="78" t="s">
        <v>0</v>
      </c>
      <c r="B1" s="78" t="s">
        <v>520</v>
      </c>
      <c r="C1" s="78" t="s">
        <v>533</v>
      </c>
      <c r="D1" s="78" t="s">
        <v>534</v>
      </c>
    </row>
    <row r="2" spans="1:5" x14ac:dyDescent="0.35">
      <c r="A2" s="78" t="s">
        <v>1</v>
      </c>
      <c r="B2" s="78" t="s">
        <v>526</v>
      </c>
      <c r="C2" s="78" t="s">
        <v>543</v>
      </c>
      <c r="D2" s="78" t="s">
        <v>544</v>
      </c>
    </row>
    <row r="3" spans="1:5" x14ac:dyDescent="0.35">
      <c r="A3" s="78" t="s">
        <v>2</v>
      </c>
      <c r="B3" s="78" t="s">
        <v>525</v>
      </c>
      <c r="C3" s="78" t="s">
        <v>541</v>
      </c>
      <c r="D3" s="78" t="s">
        <v>542</v>
      </c>
    </row>
    <row r="4" spans="1:5" x14ac:dyDescent="0.35">
      <c r="A4" s="78" t="s">
        <v>3</v>
      </c>
      <c r="B4" s="78" t="s">
        <v>524</v>
      </c>
      <c r="C4" s="78" t="s">
        <v>539</v>
      </c>
      <c r="D4" s="78" t="s">
        <v>540</v>
      </c>
    </row>
    <row r="5" spans="1:5" x14ac:dyDescent="0.35">
      <c r="A5" s="78" t="s">
        <v>4</v>
      </c>
      <c r="B5" s="78" t="s">
        <v>470</v>
      </c>
      <c r="C5" s="78" t="s">
        <v>473</v>
      </c>
      <c r="D5" s="78" t="s">
        <v>632</v>
      </c>
    </row>
    <row r="6" spans="1:5" ht="15" thickBot="1" x14ac:dyDescent="0.4">
      <c r="A6" s="78" t="s">
        <v>5</v>
      </c>
      <c r="B6" s="78" t="s">
        <v>513</v>
      </c>
      <c r="C6" s="78" t="s">
        <v>545</v>
      </c>
      <c r="D6" s="78" t="s">
        <v>546</v>
      </c>
    </row>
    <row r="7" spans="1:5" x14ac:dyDescent="0.35">
      <c r="A7" s="78" t="s">
        <v>6</v>
      </c>
      <c r="B7" s="78" t="s">
        <v>515</v>
      </c>
      <c r="C7" s="78" t="s">
        <v>549</v>
      </c>
      <c r="D7" s="78" t="s">
        <v>550</v>
      </c>
      <c r="E7" s="102"/>
    </row>
    <row r="8" spans="1:5" x14ac:dyDescent="0.35">
      <c r="A8" s="78" t="s">
        <v>7</v>
      </c>
      <c r="B8" s="78" t="s">
        <v>521</v>
      </c>
      <c r="C8" s="78" t="s">
        <v>531</v>
      </c>
      <c r="D8" s="78" t="s">
        <v>532</v>
      </c>
    </row>
    <row r="9" spans="1:5" x14ac:dyDescent="0.35">
      <c r="A9" s="78" t="s">
        <v>8</v>
      </c>
      <c r="B9" s="78" t="s">
        <v>519</v>
      </c>
      <c r="C9" s="78" t="s">
        <v>529</v>
      </c>
      <c r="D9" s="78" t="s">
        <v>530</v>
      </c>
    </row>
    <row r="10" spans="1:5" x14ac:dyDescent="0.35">
      <c r="A10" s="78" t="s">
        <v>9</v>
      </c>
      <c r="B10" s="78" t="s">
        <v>517</v>
      </c>
      <c r="C10" s="78" t="s">
        <v>537</v>
      </c>
      <c r="D10" s="78" t="s">
        <v>538</v>
      </c>
    </row>
    <row r="11" spans="1:5" x14ac:dyDescent="0.35">
      <c r="A11" s="78" t="s">
        <v>10</v>
      </c>
      <c r="B11" s="78" t="s">
        <v>516</v>
      </c>
      <c r="C11" s="78" t="s">
        <v>535</v>
      </c>
      <c r="D11" s="78" t="s">
        <v>536</v>
      </c>
    </row>
    <row r="12" spans="1:5" x14ac:dyDescent="0.35">
      <c r="A12" s="78" t="s">
        <v>11</v>
      </c>
      <c r="B12" s="78" t="s">
        <v>514</v>
      </c>
      <c r="C12" s="78" t="s">
        <v>547</v>
      </c>
      <c r="D12" s="78" t="s">
        <v>548</v>
      </c>
    </row>
    <row r="13" spans="1:5" x14ac:dyDescent="0.35">
      <c r="A13" s="78" t="s">
        <v>12</v>
      </c>
      <c r="B13" s="78" t="s">
        <v>518</v>
      </c>
      <c r="C13" s="78" t="s">
        <v>527</v>
      </c>
      <c r="D13" s="78" t="s">
        <v>528</v>
      </c>
    </row>
    <row r="14" spans="1:5" x14ac:dyDescent="0.35">
      <c r="A14" s="78" t="s">
        <v>13</v>
      </c>
      <c r="B14" s="78" t="s">
        <v>522</v>
      </c>
      <c r="C14" s="78" t="s">
        <v>551</v>
      </c>
      <c r="D14" s="78" t="s">
        <v>552</v>
      </c>
    </row>
    <row r="15" spans="1:5" x14ac:dyDescent="0.35">
      <c r="A15" s="78" t="s">
        <v>14</v>
      </c>
      <c r="B15" s="78" t="s">
        <v>523</v>
      </c>
      <c r="C15" s="78" t="s">
        <v>553</v>
      </c>
      <c r="D15" s="78" t="s">
        <v>554</v>
      </c>
    </row>
    <row r="16" spans="1:5" x14ac:dyDescent="0.35">
      <c r="A16" s="78" t="s">
        <v>15</v>
      </c>
      <c r="B16" s="78" t="s">
        <v>469</v>
      </c>
      <c r="C16" s="78" t="s">
        <v>472</v>
      </c>
      <c r="D16" s="78" t="s">
        <v>633</v>
      </c>
    </row>
    <row r="17" spans="1:4" x14ac:dyDescent="0.35">
      <c r="A17" s="78" t="s">
        <v>16</v>
      </c>
      <c r="B17" s="78" t="s">
        <v>507</v>
      </c>
      <c r="C17" s="78" t="s">
        <v>556</v>
      </c>
      <c r="D17" s="78" t="s">
        <v>629</v>
      </c>
    </row>
    <row r="18" spans="1:4" x14ac:dyDescent="0.35">
      <c r="A18" s="78" t="s">
        <v>17</v>
      </c>
      <c r="B18" s="78" t="s">
        <v>509</v>
      </c>
      <c r="C18" s="78" t="s">
        <v>559</v>
      </c>
      <c r="D18" s="78" t="s">
        <v>631</v>
      </c>
    </row>
    <row r="19" spans="1:4" x14ac:dyDescent="0.35">
      <c r="A19" s="78" t="s">
        <v>18</v>
      </c>
      <c r="B19" s="78" t="s">
        <v>512</v>
      </c>
      <c r="C19" s="78" t="s">
        <v>561</v>
      </c>
      <c r="D19" s="78" t="s">
        <v>720</v>
      </c>
    </row>
    <row r="20" spans="1:4" x14ac:dyDescent="0.35">
      <c r="A20" s="78" t="s">
        <v>19</v>
      </c>
      <c r="B20" s="78" t="s">
        <v>511</v>
      </c>
      <c r="C20" s="78" t="s">
        <v>560</v>
      </c>
      <c r="D20" s="78" t="s">
        <v>719</v>
      </c>
    </row>
    <row r="21" spans="1:4" x14ac:dyDescent="0.35">
      <c r="A21" s="78" t="s">
        <v>20</v>
      </c>
      <c r="B21" s="78" t="s">
        <v>471</v>
      </c>
      <c r="C21" s="78" t="s">
        <v>562</v>
      </c>
      <c r="D21" s="78" t="s">
        <v>744</v>
      </c>
    </row>
    <row r="22" spans="1:4" x14ac:dyDescent="0.35">
      <c r="A22" s="78" t="s">
        <v>21</v>
      </c>
      <c r="B22" s="78" t="s">
        <v>508</v>
      </c>
      <c r="C22" s="78" t="s">
        <v>557</v>
      </c>
      <c r="D22" s="78" t="s">
        <v>712</v>
      </c>
    </row>
    <row r="23" spans="1:4" x14ac:dyDescent="0.35">
      <c r="A23" s="78" t="s">
        <v>22</v>
      </c>
      <c r="B23" s="78" t="s">
        <v>510</v>
      </c>
      <c r="C23" s="78" t="s">
        <v>558</v>
      </c>
      <c r="D23" s="78" t="s">
        <v>630</v>
      </c>
    </row>
    <row r="24" spans="1:4" x14ac:dyDescent="0.35">
      <c r="A24" s="78" t="s">
        <v>39</v>
      </c>
      <c r="B24" s="91" t="s">
        <v>412</v>
      </c>
      <c r="C24" s="91" t="s">
        <v>494</v>
      </c>
      <c r="D24" s="78" t="s">
        <v>724</v>
      </c>
    </row>
    <row r="25" spans="1:4" x14ac:dyDescent="0.35">
      <c r="A25" s="78" t="s">
        <v>40</v>
      </c>
      <c r="B25" s="91" t="s">
        <v>413</v>
      </c>
      <c r="C25" s="91" t="s">
        <v>491</v>
      </c>
      <c r="D25" s="78" t="s">
        <v>721</v>
      </c>
    </row>
    <row r="26" spans="1:4" x14ac:dyDescent="0.35">
      <c r="A26" s="78" t="s">
        <v>41</v>
      </c>
      <c r="B26" s="91" t="s">
        <v>414</v>
      </c>
      <c r="C26" s="91" t="s">
        <v>492</v>
      </c>
      <c r="D26" s="78" t="s">
        <v>723</v>
      </c>
    </row>
    <row r="27" spans="1:4" x14ac:dyDescent="0.35">
      <c r="A27" s="78" t="s">
        <v>42</v>
      </c>
      <c r="B27" s="91" t="s">
        <v>415</v>
      </c>
      <c r="C27" s="91" t="s">
        <v>493</v>
      </c>
      <c r="D27" s="78" t="s">
        <v>722</v>
      </c>
    </row>
    <row r="28" spans="1:4" x14ac:dyDescent="0.35">
      <c r="A28" s="78" t="s">
        <v>43</v>
      </c>
      <c r="B28" s="91" t="s">
        <v>416</v>
      </c>
      <c r="C28" s="99" t="s">
        <v>490</v>
      </c>
      <c r="D28" s="78" t="s">
        <v>727</v>
      </c>
    </row>
    <row r="29" spans="1:4" x14ac:dyDescent="0.35">
      <c r="A29" s="78" t="s">
        <v>44</v>
      </c>
      <c r="B29" s="91" t="s">
        <v>417</v>
      </c>
      <c r="C29" s="91" t="s">
        <v>486</v>
      </c>
      <c r="D29" s="78" t="s">
        <v>729</v>
      </c>
    </row>
    <row r="30" spans="1:4" x14ac:dyDescent="0.35">
      <c r="A30" s="78" t="s">
        <v>45</v>
      </c>
      <c r="B30" s="91" t="s">
        <v>418</v>
      </c>
      <c r="C30" s="91" t="s">
        <v>485</v>
      </c>
      <c r="D30" s="78" t="s">
        <v>733</v>
      </c>
    </row>
    <row r="31" spans="1:4" x14ac:dyDescent="0.35">
      <c r="A31" s="78" t="s">
        <v>46</v>
      </c>
      <c r="B31" s="91" t="s">
        <v>419</v>
      </c>
      <c r="C31" s="91" t="s">
        <v>489</v>
      </c>
      <c r="D31" s="78" t="s">
        <v>726</v>
      </c>
    </row>
    <row r="32" spans="1:4" x14ac:dyDescent="0.35">
      <c r="A32" s="78" t="s">
        <v>47</v>
      </c>
      <c r="B32" s="91" t="s">
        <v>420</v>
      </c>
      <c r="C32" s="91" t="s">
        <v>483</v>
      </c>
      <c r="D32" s="78" t="s">
        <v>730</v>
      </c>
    </row>
    <row r="33" spans="1:4" x14ac:dyDescent="0.35">
      <c r="A33" s="78" t="s">
        <v>48</v>
      </c>
      <c r="B33" s="91" t="s">
        <v>421</v>
      </c>
      <c r="C33" s="91" t="s">
        <v>482</v>
      </c>
      <c r="D33" s="78" t="s">
        <v>732</v>
      </c>
    </row>
    <row r="34" spans="1:4" x14ac:dyDescent="0.35">
      <c r="A34" s="78" t="s">
        <v>49</v>
      </c>
      <c r="B34" s="91" t="s">
        <v>422</v>
      </c>
      <c r="C34" s="91" t="s">
        <v>488</v>
      </c>
      <c r="D34" s="78" t="s">
        <v>725</v>
      </c>
    </row>
    <row r="35" spans="1:4" x14ac:dyDescent="0.35">
      <c r="A35" s="78" t="s">
        <v>50</v>
      </c>
      <c r="B35" s="91" t="s">
        <v>423</v>
      </c>
      <c r="C35" s="91" t="s">
        <v>487</v>
      </c>
      <c r="D35" s="78" t="s">
        <v>728</v>
      </c>
    </row>
    <row r="36" spans="1:4" x14ac:dyDescent="0.35">
      <c r="A36" s="78" t="s">
        <v>51</v>
      </c>
      <c r="B36" s="91" t="s">
        <v>424</v>
      </c>
      <c r="C36" s="91" t="s">
        <v>484</v>
      </c>
      <c r="D36" s="78" t="s">
        <v>731</v>
      </c>
    </row>
    <row r="37" spans="1:4" x14ac:dyDescent="0.35">
      <c r="A37" s="78" t="s">
        <v>52</v>
      </c>
      <c r="B37" s="91" t="s">
        <v>425</v>
      </c>
      <c r="C37" s="91" t="s">
        <v>563</v>
      </c>
      <c r="D37" s="78" t="s">
        <v>564</v>
      </c>
    </row>
    <row r="38" spans="1:4" x14ac:dyDescent="0.35">
      <c r="A38" s="78" t="s">
        <v>53</v>
      </c>
      <c r="B38" s="91" t="s">
        <v>426</v>
      </c>
      <c r="C38" s="91" t="s">
        <v>565</v>
      </c>
      <c r="D38" s="78" t="s">
        <v>566</v>
      </c>
    </row>
    <row r="39" spans="1:4" x14ac:dyDescent="0.35">
      <c r="A39" s="78" t="s">
        <v>54</v>
      </c>
      <c r="B39" s="91" t="s">
        <v>427</v>
      </c>
      <c r="C39" s="91" t="s">
        <v>567</v>
      </c>
      <c r="D39" s="78" t="s">
        <v>568</v>
      </c>
    </row>
    <row r="40" spans="1:4" x14ac:dyDescent="0.35">
      <c r="A40" s="78" t="s">
        <v>55</v>
      </c>
      <c r="B40" s="91" t="s">
        <v>428</v>
      </c>
      <c r="C40" s="78" t="s">
        <v>369</v>
      </c>
      <c r="D40" s="78" t="s">
        <v>369</v>
      </c>
    </row>
    <row r="41" spans="1:4" x14ac:dyDescent="0.35">
      <c r="A41" s="78" t="s">
        <v>56</v>
      </c>
      <c r="B41" s="91" t="s">
        <v>429</v>
      </c>
      <c r="C41" s="78" t="s">
        <v>369</v>
      </c>
      <c r="D41" s="78" t="s">
        <v>369</v>
      </c>
    </row>
    <row r="42" spans="1:4" x14ac:dyDescent="0.35">
      <c r="A42" s="78" t="s">
        <v>57</v>
      </c>
      <c r="B42" s="91" t="s">
        <v>430</v>
      </c>
      <c r="C42" s="78" t="s">
        <v>369</v>
      </c>
      <c r="D42" s="78" t="s">
        <v>369</v>
      </c>
    </row>
    <row r="43" spans="1:4" x14ac:dyDescent="0.35">
      <c r="A43" s="78" t="s">
        <v>58</v>
      </c>
      <c r="B43" s="91" t="s">
        <v>431</v>
      </c>
      <c r="C43" s="78" t="s">
        <v>369</v>
      </c>
      <c r="D43" s="78" t="s">
        <v>369</v>
      </c>
    </row>
    <row r="44" spans="1:4" x14ac:dyDescent="0.35">
      <c r="A44" s="78" t="s">
        <v>59</v>
      </c>
      <c r="B44" s="91" t="s">
        <v>432</v>
      </c>
      <c r="C44" s="78" t="s">
        <v>369</v>
      </c>
      <c r="D44" s="78" t="s">
        <v>369</v>
      </c>
    </row>
    <row r="45" spans="1:4" x14ac:dyDescent="0.35">
      <c r="A45" s="78" t="s">
        <v>60</v>
      </c>
      <c r="B45" s="91" t="s">
        <v>433</v>
      </c>
      <c r="C45" s="78" t="s">
        <v>369</v>
      </c>
      <c r="D45" s="78" t="s">
        <v>369</v>
      </c>
    </row>
    <row r="46" spans="1:4" x14ac:dyDescent="0.35">
      <c r="A46" s="78" t="s">
        <v>61</v>
      </c>
      <c r="B46" s="91" t="s">
        <v>434</v>
      </c>
      <c r="C46" s="91" t="s">
        <v>445</v>
      </c>
      <c r="D46" s="91" t="s">
        <v>451</v>
      </c>
    </row>
    <row r="47" spans="1:4" x14ac:dyDescent="0.35">
      <c r="A47" s="78" t="s">
        <v>62</v>
      </c>
      <c r="B47" s="91" t="s">
        <v>435</v>
      </c>
      <c r="C47" s="91" t="s">
        <v>446</v>
      </c>
      <c r="D47" s="91" t="s">
        <v>456</v>
      </c>
    </row>
    <row r="48" spans="1:4" x14ac:dyDescent="0.35">
      <c r="A48" s="78" t="s">
        <v>63</v>
      </c>
      <c r="B48" s="91" t="s">
        <v>436</v>
      </c>
      <c r="C48" s="91" t="s">
        <v>447</v>
      </c>
      <c r="D48" s="91" t="s">
        <v>455</v>
      </c>
    </row>
    <row r="49" spans="1:5" x14ac:dyDescent="0.35">
      <c r="A49" s="78" t="s">
        <v>64</v>
      </c>
      <c r="B49" s="91" t="s">
        <v>437</v>
      </c>
      <c r="C49" s="91" t="s">
        <v>448</v>
      </c>
      <c r="D49" s="91" t="s">
        <v>454</v>
      </c>
    </row>
    <row r="50" spans="1:5" x14ac:dyDescent="0.35">
      <c r="A50" s="78" t="s">
        <v>65</v>
      </c>
      <c r="B50" s="91" t="s">
        <v>438</v>
      </c>
      <c r="C50" s="91" t="s">
        <v>449</v>
      </c>
      <c r="D50" s="91" t="s">
        <v>453</v>
      </c>
    </row>
    <row r="51" spans="1:5" x14ac:dyDescent="0.35">
      <c r="A51" s="78" t="s">
        <v>66</v>
      </c>
      <c r="B51" s="91" t="s">
        <v>439</v>
      </c>
      <c r="C51" s="78" t="s">
        <v>495</v>
      </c>
      <c r="D51" s="100" t="s">
        <v>496</v>
      </c>
    </row>
    <row r="52" spans="1:5" x14ac:dyDescent="0.35">
      <c r="A52" s="78" t="s">
        <v>67</v>
      </c>
      <c r="B52" s="91" t="s">
        <v>440</v>
      </c>
      <c r="C52" s="78" t="s">
        <v>497</v>
      </c>
      <c r="D52" s="100" t="s">
        <v>498</v>
      </c>
    </row>
    <row r="53" spans="1:5" x14ac:dyDescent="0.35">
      <c r="A53" s="78" t="s">
        <v>68</v>
      </c>
      <c r="B53" s="91" t="s">
        <v>441</v>
      </c>
      <c r="C53" s="91" t="s">
        <v>450</v>
      </c>
      <c r="D53" s="91" t="s">
        <v>452</v>
      </c>
    </row>
    <row r="54" spans="1:5" x14ac:dyDescent="0.35">
      <c r="A54" s="78" t="s">
        <v>69</v>
      </c>
      <c r="B54" s="91" t="s">
        <v>442</v>
      </c>
      <c r="C54" s="78" t="s">
        <v>717</v>
      </c>
      <c r="D54" s="128" t="s">
        <v>718</v>
      </c>
    </row>
    <row r="55" spans="1:5" x14ac:dyDescent="0.35">
      <c r="A55" s="78" t="s">
        <v>70</v>
      </c>
      <c r="B55" s="91" t="s">
        <v>443</v>
      </c>
      <c r="C55" s="78" t="s">
        <v>715</v>
      </c>
      <c r="D55" s="128" t="s">
        <v>716</v>
      </c>
    </row>
    <row r="56" spans="1:5" x14ac:dyDescent="0.35">
      <c r="A56" s="78" t="s">
        <v>71</v>
      </c>
      <c r="B56" s="91" t="s">
        <v>444</v>
      </c>
      <c r="C56" s="78" t="s">
        <v>713</v>
      </c>
      <c r="D56" s="128" t="s">
        <v>714</v>
      </c>
    </row>
    <row r="57" spans="1:5" x14ac:dyDescent="0.35">
      <c r="A57" s="80" t="s">
        <v>23</v>
      </c>
      <c r="B57" s="80" t="s">
        <v>656</v>
      </c>
      <c r="C57" s="80" t="s">
        <v>657</v>
      </c>
      <c r="D57" s="126" t="s">
        <v>658</v>
      </c>
    </row>
    <row r="58" spans="1:5" x14ac:dyDescent="0.35">
      <c r="A58" s="80" t="s">
        <v>24</v>
      </c>
      <c r="B58" s="80" t="s">
        <v>660</v>
      </c>
      <c r="C58" s="80" t="s">
        <v>659</v>
      </c>
      <c r="D58" s="126" t="s">
        <v>661</v>
      </c>
    </row>
    <row r="59" spans="1:5" x14ac:dyDescent="0.35">
      <c r="A59" s="80" t="s">
        <v>25</v>
      </c>
      <c r="B59" s="80" t="s">
        <v>662</v>
      </c>
      <c r="C59" s="80" t="s">
        <v>663</v>
      </c>
      <c r="D59" s="126" t="s">
        <v>664</v>
      </c>
    </row>
    <row r="60" spans="1:5" ht="15" thickBot="1" x14ac:dyDescent="0.4">
      <c r="A60" s="80" t="s">
        <v>26</v>
      </c>
      <c r="B60" s="80" t="s">
        <v>666</v>
      </c>
      <c r="C60" s="80" t="s">
        <v>665</v>
      </c>
      <c r="D60" s="126" t="s">
        <v>667</v>
      </c>
    </row>
    <row r="61" spans="1:5" x14ac:dyDescent="0.35">
      <c r="A61" s="80" t="s">
        <v>27</v>
      </c>
      <c r="B61" s="80" t="s">
        <v>668</v>
      </c>
      <c r="C61" s="80" t="s">
        <v>669</v>
      </c>
      <c r="D61" s="126" t="s">
        <v>670</v>
      </c>
      <c r="E61" s="102"/>
    </row>
    <row r="62" spans="1:5" x14ac:dyDescent="0.35">
      <c r="A62" s="80" t="s">
        <v>28</v>
      </c>
      <c r="B62" s="80" t="s">
        <v>671</v>
      </c>
      <c r="C62" s="80" t="s">
        <v>672</v>
      </c>
      <c r="D62" s="126" t="s">
        <v>673</v>
      </c>
    </row>
    <row r="63" spans="1:5" x14ac:dyDescent="0.35">
      <c r="A63" s="80" t="s">
        <v>29</v>
      </c>
      <c r="B63" s="80" t="s">
        <v>674</v>
      </c>
      <c r="C63" s="80" t="s">
        <v>675</v>
      </c>
      <c r="D63" s="126" t="s">
        <v>676</v>
      </c>
    </row>
    <row r="64" spans="1:5" x14ac:dyDescent="0.35">
      <c r="A64" s="80" t="s">
        <v>30</v>
      </c>
      <c r="B64" s="80" t="s">
        <v>403</v>
      </c>
      <c r="C64" s="80" t="s">
        <v>377</v>
      </c>
      <c r="D64" s="126" t="s">
        <v>378</v>
      </c>
    </row>
    <row r="65" spans="1:5" ht="15" thickBot="1" x14ac:dyDescent="0.4">
      <c r="A65" s="80" t="s">
        <v>31</v>
      </c>
      <c r="B65" s="80" t="s">
        <v>677</v>
      </c>
      <c r="C65" s="80" t="s">
        <v>678</v>
      </c>
      <c r="D65" s="126" t="s">
        <v>679</v>
      </c>
    </row>
    <row r="66" spans="1:5" x14ac:dyDescent="0.35">
      <c r="A66" s="80" t="s">
        <v>32</v>
      </c>
      <c r="B66" s="80" t="s">
        <v>680</v>
      </c>
      <c r="C66" s="80" t="s">
        <v>681</v>
      </c>
      <c r="D66" s="126" t="s">
        <v>682</v>
      </c>
      <c r="E66" s="102"/>
    </row>
    <row r="67" spans="1:5" x14ac:dyDescent="0.35">
      <c r="A67" s="80" t="s">
        <v>33</v>
      </c>
      <c r="B67" s="80" t="s">
        <v>683</v>
      </c>
      <c r="C67" s="80" t="s">
        <v>684</v>
      </c>
      <c r="D67" s="126" t="s">
        <v>685</v>
      </c>
    </row>
    <row r="68" spans="1:5" x14ac:dyDescent="0.35">
      <c r="A68" s="80" t="s">
        <v>34</v>
      </c>
      <c r="B68" s="80" t="s">
        <v>402</v>
      </c>
      <c r="C68" s="80" t="s">
        <v>379</v>
      </c>
      <c r="D68" s="126" t="s">
        <v>380</v>
      </c>
    </row>
    <row r="69" spans="1:5" x14ac:dyDescent="0.35">
      <c r="A69" s="80" t="s">
        <v>35</v>
      </c>
      <c r="B69" s="80" t="s">
        <v>401</v>
      </c>
      <c r="C69" s="80" t="s">
        <v>381</v>
      </c>
      <c r="D69" s="126" t="s">
        <v>382</v>
      </c>
    </row>
    <row r="70" spans="1:5" x14ac:dyDescent="0.35">
      <c r="A70" s="80" t="s">
        <v>36</v>
      </c>
      <c r="B70" s="80" t="s">
        <v>686</v>
      </c>
      <c r="C70" s="80" t="s">
        <v>687</v>
      </c>
      <c r="D70" s="126" t="s">
        <v>688</v>
      </c>
    </row>
    <row r="71" spans="1:5" x14ac:dyDescent="0.35">
      <c r="A71" s="80" t="s">
        <v>37</v>
      </c>
      <c r="B71" s="80" t="s">
        <v>653</v>
      </c>
      <c r="C71" s="80" t="s">
        <v>654</v>
      </c>
      <c r="D71" s="126" t="s">
        <v>655</v>
      </c>
    </row>
    <row r="72" spans="1:5" x14ac:dyDescent="0.35">
      <c r="A72" s="80" t="s">
        <v>38</v>
      </c>
      <c r="B72" s="80" t="s">
        <v>689</v>
      </c>
      <c r="C72" s="80" t="s">
        <v>690</v>
      </c>
      <c r="D72" s="126" t="s">
        <v>691</v>
      </c>
    </row>
    <row r="73" spans="1:5" x14ac:dyDescent="0.35">
      <c r="A73" s="80" t="s">
        <v>383</v>
      </c>
      <c r="B73" s="80" t="s">
        <v>695</v>
      </c>
      <c r="C73" s="80" t="s">
        <v>696</v>
      </c>
      <c r="D73" s="126" t="s">
        <v>697</v>
      </c>
    </row>
    <row r="74" spans="1:5" x14ac:dyDescent="0.35">
      <c r="A74" s="80" t="s">
        <v>384</v>
      </c>
      <c r="B74" s="80" t="s">
        <v>698</v>
      </c>
      <c r="C74" s="80" t="s">
        <v>699</v>
      </c>
      <c r="D74" s="126" t="s">
        <v>700</v>
      </c>
    </row>
    <row r="75" spans="1:5" x14ac:dyDescent="0.35">
      <c r="A75" s="80" t="s">
        <v>385</v>
      </c>
      <c r="B75" s="80" t="s">
        <v>692</v>
      </c>
      <c r="C75" s="80" t="s">
        <v>693</v>
      </c>
      <c r="D75" s="126" t="s">
        <v>694</v>
      </c>
    </row>
    <row r="76" spans="1:5" x14ac:dyDescent="0.35">
      <c r="A76" s="78" t="s">
        <v>734</v>
      </c>
      <c r="B76" s="78" t="s">
        <v>706</v>
      </c>
      <c r="C76" s="78" t="s">
        <v>369</v>
      </c>
      <c r="D76" s="78" t="s">
        <v>369</v>
      </c>
    </row>
    <row r="77" spans="1:5" x14ac:dyDescent="0.35">
      <c r="A77" s="78" t="s">
        <v>701</v>
      </c>
      <c r="B77" s="78" t="s">
        <v>707</v>
      </c>
      <c r="C77" s="78" t="s">
        <v>369</v>
      </c>
      <c r="D77" s="78" t="s">
        <v>369</v>
      </c>
    </row>
    <row r="78" spans="1:5" x14ac:dyDescent="0.35">
      <c r="A78" s="78" t="s">
        <v>703</v>
      </c>
      <c r="B78" s="78" t="s">
        <v>709</v>
      </c>
      <c r="C78" s="78" t="s">
        <v>369</v>
      </c>
      <c r="D78" s="78" t="s">
        <v>369</v>
      </c>
    </row>
    <row r="79" spans="1:5" x14ac:dyDescent="0.35">
      <c r="A79" s="78" t="s">
        <v>702</v>
      </c>
      <c r="B79" s="78" t="s">
        <v>708</v>
      </c>
      <c r="C79" s="78" t="s">
        <v>369</v>
      </c>
      <c r="D79" s="78" t="s">
        <v>369</v>
      </c>
    </row>
    <row r="80" spans="1:5" x14ac:dyDescent="0.35">
      <c r="A80" s="78" t="s">
        <v>705</v>
      </c>
      <c r="B80" s="78" t="s">
        <v>711</v>
      </c>
      <c r="C80" s="78" t="s">
        <v>369</v>
      </c>
      <c r="D80" s="78" t="s">
        <v>369</v>
      </c>
    </row>
    <row r="81" spans="1:4" x14ac:dyDescent="0.35">
      <c r="A81" s="78" t="s">
        <v>704</v>
      </c>
      <c r="B81" s="78" t="s">
        <v>710</v>
      </c>
      <c r="C81" s="78" t="s">
        <v>369</v>
      </c>
      <c r="D81" s="78" t="s">
        <v>369</v>
      </c>
    </row>
  </sheetData>
  <sheetProtection algorithmName="SHA-512" hashValue="lCw6rW+7uPvTtDK6vVOxKIq2wBbic1m9Gf5UQ2L/If445AW01LYogtB1s0lJj7DeCvREw9hDNhLXJlL623n8NA==" saltValue="mdRm2IjnhHGjBCVaRxpb7w==" spinCount="100000" sheet="1" objects="1" scenarios="1"/>
  <pageMargins left="0.7" right="0.7" top="0.75" bottom="0.75" header="0.3" footer="0.3"/>
  <pageSetup paperSize="9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A4"/>
  <sheetViews>
    <sheetView workbookViewId="0">
      <selection activeCell="B10" sqref="B10"/>
    </sheetView>
  </sheetViews>
  <sheetFormatPr defaultRowHeight="14.5" x14ac:dyDescent="0.35"/>
  <sheetData>
    <row r="1" spans="1:1" x14ac:dyDescent="0.35">
      <c r="A1" t="s">
        <v>75</v>
      </c>
    </row>
    <row r="2" spans="1:1" x14ac:dyDescent="0.35">
      <c r="A2" t="s">
        <v>77</v>
      </c>
    </row>
    <row r="3" spans="1:1" x14ac:dyDescent="0.35">
      <c r="A3" t="s">
        <v>337</v>
      </c>
    </row>
    <row r="4" spans="1:1" x14ac:dyDescent="0.35">
      <c r="A4" t="s">
        <v>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77"/>
  <sheetViews>
    <sheetView tabSelected="1" zoomScale="80" zoomScaleNormal="80" workbookViewId="0">
      <selection activeCell="E12" sqref="E12"/>
    </sheetView>
  </sheetViews>
  <sheetFormatPr defaultRowHeight="14.5" x14ac:dyDescent="0.35"/>
  <cols>
    <col min="1" max="1" width="2.1796875" customWidth="1"/>
    <col min="2" max="2" width="8.1796875" customWidth="1"/>
    <col min="3" max="3" width="17.54296875" customWidth="1"/>
    <col min="4" max="4" width="69.453125" customWidth="1"/>
    <col min="5" max="5" width="36.1796875" customWidth="1"/>
    <col min="6" max="6" width="15.81640625" customWidth="1"/>
    <col min="7" max="7" width="43" customWidth="1"/>
    <col min="13" max="13" width="10.81640625" hidden="1" customWidth="1"/>
    <col min="14" max="15" width="0" hidden="1" customWidth="1"/>
  </cols>
  <sheetData>
    <row r="1" spans="1:13" ht="11.2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t="s">
        <v>360</v>
      </c>
    </row>
    <row r="2" spans="1:13" ht="15" customHeight="1" x14ac:dyDescent="0.35">
      <c r="A2" s="1"/>
      <c r="B2" s="19"/>
      <c r="C2" s="20"/>
      <c r="D2" s="20"/>
      <c r="E2" s="132" t="s">
        <v>72</v>
      </c>
      <c r="F2" s="133"/>
      <c r="G2" s="133"/>
      <c r="H2" s="134"/>
      <c r="I2" s="1"/>
      <c r="J2" s="1"/>
      <c r="K2" s="1"/>
      <c r="L2" s="1"/>
      <c r="M2" t="s">
        <v>73</v>
      </c>
    </row>
    <row r="3" spans="1:13" x14ac:dyDescent="0.35">
      <c r="A3" s="1"/>
      <c r="B3" s="21"/>
      <c r="C3" s="1"/>
      <c r="D3" s="1"/>
      <c r="E3" s="135"/>
      <c r="F3" s="136"/>
      <c r="G3" s="136"/>
      <c r="H3" s="137"/>
      <c r="I3" s="1"/>
      <c r="J3" s="1"/>
      <c r="K3" s="1"/>
      <c r="L3" s="1"/>
      <c r="M3" t="s">
        <v>74</v>
      </c>
    </row>
    <row r="4" spans="1:13" ht="15" thickBot="1" x14ac:dyDescent="0.4">
      <c r="A4" s="1"/>
      <c r="B4" s="21"/>
      <c r="C4" s="1"/>
      <c r="D4" s="1"/>
      <c r="E4" s="138"/>
      <c r="F4" s="139"/>
      <c r="G4" s="139"/>
      <c r="H4" s="140"/>
      <c r="I4" s="1"/>
      <c r="J4" s="1"/>
      <c r="K4" s="1"/>
      <c r="L4" s="1"/>
      <c r="M4" t="s">
        <v>75</v>
      </c>
    </row>
    <row r="5" spans="1:13" x14ac:dyDescent="0.35">
      <c r="A5" s="1"/>
      <c r="B5" s="21"/>
      <c r="C5" s="1"/>
      <c r="D5" s="1"/>
      <c r="E5" s="141" t="s">
        <v>395</v>
      </c>
      <c r="F5" s="142"/>
      <c r="G5" s="142"/>
      <c r="H5" s="143"/>
      <c r="I5" s="1"/>
      <c r="J5" s="1"/>
      <c r="K5" s="1"/>
      <c r="L5" s="1"/>
      <c r="M5" t="s">
        <v>76</v>
      </c>
    </row>
    <row r="6" spans="1:13" x14ac:dyDescent="0.35">
      <c r="A6" s="1"/>
      <c r="B6" s="21"/>
      <c r="C6" s="1"/>
      <c r="D6" s="1"/>
      <c r="E6" s="141"/>
      <c r="F6" s="142"/>
      <c r="G6" s="142"/>
      <c r="H6" s="143"/>
      <c r="I6" s="1"/>
      <c r="J6" s="1"/>
      <c r="K6" s="1"/>
      <c r="L6" s="1"/>
      <c r="M6" t="s">
        <v>77</v>
      </c>
    </row>
    <row r="7" spans="1:13" ht="43.5" customHeight="1" thickBot="1" x14ac:dyDescent="0.4">
      <c r="A7" s="1"/>
      <c r="B7" s="22"/>
      <c r="C7" s="23"/>
      <c r="D7" s="23"/>
      <c r="E7" s="144"/>
      <c r="F7" s="145"/>
      <c r="G7" s="145"/>
      <c r="H7" s="146"/>
      <c r="I7" s="1"/>
      <c r="J7" s="1"/>
      <c r="K7" s="1"/>
      <c r="L7" s="1"/>
      <c r="M7" t="s">
        <v>78</v>
      </c>
    </row>
    <row r="8" spans="1:13" ht="29.25" customHeight="1" x14ac:dyDescent="0.35">
      <c r="A8" s="1"/>
      <c r="B8" s="151" t="s">
        <v>79</v>
      </c>
      <c r="C8" s="151"/>
      <c r="D8" s="151"/>
      <c r="E8" s="64" t="s">
        <v>80</v>
      </c>
      <c r="F8" s="61"/>
      <c r="G8" s="61"/>
      <c r="H8" s="61"/>
      <c r="I8" s="1"/>
      <c r="J8" s="1"/>
      <c r="K8" s="1"/>
      <c r="L8" s="1"/>
      <c r="M8" t="s">
        <v>81</v>
      </c>
    </row>
    <row r="9" spans="1:13" x14ac:dyDescent="0.35">
      <c r="A9" s="1"/>
      <c r="C9" s="1"/>
      <c r="D9" s="1"/>
      <c r="E9" s="1"/>
      <c r="F9" s="1"/>
      <c r="G9" s="1"/>
      <c r="H9" s="1"/>
      <c r="I9" s="1"/>
      <c r="J9" s="1"/>
      <c r="K9" s="1"/>
      <c r="L9" s="1"/>
      <c r="M9" t="s">
        <v>82</v>
      </c>
    </row>
    <row r="10" spans="1:13" x14ac:dyDescent="0.35">
      <c r="A10" s="1"/>
      <c r="B10" s="131" t="s">
        <v>83</v>
      </c>
      <c r="C10" s="131"/>
      <c r="D10" s="31" t="s">
        <v>84</v>
      </c>
      <c r="E10" s="39" t="s">
        <v>85</v>
      </c>
      <c r="F10" s="1"/>
      <c r="G10" s="1"/>
      <c r="H10" s="1"/>
      <c r="I10" s="1"/>
      <c r="J10" s="1"/>
      <c r="K10" s="2"/>
      <c r="L10" s="37"/>
      <c r="M10" t="s">
        <v>86</v>
      </c>
    </row>
    <row r="11" spans="1:13" ht="29.15" customHeight="1" x14ac:dyDescent="0.35">
      <c r="A11" s="1"/>
      <c r="B11" s="58"/>
      <c r="C11" s="59" t="s">
        <v>87</v>
      </c>
      <c r="D11" s="26" t="s">
        <v>88</v>
      </c>
      <c r="E11" s="152" t="s">
        <v>89</v>
      </c>
      <c r="F11" s="153"/>
      <c r="G11" s="153"/>
      <c r="H11" s="1"/>
      <c r="I11" s="1"/>
      <c r="J11" s="1"/>
      <c r="K11" s="2"/>
      <c r="L11" s="37"/>
      <c r="M11" t="s">
        <v>90</v>
      </c>
    </row>
    <row r="12" spans="1:13" x14ac:dyDescent="0.35">
      <c r="A12" s="1"/>
      <c r="B12" s="58"/>
      <c r="C12" s="59" t="s">
        <v>91</v>
      </c>
      <c r="D12" s="26" t="s">
        <v>92</v>
      </c>
      <c r="E12" s="85"/>
      <c r="F12" s="87"/>
      <c r="G12" s="16"/>
      <c r="H12" s="1"/>
      <c r="I12" s="1"/>
      <c r="J12" s="1"/>
      <c r="K12" s="1"/>
      <c r="L12" s="1"/>
    </row>
    <row r="13" spans="1:13" ht="31.5" customHeight="1" x14ac:dyDescent="0.35">
      <c r="A13" s="1"/>
      <c r="B13" s="150" t="s">
        <v>93</v>
      </c>
      <c r="C13" s="150"/>
      <c r="D13" s="57" t="s">
        <v>94</v>
      </c>
      <c r="E13" s="152"/>
      <c r="F13" s="153"/>
      <c r="G13" s="153"/>
      <c r="H13" s="1"/>
      <c r="I13" s="1"/>
      <c r="J13" s="1"/>
      <c r="K13" s="1"/>
      <c r="L13" s="1"/>
    </row>
    <row r="14" spans="1:13" ht="24.75" customHeight="1" x14ac:dyDescent="0.35">
      <c r="A14" s="1"/>
      <c r="B14" s="149" t="s">
        <v>95</v>
      </c>
      <c r="C14" s="149" t="s">
        <v>96</v>
      </c>
      <c r="D14" s="57" t="s">
        <v>97</v>
      </c>
      <c r="E14" s="55"/>
      <c r="F14" s="60"/>
      <c r="G14" s="16"/>
      <c r="H14" s="1"/>
      <c r="I14" s="1"/>
      <c r="J14" s="1"/>
      <c r="K14" s="1"/>
      <c r="L14" s="1"/>
    </row>
    <row r="15" spans="1:13" ht="27" customHeight="1" x14ac:dyDescent="0.35">
      <c r="A15" s="1"/>
      <c r="B15" s="149" t="s">
        <v>98</v>
      </c>
      <c r="C15" s="149" t="s">
        <v>96</v>
      </c>
      <c r="D15" s="57" t="s">
        <v>99</v>
      </c>
      <c r="E15" s="55"/>
      <c r="F15" s="60"/>
      <c r="G15" s="16"/>
      <c r="H15" s="1"/>
      <c r="I15" s="1"/>
      <c r="J15" s="1"/>
      <c r="K15" s="1"/>
      <c r="L15" s="1"/>
    </row>
    <row r="16" spans="1:13" ht="29.25" customHeight="1" x14ac:dyDescent="0.35">
      <c r="A16" s="1"/>
      <c r="B16" s="149" t="s">
        <v>100</v>
      </c>
      <c r="C16" s="149" t="s">
        <v>96</v>
      </c>
      <c r="D16" s="57" t="s">
        <v>101</v>
      </c>
      <c r="E16" s="55"/>
      <c r="F16" s="56"/>
      <c r="G16" s="16"/>
      <c r="H16" s="1"/>
      <c r="I16" s="1"/>
      <c r="J16" s="1"/>
      <c r="K16" s="1"/>
      <c r="L16" s="1"/>
    </row>
    <row r="17" spans="1:12" x14ac:dyDescent="0.35">
      <c r="A17" s="1"/>
      <c r="B17" s="129" t="s">
        <v>102</v>
      </c>
      <c r="C17" s="130"/>
      <c r="D17" s="27" t="s">
        <v>103</v>
      </c>
      <c r="E17" s="147"/>
      <c r="F17" s="148"/>
      <c r="G17" s="1"/>
      <c r="H17" s="1"/>
      <c r="I17" s="1"/>
      <c r="J17" s="1"/>
      <c r="K17" s="1"/>
      <c r="L17" s="1"/>
    </row>
    <row r="18" spans="1:12" x14ac:dyDescent="0.35">
      <c r="A18" s="1"/>
      <c r="B18" s="1"/>
      <c r="C18" s="24"/>
      <c r="D18" s="25"/>
      <c r="F18" s="1"/>
      <c r="G18" s="1"/>
      <c r="H18" s="1"/>
      <c r="I18" s="1"/>
      <c r="J18" s="1"/>
      <c r="K18" s="1"/>
      <c r="L18" s="1"/>
    </row>
    <row r="19" spans="1:12" x14ac:dyDescent="0.35">
      <c r="A19" s="1"/>
      <c r="B19" s="1"/>
      <c r="C19" s="24"/>
      <c r="D19" s="25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"/>
      <c r="B20" s="1"/>
      <c r="C20" s="24"/>
      <c r="D20" s="25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"/>
      <c r="B21" s="1"/>
      <c r="C21" s="24"/>
      <c r="D21" s="25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5">
      <c r="A23" s="1"/>
      <c r="B23" s="52" t="s">
        <v>104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5">
      <c r="A24" s="1"/>
      <c r="B24" s="54" t="s">
        <v>105</v>
      </c>
      <c r="C24" s="54"/>
      <c r="D24" s="54"/>
      <c r="E24" s="54"/>
      <c r="F24" s="53"/>
      <c r="G24" s="53"/>
      <c r="H24" s="53"/>
      <c r="I24" s="1"/>
      <c r="J24" s="1"/>
      <c r="K24" s="1"/>
      <c r="L24" s="1"/>
    </row>
    <row r="25" spans="1:12" x14ac:dyDescent="0.35">
      <c r="A25" s="1"/>
      <c r="B25" s="54" t="s">
        <v>735</v>
      </c>
      <c r="C25" s="54"/>
      <c r="D25" s="54"/>
      <c r="E25" s="54"/>
      <c r="F25" s="53"/>
      <c r="G25" s="53"/>
      <c r="H25" s="53"/>
      <c r="I25" s="1"/>
      <c r="J25" s="1"/>
      <c r="K25" s="1"/>
      <c r="L25" s="1"/>
    </row>
    <row r="26" spans="1:12" ht="15" thickBot="1" x14ac:dyDescent="0.4">
      <c r="A26" s="1"/>
      <c r="B26" s="54" t="s">
        <v>610</v>
      </c>
      <c r="C26" s="53"/>
      <c r="D26" s="53"/>
      <c r="E26" s="53"/>
      <c r="F26" s="53"/>
      <c r="G26" s="53"/>
      <c r="H26" s="53"/>
      <c r="I26" s="1"/>
      <c r="J26" s="1"/>
      <c r="K26" s="1"/>
      <c r="L26" s="1"/>
    </row>
    <row r="27" spans="1:12" ht="15" thickBot="1" x14ac:dyDescent="0.4">
      <c r="A27" s="1"/>
      <c r="B27" s="18" t="s">
        <v>106</v>
      </c>
      <c r="C27" s="18" t="s">
        <v>107</v>
      </c>
      <c r="D27" s="3" t="s">
        <v>108</v>
      </c>
      <c r="E27" s="32" t="s">
        <v>109</v>
      </c>
      <c r="F27" s="32" t="s">
        <v>358</v>
      </c>
      <c r="G27" s="32" t="s">
        <v>357</v>
      </c>
      <c r="H27" s="32" t="s">
        <v>111</v>
      </c>
      <c r="I27" s="1"/>
      <c r="J27" s="1"/>
      <c r="K27" s="1"/>
    </row>
    <row r="28" spans="1:12" x14ac:dyDescent="0.35">
      <c r="A28" s="1"/>
      <c r="B28" s="35">
        <f>IF(B27="Item",1,B27+1)</f>
        <v>1</v>
      </c>
      <c r="C28" s="38"/>
      <c r="D28" s="28"/>
      <c r="E28" s="33" t="str">
        <f>IFERROR(VLOOKUP(D28,'Data New'!$Q:$R,2,FALSE)," ")</f>
        <v xml:space="preserve"> </v>
      </c>
      <c r="F28" s="34" t="str">
        <f>IFERROR(VLOOKUP(E28,'Data New'!$R:$V,4,FALSE)," ")</f>
        <v xml:space="preserve"> </v>
      </c>
      <c r="G28" s="34" t="str">
        <f>IFERROR(VLOOKUP(E28,'Data New'!$R:$V,5,FALSE)," ")</f>
        <v xml:space="preserve"> </v>
      </c>
      <c r="H28" s="29"/>
      <c r="I28" s="1"/>
      <c r="J28" s="1"/>
      <c r="K28" s="1"/>
    </row>
    <row r="29" spans="1:12" x14ac:dyDescent="0.35">
      <c r="A29" s="1"/>
      <c r="B29" s="36">
        <f t="shared" ref="B29:B77" si="0">IF(B28="Item",1,B28+1)</f>
        <v>2</v>
      </c>
      <c r="C29" s="38"/>
      <c r="D29" s="28"/>
      <c r="E29" s="33" t="str">
        <f>IFERROR(VLOOKUP(D29,'Data New'!$Q:$R,2,FALSE)," ")</f>
        <v xml:space="preserve"> </v>
      </c>
      <c r="F29" s="34" t="str">
        <f>IFERROR(VLOOKUP(E29,'Data New'!$R:$V,4,FALSE)," ")</f>
        <v xml:space="preserve"> </v>
      </c>
      <c r="G29" s="34" t="str">
        <f>IFERROR(VLOOKUP(E29,'Data New'!$R:$V,5,FALSE)," ")</f>
        <v xml:space="preserve"> </v>
      </c>
      <c r="H29" s="29"/>
      <c r="I29" s="1"/>
      <c r="J29" s="1"/>
      <c r="K29" s="1"/>
    </row>
    <row r="30" spans="1:12" x14ac:dyDescent="0.35">
      <c r="A30" s="1"/>
      <c r="B30" s="36">
        <f t="shared" si="0"/>
        <v>3</v>
      </c>
      <c r="C30" s="38"/>
      <c r="D30" s="28"/>
      <c r="E30" s="33" t="str">
        <f>IFERROR(VLOOKUP(D30,'Data New'!$Q:$R,2,FALSE)," ")</f>
        <v xml:space="preserve"> </v>
      </c>
      <c r="F30" s="34" t="str">
        <f>IFERROR(VLOOKUP(E30,'Data New'!$R:$V,4,FALSE)," ")</f>
        <v xml:space="preserve"> </v>
      </c>
      <c r="G30" s="34" t="str">
        <f>IFERROR(VLOOKUP(E30,'Data New'!$R:$V,5,FALSE)," ")</f>
        <v xml:space="preserve"> </v>
      </c>
      <c r="H30" s="29"/>
      <c r="I30" s="1"/>
      <c r="J30" s="1"/>
      <c r="K30" s="1"/>
    </row>
    <row r="31" spans="1:12" x14ac:dyDescent="0.35">
      <c r="A31" s="1"/>
      <c r="B31" s="36">
        <f t="shared" si="0"/>
        <v>4</v>
      </c>
      <c r="C31" s="38"/>
      <c r="D31" s="28"/>
      <c r="E31" s="33" t="str">
        <f>IFERROR(VLOOKUP(D31,'Data New'!$Q:$R,2,FALSE)," ")</f>
        <v xml:space="preserve"> </v>
      </c>
      <c r="F31" s="34" t="str">
        <f>IFERROR(VLOOKUP(E31,'Data New'!$R:$V,4,FALSE)," ")</f>
        <v xml:space="preserve"> </v>
      </c>
      <c r="G31" s="34" t="str">
        <f>IFERROR(VLOOKUP(E31,'Data New'!$R:$V,5,FALSE)," ")</f>
        <v xml:space="preserve"> </v>
      </c>
      <c r="H31" s="29"/>
      <c r="I31" s="1"/>
      <c r="J31" s="1"/>
      <c r="K31" s="1"/>
    </row>
    <row r="32" spans="1:12" x14ac:dyDescent="0.35">
      <c r="A32" s="1"/>
      <c r="B32" s="36">
        <f t="shared" si="0"/>
        <v>5</v>
      </c>
      <c r="C32" s="38"/>
      <c r="D32" s="28"/>
      <c r="E32" s="33" t="str">
        <f>IFERROR(VLOOKUP(D32,'Data New'!$Q:$R,2,FALSE)," ")</f>
        <v xml:space="preserve"> </v>
      </c>
      <c r="F32" s="34" t="str">
        <f>IFERROR(VLOOKUP(E32,'Data New'!$R:$V,4,FALSE)," ")</f>
        <v xml:space="preserve"> </v>
      </c>
      <c r="G32" s="34" t="str">
        <f>IFERROR(VLOOKUP(E32,'Data New'!$R:$V,5,FALSE)," ")</f>
        <v xml:space="preserve"> </v>
      </c>
      <c r="H32" s="29"/>
      <c r="I32" s="1"/>
      <c r="J32" s="1"/>
      <c r="K32" s="1"/>
    </row>
    <row r="33" spans="1:11" x14ac:dyDescent="0.35">
      <c r="A33" s="1"/>
      <c r="B33" s="36">
        <f t="shared" si="0"/>
        <v>6</v>
      </c>
      <c r="C33" s="38"/>
      <c r="D33" s="28"/>
      <c r="E33" s="33" t="str">
        <f>IFERROR(VLOOKUP(D33,'Data New'!$Q:$R,2,FALSE)," ")</f>
        <v xml:space="preserve"> </v>
      </c>
      <c r="F33" s="34" t="str">
        <f>IFERROR(VLOOKUP(E33,'Data New'!$R:$V,4,FALSE)," ")</f>
        <v xml:space="preserve"> </v>
      </c>
      <c r="G33" s="34" t="str">
        <f>IFERROR(VLOOKUP(E33,'Data New'!$R:$V,5,FALSE)," ")</f>
        <v xml:space="preserve"> </v>
      </c>
      <c r="H33" s="29"/>
      <c r="I33" s="1"/>
      <c r="J33" s="1"/>
      <c r="K33" s="1"/>
    </row>
    <row r="34" spans="1:11" x14ac:dyDescent="0.35">
      <c r="A34" s="1"/>
      <c r="B34" s="36">
        <f t="shared" si="0"/>
        <v>7</v>
      </c>
      <c r="C34" s="38"/>
      <c r="D34" s="28"/>
      <c r="E34" s="33" t="str">
        <f>IFERROR(VLOOKUP(D34,'Data New'!$Q:$R,2,FALSE)," ")</f>
        <v xml:space="preserve"> </v>
      </c>
      <c r="F34" s="34" t="str">
        <f>IFERROR(VLOOKUP(E34,'Data New'!$R:$V,4,FALSE)," ")</f>
        <v xml:space="preserve"> </v>
      </c>
      <c r="G34" s="34" t="str">
        <f>IFERROR(VLOOKUP(E34,'Data New'!$R:$V,5,FALSE)," ")</f>
        <v xml:space="preserve"> </v>
      </c>
      <c r="H34" s="29"/>
      <c r="I34" s="1"/>
      <c r="J34" s="1"/>
      <c r="K34" s="1"/>
    </row>
    <row r="35" spans="1:11" x14ac:dyDescent="0.35">
      <c r="A35" s="1"/>
      <c r="B35" s="36">
        <f t="shared" si="0"/>
        <v>8</v>
      </c>
      <c r="C35" s="38"/>
      <c r="D35" s="28"/>
      <c r="E35" s="33" t="str">
        <f>IFERROR(VLOOKUP(D35,'Data New'!$Q:$R,2,FALSE)," ")</f>
        <v xml:space="preserve"> </v>
      </c>
      <c r="F35" s="34" t="str">
        <f>IFERROR(VLOOKUP(E35,'Data New'!$R:$V,4,FALSE)," ")</f>
        <v xml:space="preserve"> </v>
      </c>
      <c r="G35" s="34" t="str">
        <f>IFERROR(VLOOKUP(E35,'Data New'!$R:$V,5,FALSE)," ")</f>
        <v xml:space="preserve"> </v>
      </c>
      <c r="H35" s="29"/>
      <c r="I35" s="1"/>
      <c r="J35" s="1"/>
      <c r="K35" s="1"/>
    </row>
    <row r="36" spans="1:11" x14ac:dyDescent="0.35">
      <c r="A36" s="1"/>
      <c r="B36" s="36">
        <f t="shared" si="0"/>
        <v>9</v>
      </c>
      <c r="C36" s="38"/>
      <c r="D36" s="28"/>
      <c r="E36" s="33" t="str">
        <f>IFERROR(VLOOKUP(D36,'Data New'!$Q:$R,2,FALSE)," ")</f>
        <v xml:space="preserve"> </v>
      </c>
      <c r="F36" s="34" t="str">
        <f>IFERROR(VLOOKUP(E36,'Data New'!$R:$V,4,FALSE)," ")</f>
        <v xml:space="preserve"> </v>
      </c>
      <c r="G36" s="34" t="str">
        <f>IFERROR(VLOOKUP(E36,'Data New'!$R:$V,5,FALSE)," ")</f>
        <v xml:space="preserve"> </v>
      </c>
      <c r="H36" s="29"/>
      <c r="I36" s="1"/>
      <c r="J36" s="1"/>
      <c r="K36" s="1"/>
    </row>
    <row r="37" spans="1:11" x14ac:dyDescent="0.35">
      <c r="A37" s="1"/>
      <c r="B37" s="36">
        <f t="shared" si="0"/>
        <v>10</v>
      </c>
      <c r="C37" s="38"/>
      <c r="D37" s="28"/>
      <c r="E37" s="33" t="str">
        <f>IFERROR(VLOOKUP(D37,'Data New'!$Q:$R,2,FALSE)," ")</f>
        <v xml:space="preserve"> </v>
      </c>
      <c r="F37" s="34" t="str">
        <f>IFERROR(VLOOKUP(E37,'Data New'!$R:$V,4,FALSE)," ")</f>
        <v xml:space="preserve"> </v>
      </c>
      <c r="G37" s="34" t="str">
        <f>IFERROR(VLOOKUP(E37,'Data New'!$R:$V,5,FALSE)," ")</f>
        <v xml:space="preserve"> </v>
      </c>
      <c r="H37" s="29"/>
      <c r="I37" s="1"/>
      <c r="J37" s="1"/>
      <c r="K37" s="1"/>
    </row>
    <row r="38" spans="1:11" x14ac:dyDescent="0.35">
      <c r="A38" s="1"/>
      <c r="B38" s="36">
        <f t="shared" si="0"/>
        <v>11</v>
      </c>
      <c r="C38" s="38"/>
      <c r="D38" s="28"/>
      <c r="E38" s="33" t="str">
        <f>IFERROR(VLOOKUP(D38,'Data New'!$Q:$R,2,FALSE)," ")</f>
        <v xml:space="preserve"> </v>
      </c>
      <c r="F38" s="34" t="str">
        <f>IFERROR(VLOOKUP(E38,'Data New'!$R:$V,4,FALSE)," ")</f>
        <v xml:space="preserve"> </v>
      </c>
      <c r="G38" s="34" t="str">
        <f>IFERROR(VLOOKUP(E38,'Data New'!$R:$V,5,FALSE)," ")</f>
        <v xml:space="preserve"> </v>
      </c>
      <c r="H38" s="29"/>
      <c r="I38" s="1"/>
      <c r="J38" s="1"/>
      <c r="K38" s="1"/>
    </row>
    <row r="39" spans="1:11" x14ac:dyDescent="0.35">
      <c r="A39" s="1"/>
      <c r="B39" s="36">
        <f t="shared" si="0"/>
        <v>12</v>
      </c>
      <c r="C39" s="38"/>
      <c r="D39" s="28"/>
      <c r="E39" s="33" t="str">
        <f>IFERROR(VLOOKUP(D39,'Data New'!$Q:$R,2,FALSE)," ")</f>
        <v xml:space="preserve"> </v>
      </c>
      <c r="F39" s="34" t="str">
        <f>IFERROR(VLOOKUP(E39,'Data New'!$R:$V,4,FALSE)," ")</f>
        <v xml:space="preserve"> </v>
      </c>
      <c r="G39" s="34" t="str">
        <f>IFERROR(VLOOKUP(E39,'Data New'!$R:$V,5,FALSE)," ")</f>
        <v xml:space="preserve"> </v>
      </c>
      <c r="H39" s="29"/>
      <c r="I39" s="1"/>
      <c r="J39" s="1"/>
      <c r="K39" s="1"/>
    </row>
    <row r="40" spans="1:11" x14ac:dyDescent="0.35">
      <c r="A40" s="1"/>
      <c r="B40" s="36">
        <f t="shared" si="0"/>
        <v>13</v>
      </c>
      <c r="C40" s="38"/>
      <c r="D40" s="28"/>
      <c r="E40" s="33" t="str">
        <f>IFERROR(VLOOKUP(D40,'Data New'!$Q:$R,2,FALSE)," ")</f>
        <v xml:space="preserve"> </v>
      </c>
      <c r="F40" s="34" t="str">
        <f>IFERROR(VLOOKUP(E40,'Data New'!$R:$V,4,FALSE)," ")</f>
        <v xml:space="preserve"> </v>
      </c>
      <c r="G40" s="34" t="str">
        <f>IFERROR(VLOOKUP(E40,'Data New'!$R:$V,5,FALSE)," ")</f>
        <v xml:space="preserve"> </v>
      </c>
      <c r="H40" s="29"/>
      <c r="I40" s="1"/>
      <c r="J40" s="1"/>
      <c r="K40" s="1"/>
    </row>
    <row r="41" spans="1:11" x14ac:dyDescent="0.35">
      <c r="A41" s="1"/>
      <c r="B41" s="36">
        <f t="shared" si="0"/>
        <v>14</v>
      </c>
      <c r="C41" s="38"/>
      <c r="D41" s="28"/>
      <c r="E41" s="33" t="str">
        <f>IFERROR(VLOOKUP(D41,'Data New'!$Q:$R,2,FALSE)," ")</f>
        <v xml:space="preserve"> </v>
      </c>
      <c r="F41" s="34" t="str">
        <f>IFERROR(VLOOKUP(E41,'Data New'!$R:$V,4,FALSE)," ")</f>
        <v xml:space="preserve"> </v>
      </c>
      <c r="G41" s="34" t="str">
        <f>IFERROR(VLOOKUP(E41,'Data New'!$R:$V,5,FALSE)," ")</f>
        <v xml:space="preserve"> </v>
      </c>
      <c r="H41" s="29"/>
      <c r="I41" s="1"/>
      <c r="J41" s="1"/>
      <c r="K41" s="1"/>
    </row>
    <row r="42" spans="1:11" x14ac:dyDescent="0.35">
      <c r="A42" s="1"/>
      <c r="B42" s="36">
        <f t="shared" si="0"/>
        <v>15</v>
      </c>
      <c r="C42" s="38"/>
      <c r="D42" s="28"/>
      <c r="E42" s="33" t="str">
        <f>IFERROR(VLOOKUP(D42,'Data New'!$Q:$R,2,FALSE)," ")</f>
        <v xml:space="preserve"> </v>
      </c>
      <c r="F42" s="34" t="str">
        <f>IFERROR(VLOOKUP(E42,'Data New'!$R:$V,4,FALSE)," ")</f>
        <v xml:space="preserve"> </v>
      </c>
      <c r="G42" s="34" t="str">
        <f>IFERROR(VLOOKUP(E42,'Data New'!$R:$V,5,FALSE)," ")</f>
        <v xml:space="preserve"> </v>
      </c>
      <c r="H42" s="29"/>
      <c r="I42" s="1"/>
      <c r="J42" s="1"/>
      <c r="K42" s="1"/>
    </row>
    <row r="43" spans="1:11" x14ac:dyDescent="0.35">
      <c r="A43" s="1"/>
      <c r="B43" s="36">
        <f t="shared" si="0"/>
        <v>16</v>
      </c>
      <c r="C43" s="38"/>
      <c r="D43" s="28"/>
      <c r="E43" s="33" t="str">
        <f>IFERROR(VLOOKUP(D43,'Data New'!$Q:$R,2,FALSE)," ")</f>
        <v xml:space="preserve"> </v>
      </c>
      <c r="F43" s="34" t="str">
        <f>IFERROR(VLOOKUP(E43,'Data New'!$R:$V,4,FALSE)," ")</f>
        <v xml:space="preserve"> </v>
      </c>
      <c r="G43" s="34" t="str">
        <f>IFERROR(VLOOKUP(E43,'Data New'!$R:$V,5,FALSE)," ")</f>
        <v xml:space="preserve"> </v>
      </c>
      <c r="H43" s="29"/>
      <c r="I43" s="1"/>
      <c r="J43" s="1"/>
      <c r="K43" s="1"/>
    </row>
    <row r="44" spans="1:11" x14ac:dyDescent="0.35">
      <c r="A44" s="1"/>
      <c r="B44" s="36">
        <f t="shared" si="0"/>
        <v>17</v>
      </c>
      <c r="C44" s="38"/>
      <c r="D44" s="28"/>
      <c r="E44" s="33" t="str">
        <f>IFERROR(VLOOKUP(D44,'Data New'!$Q:$R,2,FALSE)," ")</f>
        <v xml:space="preserve"> </v>
      </c>
      <c r="F44" s="34" t="str">
        <f>IFERROR(VLOOKUP(E44,'Data New'!$R:$V,4,FALSE)," ")</f>
        <v xml:space="preserve"> </v>
      </c>
      <c r="G44" s="34" t="str">
        <f>IFERROR(VLOOKUP(E44,'Data New'!$R:$V,5,FALSE)," ")</f>
        <v xml:space="preserve"> </v>
      </c>
      <c r="H44" s="29"/>
      <c r="I44" s="1"/>
      <c r="J44" s="1"/>
      <c r="K44" s="1"/>
    </row>
    <row r="45" spans="1:11" x14ac:dyDescent="0.35">
      <c r="A45" s="1"/>
      <c r="B45" s="36">
        <f t="shared" si="0"/>
        <v>18</v>
      </c>
      <c r="C45" s="38"/>
      <c r="D45" s="28"/>
      <c r="E45" s="33" t="str">
        <f>IFERROR(VLOOKUP(D45,'Data New'!$Q:$R,2,FALSE)," ")</f>
        <v xml:space="preserve"> </v>
      </c>
      <c r="F45" s="34" t="str">
        <f>IFERROR(VLOOKUP(E45,'Data New'!$R:$V,4,FALSE)," ")</f>
        <v xml:space="preserve"> </v>
      </c>
      <c r="G45" s="34" t="str">
        <f>IFERROR(VLOOKUP(E45,'Data New'!$R:$V,5,FALSE)," ")</f>
        <v xml:space="preserve"> </v>
      </c>
      <c r="H45" s="30"/>
      <c r="I45" s="1"/>
      <c r="J45" s="1"/>
      <c r="K45" s="1"/>
    </row>
    <row r="46" spans="1:11" x14ac:dyDescent="0.35">
      <c r="A46" s="1"/>
      <c r="B46" s="36">
        <f t="shared" si="0"/>
        <v>19</v>
      </c>
      <c r="C46" s="38"/>
      <c r="D46" s="28"/>
      <c r="E46" s="33" t="str">
        <f>IFERROR(VLOOKUP(D46,'Data New'!$Q:$R,2,FALSE)," ")</f>
        <v xml:space="preserve"> </v>
      </c>
      <c r="F46" s="34" t="str">
        <f>IFERROR(VLOOKUP(E46,'Data New'!$R:$V,4,FALSE)," ")</f>
        <v xml:space="preserve"> </v>
      </c>
      <c r="G46" s="34" t="str">
        <f>IFERROR(VLOOKUP(E46,'Data New'!$R:$V,5,FALSE)," ")</f>
        <v xml:space="preserve"> </v>
      </c>
      <c r="H46" s="30"/>
      <c r="I46" s="1"/>
      <c r="J46" s="1"/>
      <c r="K46" s="1"/>
    </row>
    <row r="47" spans="1:11" x14ac:dyDescent="0.35">
      <c r="A47" s="1"/>
      <c r="B47" s="36">
        <f t="shared" si="0"/>
        <v>20</v>
      </c>
      <c r="C47" s="38"/>
      <c r="D47" s="28"/>
      <c r="E47" s="33" t="str">
        <f>IFERROR(VLOOKUP(D47,'Data New'!$Q:$R,2,FALSE)," ")</f>
        <v xml:space="preserve"> </v>
      </c>
      <c r="F47" s="34" t="str">
        <f>IFERROR(VLOOKUP(E47,'Data New'!$R:$V,4,FALSE)," ")</f>
        <v xml:space="preserve"> </v>
      </c>
      <c r="G47" s="34" t="str">
        <f>IFERROR(VLOOKUP(E47,'Data New'!$R:$V,5,FALSE)," ")</f>
        <v xml:space="preserve"> </v>
      </c>
      <c r="H47" s="30"/>
      <c r="I47" s="1"/>
      <c r="J47" s="1"/>
      <c r="K47" s="1"/>
    </row>
    <row r="48" spans="1:11" x14ac:dyDescent="0.35">
      <c r="B48" s="36">
        <f t="shared" si="0"/>
        <v>21</v>
      </c>
      <c r="C48" s="38"/>
      <c r="D48" s="28"/>
      <c r="E48" s="33" t="str">
        <f>IFERROR(VLOOKUP(D48,'Data New'!$Q:$R,2,FALSE)," ")</f>
        <v xml:space="preserve"> </v>
      </c>
      <c r="F48" s="34" t="str">
        <f>IFERROR(VLOOKUP(E48,'Data New'!$R:$V,4,FALSE)," ")</f>
        <v xml:space="preserve"> </v>
      </c>
      <c r="G48" s="34" t="str">
        <f>IFERROR(VLOOKUP(E48,'Data New'!$R:$V,5,FALSE)," ")</f>
        <v xml:space="preserve"> </v>
      </c>
      <c r="H48" s="30"/>
    </row>
    <row r="49" spans="2:8" x14ac:dyDescent="0.35">
      <c r="B49" s="36">
        <f t="shared" si="0"/>
        <v>22</v>
      </c>
      <c r="C49" s="38"/>
      <c r="D49" s="28"/>
      <c r="E49" s="33" t="str">
        <f>IFERROR(VLOOKUP(D49,'Data New'!$Q:$R,2,FALSE)," ")</f>
        <v xml:space="preserve"> </v>
      </c>
      <c r="F49" s="34" t="str">
        <f>IFERROR(VLOOKUP(E49,'Data New'!$R:$V,4,FALSE)," ")</f>
        <v xml:space="preserve"> </v>
      </c>
      <c r="G49" s="34" t="str">
        <f>IFERROR(VLOOKUP(E49,'Data New'!$R:$V,5,FALSE)," ")</f>
        <v xml:space="preserve"> </v>
      </c>
      <c r="H49" s="30"/>
    </row>
    <row r="50" spans="2:8" x14ac:dyDescent="0.35">
      <c r="B50" s="36">
        <f t="shared" si="0"/>
        <v>23</v>
      </c>
      <c r="C50" s="38"/>
      <c r="D50" s="28"/>
      <c r="E50" s="33" t="str">
        <f>IFERROR(VLOOKUP(D50,'Data New'!$Q:$R,2,FALSE)," ")</f>
        <v xml:space="preserve"> </v>
      </c>
      <c r="F50" s="34" t="str">
        <f>IFERROR(VLOOKUP(E50,'Data New'!$R:$V,4,FALSE)," ")</f>
        <v xml:space="preserve"> </v>
      </c>
      <c r="G50" s="34" t="str">
        <f>IFERROR(VLOOKUP(E50,'Data New'!$R:$V,5,FALSE)," ")</f>
        <v xml:space="preserve"> </v>
      </c>
      <c r="H50" s="30"/>
    </row>
    <row r="51" spans="2:8" x14ac:dyDescent="0.35">
      <c r="B51" s="36">
        <f t="shared" si="0"/>
        <v>24</v>
      </c>
      <c r="C51" s="38"/>
      <c r="D51" s="28"/>
      <c r="E51" s="33" t="str">
        <f>IFERROR(VLOOKUP(D51,'Data New'!$Q:$R,2,FALSE)," ")</f>
        <v xml:space="preserve"> </v>
      </c>
      <c r="F51" s="34" t="str">
        <f>IFERROR(VLOOKUP(E51,'Data New'!$R:$V,4,FALSE)," ")</f>
        <v xml:space="preserve"> </v>
      </c>
      <c r="G51" s="34" t="str">
        <f>IFERROR(VLOOKUP(E51,'Data New'!$R:$V,5,FALSE)," ")</f>
        <v xml:space="preserve"> </v>
      </c>
      <c r="H51" s="30"/>
    </row>
    <row r="52" spans="2:8" x14ac:dyDescent="0.35">
      <c r="B52" s="36">
        <f t="shared" si="0"/>
        <v>25</v>
      </c>
      <c r="C52" s="38"/>
      <c r="D52" s="28"/>
      <c r="E52" s="33" t="str">
        <f>IFERROR(VLOOKUP(D52,'Data New'!$Q:$R,2,FALSE)," ")</f>
        <v xml:space="preserve"> </v>
      </c>
      <c r="F52" s="34" t="str">
        <f>IFERROR(VLOOKUP(E52,'Data New'!$R:$V,4,FALSE)," ")</f>
        <v xml:space="preserve"> </v>
      </c>
      <c r="G52" s="34" t="str">
        <f>IFERROR(VLOOKUP(E52,'Data New'!$R:$V,5,FALSE)," ")</f>
        <v xml:space="preserve"> </v>
      </c>
      <c r="H52" s="30"/>
    </row>
    <row r="53" spans="2:8" x14ac:dyDescent="0.35">
      <c r="B53" s="36">
        <f t="shared" si="0"/>
        <v>26</v>
      </c>
      <c r="C53" s="38"/>
      <c r="D53" s="28"/>
      <c r="E53" s="33" t="str">
        <f>IFERROR(VLOOKUP(D53,'Data New'!$Q:$R,2,FALSE)," ")</f>
        <v xml:space="preserve"> </v>
      </c>
      <c r="F53" s="34" t="str">
        <f>IFERROR(VLOOKUP(E53,'Data New'!$R:$V,4,FALSE)," ")</f>
        <v xml:space="preserve"> </v>
      </c>
      <c r="G53" s="34" t="str">
        <f>IFERROR(VLOOKUP(E53,'Data New'!$R:$V,5,FALSE)," ")</f>
        <v xml:space="preserve"> </v>
      </c>
      <c r="H53" s="30"/>
    </row>
    <row r="54" spans="2:8" x14ac:dyDescent="0.35">
      <c r="B54" s="36">
        <f t="shared" si="0"/>
        <v>27</v>
      </c>
      <c r="C54" s="38"/>
      <c r="D54" s="28"/>
      <c r="E54" s="33" t="str">
        <f>IFERROR(VLOOKUP(D54,'Data New'!$Q:$R,2,FALSE)," ")</f>
        <v xml:space="preserve"> </v>
      </c>
      <c r="F54" s="34" t="str">
        <f>IFERROR(VLOOKUP(E54,'Data New'!$R:$V,4,FALSE)," ")</f>
        <v xml:space="preserve"> </v>
      </c>
      <c r="G54" s="34" t="str">
        <f>IFERROR(VLOOKUP(E54,'Data New'!$R:$V,5,FALSE)," ")</f>
        <v xml:space="preserve"> </v>
      </c>
      <c r="H54" s="30"/>
    </row>
    <row r="55" spans="2:8" x14ac:dyDescent="0.35">
      <c r="B55" s="36">
        <f t="shared" si="0"/>
        <v>28</v>
      </c>
      <c r="C55" s="38"/>
      <c r="D55" s="28"/>
      <c r="E55" s="33" t="str">
        <f>IFERROR(VLOOKUP(D55,'Data New'!$Q:$R,2,FALSE)," ")</f>
        <v xml:space="preserve"> </v>
      </c>
      <c r="F55" s="34" t="str">
        <f>IFERROR(VLOOKUP(E55,'Data New'!$R:$V,4,FALSE)," ")</f>
        <v xml:space="preserve"> </v>
      </c>
      <c r="G55" s="34" t="str">
        <f>IFERROR(VLOOKUP(E55,'Data New'!$R:$V,5,FALSE)," ")</f>
        <v xml:space="preserve"> </v>
      </c>
      <c r="H55" s="30"/>
    </row>
    <row r="56" spans="2:8" x14ac:dyDescent="0.35">
      <c r="B56" s="36">
        <f t="shared" si="0"/>
        <v>29</v>
      </c>
      <c r="C56" s="38"/>
      <c r="D56" s="28"/>
      <c r="E56" s="33" t="str">
        <f>IFERROR(VLOOKUP(D56,'Data New'!$Q:$R,2,FALSE)," ")</f>
        <v xml:space="preserve"> </v>
      </c>
      <c r="F56" s="34" t="str">
        <f>IFERROR(VLOOKUP(E56,'Data New'!$R:$V,4,FALSE)," ")</f>
        <v xml:space="preserve"> </v>
      </c>
      <c r="G56" s="34" t="str">
        <f>IFERROR(VLOOKUP(E56,'Data New'!$R:$V,5,FALSE)," ")</f>
        <v xml:space="preserve"> </v>
      </c>
      <c r="H56" s="30"/>
    </row>
    <row r="57" spans="2:8" x14ac:dyDescent="0.35">
      <c r="B57" s="36">
        <f t="shared" si="0"/>
        <v>30</v>
      </c>
      <c r="C57" s="38"/>
      <c r="D57" s="28"/>
      <c r="E57" s="33" t="str">
        <f>IFERROR(VLOOKUP(D57,'Data New'!$Q:$R,2,FALSE)," ")</f>
        <v xml:space="preserve"> </v>
      </c>
      <c r="F57" s="34" t="str">
        <f>IFERROR(VLOOKUP(E57,'Data New'!$R:$V,4,FALSE)," ")</f>
        <v xml:space="preserve"> </v>
      </c>
      <c r="G57" s="34" t="str">
        <f>IFERROR(VLOOKUP(E57,'Data New'!$R:$V,5,FALSE)," ")</f>
        <v xml:space="preserve"> </v>
      </c>
      <c r="H57" s="30"/>
    </row>
    <row r="58" spans="2:8" x14ac:dyDescent="0.35">
      <c r="B58" s="36">
        <f t="shared" si="0"/>
        <v>31</v>
      </c>
      <c r="C58" s="38"/>
      <c r="D58" s="28"/>
      <c r="E58" s="33" t="str">
        <f>IFERROR(VLOOKUP(D58,'Data New'!$Q:$R,2,FALSE)," ")</f>
        <v xml:space="preserve"> </v>
      </c>
      <c r="F58" s="34" t="str">
        <f>IFERROR(VLOOKUP(E58,'Data New'!$R:$V,4,FALSE)," ")</f>
        <v xml:space="preserve"> </v>
      </c>
      <c r="G58" s="34" t="str">
        <f>IFERROR(VLOOKUP(E58,'Data New'!$R:$V,5,FALSE)," ")</f>
        <v xml:space="preserve"> </v>
      </c>
      <c r="H58" s="30"/>
    </row>
    <row r="59" spans="2:8" x14ac:dyDescent="0.35">
      <c r="B59" s="36">
        <f t="shared" si="0"/>
        <v>32</v>
      </c>
      <c r="C59" s="38"/>
      <c r="D59" s="28"/>
      <c r="E59" s="33" t="str">
        <f>IFERROR(VLOOKUP(D59,'Data New'!$Q:$R,2,FALSE)," ")</f>
        <v xml:space="preserve"> </v>
      </c>
      <c r="F59" s="34" t="str">
        <f>IFERROR(VLOOKUP(E59,'Data New'!$R:$V,4,FALSE)," ")</f>
        <v xml:space="preserve"> </v>
      </c>
      <c r="G59" s="34" t="str">
        <f>IFERROR(VLOOKUP(E59,'Data New'!$R:$V,5,FALSE)," ")</f>
        <v xml:space="preserve"> </v>
      </c>
      <c r="H59" s="30"/>
    </row>
    <row r="60" spans="2:8" x14ac:dyDescent="0.35">
      <c r="B60" s="36">
        <f t="shared" si="0"/>
        <v>33</v>
      </c>
      <c r="C60" s="38"/>
      <c r="D60" s="28"/>
      <c r="E60" s="33" t="str">
        <f>IFERROR(VLOOKUP(D60,'Data New'!$Q:$R,2,FALSE)," ")</f>
        <v xml:space="preserve"> </v>
      </c>
      <c r="F60" s="34" t="str">
        <f>IFERROR(VLOOKUP(E60,'Data New'!$R:$V,4,FALSE)," ")</f>
        <v xml:space="preserve"> </v>
      </c>
      <c r="G60" s="34" t="str">
        <f>IFERROR(VLOOKUP(E60,'Data New'!$R:$V,5,FALSE)," ")</f>
        <v xml:space="preserve"> </v>
      </c>
      <c r="H60" s="30"/>
    </row>
    <row r="61" spans="2:8" x14ac:dyDescent="0.35">
      <c r="B61" s="36">
        <f t="shared" si="0"/>
        <v>34</v>
      </c>
      <c r="C61" s="38"/>
      <c r="D61" s="28"/>
      <c r="E61" s="33" t="str">
        <f>IFERROR(VLOOKUP(D61,'Data New'!$Q:$R,2,FALSE)," ")</f>
        <v xml:space="preserve"> </v>
      </c>
      <c r="F61" s="34" t="str">
        <f>IFERROR(VLOOKUP(E61,'Data New'!$R:$V,4,FALSE)," ")</f>
        <v xml:space="preserve"> </v>
      </c>
      <c r="G61" s="34" t="str">
        <f>IFERROR(VLOOKUP(E61,'Data New'!$R:$V,5,FALSE)," ")</f>
        <v xml:space="preserve"> </v>
      </c>
      <c r="H61" s="30"/>
    </row>
    <row r="62" spans="2:8" x14ac:dyDescent="0.35">
      <c r="B62" s="36">
        <f t="shared" si="0"/>
        <v>35</v>
      </c>
      <c r="C62" s="38"/>
      <c r="D62" s="28"/>
      <c r="E62" s="33" t="str">
        <f>IFERROR(VLOOKUP(D62,'Data New'!$Q:$R,2,FALSE)," ")</f>
        <v xml:space="preserve"> </v>
      </c>
      <c r="F62" s="34" t="str">
        <f>IFERROR(VLOOKUP(E62,'Data New'!$R:$V,4,FALSE)," ")</f>
        <v xml:space="preserve"> </v>
      </c>
      <c r="G62" s="34" t="str">
        <f>IFERROR(VLOOKUP(E62,'Data New'!$R:$V,5,FALSE)," ")</f>
        <v xml:space="preserve"> </v>
      </c>
      <c r="H62" s="30"/>
    </row>
    <row r="63" spans="2:8" x14ac:dyDescent="0.35">
      <c r="B63" s="36">
        <f t="shared" si="0"/>
        <v>36</v>
      </c>
      <c r="C63" s="38"/>
      <c r="D63" s="28"/>
      <c r="E63" s="33" t="str">
        <f>IFERROR(VLOOKUP(D63,'Data New'!$Q:$R,2,FALSE)," ")</f>
        <v xml:space="preserve"> </v>
      </c>
      <c r="F63" s="34" t="str">
        <f>IFERROR(VLOOKUP(E63,'Data New'!$R:$V,4,FALSE)," ")</f>
        <v xml:space="preserve"> </v>
      </c>
      <c r="G63" s="34" t="str">
        <f>IFERROR(VLOOKUP(E63,'Data New'!$R:$V,5,FALSE)," ")</f>
        <v xml:space="preserve"> </v>
      </c>
      <c r="H63" s="30"/>
    </row>
    <row r="64" spans="2:8" x14ac:dyDescent="0.35">
      <c r="B64" s="36">
        <f t="shared" si="0"/>
        <v>37</v>
      </c>
      <c r="C64" s="38"/>
      <c r="D64" s="28"/>
      <c r="E64" s="33" t="str">
        <f>IFERROR(VLOOKUP(D64,'Data New'!$Q:$R,2,FALSE)," ")</f>
        <v xml:space="preserve"> </v>
      </c>
      <c r="F64" s="34" t="str">
        <f>IFERROR(VLOOKUP(E64,'Data New'!$R:$V,4,FALSE)," ")</f>
        <v xml:space="preserve"> </v>
      </c>
      <c r="G64" s="34" t="str">
        <f>IFERROR(VLOOKUP(E64,'Data New'!$R:$V,5,FALSE)," ")</f>
        <v xml:space="preserve"> </v>
      </c>
      <c r="H64" s="30"/>
    </row>
    <row r="65" spans="2:8" x14ac:dyDescent="0.35">
      <c r="B65" s="36">
        <f t="shared" si="0"/>
        <v>38</v>
      </c>
      <c r="C65" s="38"/>
      <c r="D65" s="28"/>
      <c r="E65" s="33" t="str">
        <f>IFERROR(VLOOKUP(D65,'Data New'!$Q:$R,2,FALSE)," ")</f>
        <v xml:space="preserve"> </v>
      </c>
      <c r="F65" s="34" t="str">
        <f>IFERROR(VLOOKUP(E65,'Data New'!$R:$V,4,FALSE)," ")</f>
        <v xml:space="preserve"> </v>
      </c>
      <c r="G65" s="34" t="str">
        <f>IFERROR(VLOOKUP(E65,'Data New'!$R:$V,5,FALSE)," ")</f>
        <v xml:space="preserve"> </v>
      </c>
      <c r="H65" s="30"/>
    </row>
    <row r="66" spans="2:8" x14ac:dyDescent="0.35">
      <c r="B66" s="36">
        <f t="shared" si="0"/>
        <v>39</v>
      </c>
      <c r="C66" s="38"/>
      <c r="D66" s="28"/>
      <c r="E66" s="33" t="str">
        <f>IFERROR(VLOOKUP(D66,'Data New'!$Q:$R,2,FALSE)," ")</f>
        <v xml:space="preserve"> </v>
      </c>
      <c r="F66" s="34" t="str">
        <f>IFERROR(VLOOKUP(E66,'Data New'!$R:$V,4,FALSE)," ")</f>
        <v xml:space="preserve"> </v>
      </c>
      <c r="G66" s="34" t="str">
        <f>IFERROR(VLOOKUP(E66,'Data New'!$R:$V,5,FALSE)," ")</f>
        <v xml:space="preserve"> </v>
      </c>
      <c r="H66" s="30"/>
    </row>
    <row r="67" spans="2:8" x14ac:dyDescent="0.35">
      <c r="B67" s="36">
        <f t="shared" si="0"/>
        <v>40</v>
      </c>
      <c r="C67" s="38"/>
      <c r="D67" s="28"/>
      <c r="E67" s="33" t="str">
        <f>IFERROR(VLOOKUP(D67,'Data New'!$Q:$R,2,FALSE)," ")</f>
        <v xml:space="preserve"> </v>
      </c>
      <c r="F67" s="34" t="str">
        <f>IFERROR(VLOOKUP(E67,'Data New'!$R:$V,4,FALSE)," ")</f>
        <v xml:space="preserve"> </v>
      </c>
      <c r="G67" s="34" t="str">
        <f>IFERROR(VLOOKUP(E67,'Data New'!$R:$V,5,FALSE)," ")</f>
        <v xml:space="preserve"> </v>
      </c>
      <c r="H67" s="30"/>
    </row>
    <row r="68" spans="2:8" x14ac:dyDescent="0.35">
      <c r="B68" s="36">
        <f t="shared" si="0"/>
        <v>41</v>
      </c>
      <c r="C68" s="38"/>
      <c r="D68" s="28"/>
      <c r="E68" s="33" t="str">
        <f>IFERROR(VLOOKUP(D68,'Data New'!$Q:$R,2,FALSE)," ")</f>
        <v xml:space="preserve"> </v>
      </c>
      <c r="F68" s="34" t="str">
        <f>IFERROR(VLOOKUP(E68,'Data New'!$R:$V,4,FALSE)," ")</f>
        <v xml:space="preserve"> </v>
      </c>
      <c r="G68" s="34" t="str">
        <f>IFERROR(VLOOKUP(E68,'Data New'!$R:$V,5,FALSE)," ")</f>
        <v xml:space="preserve"> </v>
      </c>
      <c r="H68" s="30"/>
    </row>
    <row r="69" spans="2:8" x14ac:dyDescent="0.35">
      <c r="B69" s="36">
        <f t="shared" si="0"/>
        <v>42</v>
      </c>
      <c r="C69" s="38"/>
      <c r="D69" s="28"/>
      <c r="E69" s="33" t="str">
        <f>IFERROR(VLOOKUP(D69,'Data New'!$Q:$R,2,FALSE)," ")</f>
        <v xml:space="preserve"> </v>
      </c>
      <c r="F69" s="34" t="str">
        <f>IFERROR(VLOOKUP(E69,'Data New'!$R:$V,4,FALSE)," ")</f>
        <v xml:space="preserve"> </v>
      </c>
      <c r="G69" s="34" t="str">
        <f>IFERROR(VLOOKUP(E69,'Data New'!$R:$V,5,FALSE)," ")</f>
        <v xml:space="preserve"> </v>
      </c>
      <c r="H69" s="30"/>
    </row>
    <row r="70" spans="2:8" x14ac:dyDescent="0.35">
      <c r="B70" s="36">
        <f t="shared" si="0"/>
        <v>43</v>
      </c>
      <c r="C70" s="38"/>
      <c r="D70" s="28"/>
      <c r="E70" s="33" t="str">
        <f>IFERROR(VLOOKUP(D70,'Data New'!$Q:$R,2,FALSE)," ")</f>
        <v xml:space="preserve"> </v>
      </c>
      <c r="F70" s="34" t="str">
        <f>IFERROR(VLOOKUP(E70,'Data New'!$R:$V,4,FALSE)," ")</f>
        <v xml:space="preserve"> </v>
      </c>
      <c r="G70" s="34" t="str">
        <f>IFERROR(VLOOKUP(E70,'Data New'!$R:$V,5,FALSE)," ")</f>
        <v xml:space="preserve"> </v>
      </c>
      <c r="H70" s="30"/>
    </row>
    <row r="71" spans="2:8" x14ac:dyDescent="0.35">
      <c r="B71" s="36">
        <f t="shared" si="0"/>
        <v>44</v>
      </c>
      <c r="C71" s="38"/>
      <c r="D71" s="28"/>
      <c r="E71" s="33" t="str">
        <f>IFERROR(VLOOKUP(D71,'Data New'!$Q:$R,2,FALSE)," ")</f>
        <v xml:space="preserve"> </v>
      </c>
      <c r="F71" s="34" t="str">
        <f>IFERROR(VLOOKUP(E71,'Data New'!$R:$V,4,FALSE)," ")</f>
        <v xml:space="preserve"> </v>
      </c>
      <c r="G71" s="34" t="str">
        <f>IFERROR(VLOOKUP(E71,'Data New'!$R:$V,5,FALSE)," ")</f>
        <v xml:space="preserve"> </v>
      </c>
      <c r="H71" s="30"/>
    </row>
    <row r="72" spans="2:8" x14ac:dyDescent="0.35">
      <c r="B72" s="36">
        <f t="shared" si="0"/>
        <v>45</v>
      </c>
      <c r="C72" s="38"/>
      <c r="D72" s="28"/>
      <c r="E72" s="33" t="str">
        <f>IFERROR(VLOOKUP(D72,'Data New'!$Q:$R,2,FALSE)," ")</f>
        <v xml:space="preserve"> </v>
      </c>
      <c r="F72" s="34" t="str">
        <f>IFERROR(VLOOKUP(E72,'Data New'!$R:$V,4,FALSE)," ")</f>
        <v xml:space="preserve"> </v>
      </c>
      <c r="G72" s="34" t="str">
        <f>IFERROR(VLOOKUP(E72,'Data New'!$R:$V,5,FALSE)," ")</f>
        <v xml:space="preserve"> </v>
      </c>
      <c r="H72" s="30"/>
    </row>
    <row r="73" spans="2:8" x14ac:dyDescent="0.35">
      <c r="B73" s="36">
        <f t="shared" si="0"/>
        <v>46</v>
      </c>
      <c r="C73" s="38"/>
      <c r="D73" s="28"/>
      <c r="E73" s="33" t="str">
        <f>IFERROR(VLOOKUP(D73,'Data New'!$Q:$R,2,FALSE)," ")</f>
        <v xml:space="preserve"> </v>
      </c>
      <c r="F73" s="34" t="str">
        <f>IFERROR(VLOOKUP(E73,'Data New'!$R:$V,4,FALSE)," ")</f>
        <v xml:space="preserve"> </v>
      </c>
      <c r="G73" s="34" t="str">
        <f>IFERROR(VLOOKUP(E73,'Data New'!$R:$V,5,FALSE)," ")</f>
        <v xml:space="preserve"> </v>
      </c>
      <c r="H73" s="30"/>
    </row>
    <row r="74" spans="2:8" x14ac:dyDescent="0.35">
      <c r="B74" s="36">
        <f t="shared" si="0"/>
        <v>47</v>
      </c>
      <c r="C74" s="38"/>
      <c r="D74" s="28"/>
      <c r="E74" s="33" t="str">
        <f>IFERROR(VLOOKUP(D74,'Data New'!$Q:$R,2,FALSE)," ")</f>
        <v xml:space="preserve"> </v>
      </c>
      <c r="F74" s="34" t="str">
        <f>IFERROR(VLOOKUP(E74,'Data New'!$R:$V,4,FALSE)," ")</f>
        <v xml:space="preserve"> </v>
      </c>
      <c r="G74" s="34" t="str">
        <f>IFERROR(VLOOKUP(E74,'Data New'!$R:$V,5,FALSE)," ")</f>
        <v xml:space="preserve"> </v>
      </c>
      <c r="H74" s="30"/>
    </row>
    <row r="75" spans="2:8" x14ac:dyDescent="0.35">
      <c r="B75" s="36">
        <f t="shared" si="0"/>
        <v>48</v>
      </c>
      <c r="C75" s="38"/>
      <c r="D75" s="28"/>
      <c r="E75" s="33" t="str">
        <f>IFERROR(VLOOKUP(D75,'Data New'!$Q:$R,2,FALSE)," ")</f>
        <v xml:space="preserve"> </v>
      </c>
      <c r="F75" s="34" t="str">
        <f>IFERROR(VLOOKUP(E75,'Data New'!$R:$V,4,FALSE)," ")</f>
        <v xml:space="preserve"> </v>
      </c>
      <c r="G75" s="34" t="str">
        <f>IFERROR(VLOOKUP(E75,'Data New'!$R:$V,5,FALSE)," ")</f>
        <v xml:space="preserve"> </v>
      </c>
      <c r="H75" s="30"/>
    </row>
    <row r="76" spans="2:8" x14ac:dyDescent="0.35">
      <c r="B76" s="36">
        <f t="shared" si="0"/>
        <v>49</v>
      </c>
      <c r="C76" s="38"/>
      <c r="D76" s="28"/>
      <c r="E76" s="33" t="str">
        <f>IFERROR(VLOOKUP(D76,'Data New'!$Q:$R,2,FALSE)," ")</f>
        <v xml:space="preserve"> </v>
      </c>
      <c r="F76" s="34" t="str">
        <f>IFERROR(VLOOKUP(E76,'Data New'!$R:$V,4,FALSE)," ")</f>
        <v xml:space="preserve"> </v>
      </c>
      <c r="G76" s="34" t="str">
        <f>IFERROR(VLOOKUP(E76,'Data New'!$R:$V,5,FALSE)," ")</f>
        <v xml:space="preserve"> </v>
      </c>
      <c r="H76" s="30"/>
    </row>
    <row r="77" spans="2:8" x14ac:dyDescent="0.35">
      <c r="B77" s="36">
        <f t="shared" si="0"/>
        <v>50</v>
      </c>
      <c r="C77" s="38"/>
      <c r="D77" s="28"/>
      <c r="E77" s="33" t="str">
        <f>IFERROR(VLOOKUP(D77,'Data New'!$Q:$R,2,FALSE)," ")</f>
        <v xml:space="preserve"> </v>
      </c>
      <c r="F77" s="34" t="str">
        <f>IFERROR(VLOOKUP(E77,'Data New'!$R:$V,4,FALSE)," ")</f>
        <v xml:space="preserve"> </v>
      </c>
      <c r="G77" s="34" t="str">
        <f>IFERROR(VLOOKUP(E77,'Data New'!$R:$V,5,FALSE)," ")</f>
        <v xml:space="preserve"> </v>
      </c>
      <c r="H77" s="30"/>
    </row>
  </sheetData>
  <mergeCells count="12">
    <mergeCell ref="B17:C17"/>
    <mergeCell ref="B10:C10"/>
    <mergeCell ref="E2:H4"/>
    <mergeCell ref="E5:H7"/>
    <mergeCell ref="E17:F17"/>
    <mergeCell ref="B14:C14"/>
    <mergeCell ref="B15:C15"/>
    <mergeCell ref="B16:C16"/>
    <mergeCell ref="B13:C13"/>
    <mergeCell ref="B8:D8"/>
    <mergeCell ref="E11:G11"/>
    <mergeCell ref="E13:G13"/>
  </mergeCells>
  <dataValidations count="2">
    <dataValidation type="list" allowBlank="1" showInputMessage="1" showErrorMessage="1" sqref="C28:C77" xr:uid="{00000000-0002-0000-0100-000000000000}">
      <formula1>$M$1:$M$11</formula1>
    </dataValidation>
    <dataValidation type="list" allowBlank="1" showInputMessage="1" showErrorMessage="1" sqref="D28:D77" xr:uid="{00000000-0002-0000-0100-000001000000}">
      <formula1>INDIRECT(C28)</formula1>
    </dataValidation>
  </dataValidations>
  <hyperlinks>
    <hyperlink ref="B8:D8" r:id="rId1" display="By placing this order you agree to be bound by BPP’s standard terms and conditions, a copy of which are available here" xr:uid="{00000000-0004-0000-0100-000000000000}"/>
    <hyperlink ref="E8" r:id="rId2" xr:uid="{6FD0D858-CA0A-437D-988D-76F554B5B7B2}"/>
  </hyperlinks>
  <pageMargins left="0.7" right="0.7" top="0.75" bottom="0.75" header="0.3" footer="0.3"/>
  <pageSetup scale="61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058F9-4DD2-4187-B20F-21C6CCFD1E5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45B1-B390-4907-A03E-AE5D4899667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P74"/>
  <sheetViews>
    <sheetView workbookViewId="0">
      <selection activeCell="C8" sqref="C8:C9"/>
    </sheetView>
  </sheetViews>
  <sheetFormatPr defaultColWidth="9" defaultRowHeight="14.5" x14ac:dyDescent="0.35"/>
  <cols>
    <col min="1" max="1" width="33" style="69" bestFit="1" customWidth="1"/>
    <col min="2" max="2" width="27.81640625" style="69" customWidth="1"/>
    <col min="3" max="3" width="23" style="69" customWidth="1"/>
    <col min="4" max="4" width="9" style="69"/>
    <col min="5" max="5" width="60.81640625" style="69" bestFit="1" customWidth="1"/>
    <col min="6" max="6" width="62" style="69" bestFit="1" customWidth="1"/>
    <col min="7" max="7" width="87.81640625" style="69" bestFit="1" customWidth="1"/>
    <col min="8" max="8" width="12.54296875" style="69" bestFit="1" customWidth="1"/>
    <col min="9" max="16384" width="9" style="69"/>
  </cols>
  <sheetData>
    <row r="1" spans="1:16" s="44" customFormat="1" ht="49.15" customHeight="1" x14ac:dyDescent="0.35">
      <c r="A1" s="154" t="s">
        <v>611</v>
      </c>
      <c r="B1" s="148"/>
      <c r="C1" s="148"/>
      <c r="D1" s="49"/>
      <c r="E1" s="49"/>
      <c r="F1" s="69"/>
      <c r="G1" s="69"/>
      <c r="H1" s="78"/>
      <c r="I1" s="78"/>
      <c r="J1" s="78"/>
      <c r="K1" s="78"/>
      <c r="L1" s="78"/>
      <c r="M1" s="78"/>
      <c r="N1" s="78"/>
      <c r="O1" s="78"/>
      <c r="P1" s="78"/>
    </row>
    <row r="2" spans="1:16" s="44" customFormat="1" x14ac:dyDescent="0.35">
      <c r="A2" s="155"/>
      <c r="B2" s="156"/>
      <c r="C2" s="156"/>
      <c r="D2" s="49"/>
      <c r="E2" s="49"/>
      <c r="F2" s="69"/>
      <c r="G2" s="69"/>
      <c r="H2" s="78"/>
      <c r="I2" s="78"/>
      <c r="J2" s="78"/>
      <c r="K2" s="78"/>
      <c r="L2" s="78"/>
      <c r="M2" s="78"/>
      <c r="N2" s="78"/>
      <c r="O2" s="78"/>
      <c r="P2" s="78"/>
    </row>
    <row r="3" spans="1:16" s="44" customFormat="1" x14ac:dyDescent="0.35">
      <c r="A3" s="43" t="s">
        <v>112</v>
      </c>
      <c r="B3" s="43" t="s">
        <v>113</v>
      </c>
      <c r="C3" s="43" t="s">
        <v>114</v>
      </c>
      <c r="D3" s="43" t="s">
        <v>108</v>
      </c>
      <c r="E3" s="50" t="s">
        <v>365</v>
      </c>
      <c r="F3" s="50" t="s">
        <v>366</v>
      </c>
      <c r="G3" s="50" t="s">
        <v>367</v>
      </c>
      <c r="H3" s="50" t="s">
        <v>388</v>
      </c>
      <c r="I3" s="78"/>
      <c r="J3" s="78"/>
      <c r="K3" s="78"/>
      <c r="L3" s="78"/>
      <c r="M3" s="78"/>
      <c r="N3" s="78"/>
      <c r="O3" s="78"/>
      <c r="P3" s="78"/>
    </row>
    <row r="4" spans="1:16" s="48" customFormat="1" x14ac:dyDescent="0.35">
      <c r="A4" s="45" t="s">
        <v>115</v>
      </c>
      <c r="B4" s="46" t="s">
        <v>116</v>
      </c>
      <c r="C4" s="47" t="s">
        <v>117</v>
      </c>
      <c r="D4" s="49" t="s">
        <v>0</v>
      </c>
      <c r="E4" s="71" t="str">
        <f>IF(D4="","",VLOOKUP(D4,Data!A:B,2,FALSE))</f>
        <v>ACCA - AA - Audit and Assurance - Tutor Toolkit 25-26</v>
      </c>
      <c r="F4" s="71" t="str">
        <f>IF(D4="","",VLOOKUP(D4,Data!A:C,3,FALSE))</f>
        <v>ACCA - Applied Skills - Audit and Assurance (UK &amp; INT) (AA) - September 2025</v>
      </c>
      <c r="G4" s="71" t="str">
        <f>IF(D4="","",VLOOKUP(D4,Data!A:D,4,FALSE))</f>
        <v>Onlin Suppl for Tuiti Provi - 25-06-01 - Non Onl - September 2025 - c2aea0e1-4df4-4cdd-99e4-14aaed6fe5ae</v>
      </c>
      <c r="H4" s="84"/>
      <c r="I4" s="84"/>
      <c r="J4" s="84"/>
      <c r="K4" s="84"/>
      <c r="L4" s="84"/>
      <c r="M4" s="84"/>
      <c r="N4" s="84"/>
      <c r="O4" s="84"/>
      <c r="P4" s="84"/>
    </row>
    <row r="5" spans="1:16" x14ac:dyDescent="0.35">
      <c r="A5" s="72"/>
      <c r="B5" s="73"/>
      <c r="C5" s="76"/>
      <c r="D5" s="74"/>
      <c r="E5" s="71" t="str">
        <f>IF(D5="","",VLOOKUP(D5,Data!A:B,2,FALSE))</f>
        <v/>
      </c>
      <c r="F5" s="71" t="str">
        <f>IF(D5="","",VLOOKUP(D5,Data!A:C,3,FALSE))</f>
        <v/>
      </c>
      <c r="G5" s="71" t="str">
        <f>IF(D5="","",VLOOKUP(D5,Data!A:D,4,FALSE))</f>
        <v/>
      </c>
    </row>
    <row r="6" spans="1:16" x14ac:dyDescent="0.35">
      <c r="A6" s="75"/>
      <c r="B6" s="75"/>
      <c r="C6" s="75"/>
      <c r="D6" s="74"/>
      <c r="E6" s="71" t="str">
        <f>IF(D6="","",VLOOKUP(D6,Data!A:B,2,FALSE))</f>
        <v/>
      </c>
      <c r="F6" s="71" t="str">
        <f>IF(D6="","",VLOOKUP(D6,Data!A:C,3,FALSE))</f>
        <v/>
      </c>
      <c r="G6" s="71" t="str">
        <f>IF(D6="","",VLOOKUP(D6,Data!A:D,4,FALSE))</f>
        <v/>
      </c>
    </row>
    <row r="7" spans="1:16" x14ac:dyDescent="0.35">
      <c r="A7" s="75"/>
      <c r="B7" s="75"/>
      <c r="C7" s="75"/>
      <c r="D7" s="74"/>
      <c r="E7" s="71" t="str">
        <f>IF(D7="","",VLOOKUP(D7,Data!A:B,2,FALSE))</f>
        <v/>
      </c>
      <c r="F7" s="71" t="str">
        <f>IF(D7="","",VLOOKUP(D7,Data!A:C,3,FALSE))</f>
        <v/>
      </c>
      <c r="G7" s="71" t="str">
        <f>IF(D7="","",VLOOKUP(D7,Data!A:D,4,FALSE))</f>
        <v/>
      </c>
    </row>
    <row r="8" spans="1:16" x14ac:dyDescent="0.35">
      <c r="A8" s="75"/>
      <c r="B8" s="75"/>
      <c r="C8" s="75"/>
      <c r="D8" s="74"/>
      <c r="E8" s="71" t="str">
        <f>IF(D8="","",VLOOKUP(D8,Data!A:B,2,FALSE))</f>
        <v/>
      </c>
      <c r="F8" s="71" t="str">
        <f>IF(D8="","",VLOOKUP(D8,Data!A:C,3,FALSE))</f>
        <v/>
      </c>
      <c r="G8" s="71" t="str">
        <f>IF(D8="","",VLOOKUP(D8,Data!A:D,4,FALSE))</f>
        <v/>
      </c>
    </row>
    <row r="9" spans="1:16" x14ac:dyDescent="0.35">
      <c r="A9" s="75"/>
      <c r="B9" s="75"/>
      <c r="C9" s="75"/>
      <c r="D9" s="74"/>
      <c r="E9" s="71" t="str">
        <f>IF(D9="","",VLOOKUP(D9,Data!A:B,2,FALSE))</f>
        <v/>
      </c>
      <c r="F9" s="71" t="str">
        <f>IF(D9="","",VLOOKUP(D9,Data!A:C,3,FALSE))</f>
        <v/>
      </c>
      <c r="G9" s="71" t="str">
        <f>IF(D9="","",VLOOKUP(D9,Data!A:D,4,FALSE))</f>
        <v/>
      </c>
    </row>
    <row r="10" spans="1:16" x14ac:dyDescent="0.35">
      <c r="A10" s="75"/>
      <c r="B10" s="75"/>
      <c r="C10" s="75"/>
      <c r="D10" s="74"/>
      <c r="E10" s="71" t="str">
        <f>IF(D10="","",VLOOKUP(D10,Data!A:B,2,FALSE))</f>
        <v/>
      </c>
      <c r="F10" s="71" t="str">
        <f>IF(D10="","",VLOOKUP(D10,Data!A:C,3,FALSE))</f>
        <v/>
      </c>
      <c r="G10" s="71" t="str">
        <f>IF(D10="","",VLOOKUP(D10,Data!A:D,4,FALSE))</f>
        <v/>
      </c>
    </row>
    <row r="11" spans="1:16" x14ac:dyDescent="0.35">
      <c r="A11" s="75"/>
      <c r="B11" s="75"/>
      <c r="C11" s="75"/>
      <c r="D11" s="74"/>
      <c r="E11" s="71" t="str">
        <f>IF(D11="","",VLOOKUP(D11,Data!A:B,2,FALSE))</f>
        <v/>
      </c>
      <c r="F11" s="71" t="str">
        <f>IF(D11="","",VLOOKUP(D11,Data!A:C,3,FALSE))</f>
        <v/>
      </c>
      <c r="G11" s="71" t="str">
        <f>IF(D11="","",VLOOKUP(D11,Data!A:D,4,FALSE))</f>
        <v/>
      </c>
    </row>
    <row r="12" spans="1:16" x14ac:dyDescent="0.35">
      <c r="A12" s="75"/>
      <c r="B12" s="75"/>
      <c r="C12" s="75"/>
      <c r="D12" s="74"/>
      <c r="E12" s="71" t="str">
        <f>IF(D12="","",VLOOKUP(D12,Data!A:B,2,FALSE))</f>
        <v/>
      </c>
      <c r="F12" s="71" t="str">
        <f>IF(D12="","",VLOOKUP(D12,Data!A:C,3,FALSE))</f>
        <v/>
      </c>
      <c r="G12" s="71" t="str">
        <f>IF(D12="","",VLOOKUP(D12,Data!A:D,4,FALSE))</f>
        <v/>
      </c>
    </row>
    <row r="13" spans="1:16" x14ac:dyDescent="0.35">
      <c r="A13" s="75"/>
      <c r="B13" s="75"/>
      <c r="C13" s="75"/>
      <c r="D13" s="74"/>
      <c r="E13" s="71" t="str">
        <f>IF(D13="","",VLOOKUP(D13,Data!A:B,2,FALSE))</f>
        <v/>
      </c>
      <c r="F13" s="71" t="str">
        <f>IF(D13="","",VLOOKUP(D13,Data!A:C,3,FALSE))</f>
        <v/>
      </c>
      <c r="G13" s="71" t="str">
        <f>IF(D13="","",VLOOKUP(D13,Data!A:D,4,FALSE))</f>
        <v/>
      </c>
    </row>
    <row r="14" spans="1:16" x14ac:dyDescent="0.35">
      <c r="A14" s="75"/>
      <c r="B14" s="75"/>
      <c r="C14" s="75"/>
      <c r="D14" s="74"/>
      <c r="E14" s="71" t="str">
        <f>IF(D14="","",VLOOKUP(D14,Data!A:B,2,FALSE))</f>
        <v/>
      </c>
      <c r="F14" s="71" t="str">
        <f>IF(D14="","",VLOOKUP(D14,Data!A:C,3,FALSE))</f>
        <v/>
      </c>
      <c r="G14" s="71" t="str">
        <f>IF(D14="","",VLOOKUP(D14,Data!A:D,4,FALSE))</f>
        <v/>
      </c>
    </row>
    <row r="15" spans="1:16" x14ac:dyDescent="0.35">
      <c r="A15" s="75"/>
      <c r="B15" s="75"/>
      <c r="C15" s="75"/>
      <c r="D15" s="74"/>
      <c r="E15" s="71" t="str">
        <f>IF(D15="","",VLOOKUP(D15,Data!A:B,2,FALSE))</f>
        <v/>
      </c>
      <c r="F15" s="71" t="str">
        <f>IF(D15="","",VLOOKUP(D15,Data!A:C,3,FALSE))</f>
        <v/>
      </c>
      <c r="G15" s="71" t="str">
        <f>IF(D15="","",VLOOKUP(D15,Data!A:D,4,FALSE))</f>
        <v/>
      </c>
    </row>
    <row r="16" spans="1:16" x14ac:dyDescent="0.35">
      <c r="A16" s="75"/>
      <c r="B16" s="75"/>
      <c r="C16" s="75"/>
      <c r="D16" s="74"/>
      <c r="E16" s="71" t="str">
        <f>IF(D16="","",VLOOKUP(D16,Data!A:B,2,FALSE))</f>
        <v/>
      </c>
      <c r="F16" s="71" t="str">
        <f>IF(D16="","",VLOOKUP(D16,Data!A:C,3,FALSE))</f>
        <v/>
      </c>
      <c r="G16" s="71" t="str">
        <f>IF(D16="","",VLOOKUP(D16,Data!A:D,4,FALSE))</f>
        <v/>
      </c>
    </row>
    <row r="17" spans="1:7" x14ac:dyDescent="0.35">
      <c r="A17" s="75"/>
      <c r="B17" s="75"/>
      <c r="C17" s="75"/>
      <c r="D17" s="74"/>
      <c r="E17" s="71" t="str">
        <f>IF(D17="","",VLOOKUP(D17,Data!A:B,2,FALSE))</f>
        <v/>
      </c>
      <c r="F17" s="71" t="str">
        <f>IF(D17="","",VLOOKUP(D17,Data!A:C,3,FALSE))</f>
        <v/>
      </c>
      <c r="G17" s="71" t="str">
        <f>IF(D17="","",VLOOKUP(D17,Data!A:D,4,FALSE))</f>
        <v/>
      </c>
    </row>
    <row r="18" spans="1:7" x14ac:dyDescent="0.35">
      <c r="A18" s="75"/>
      <c r="B18" s="75"/>
      <c r="C18" s="75"/>
      <c r="D18" s="74"/>
      <c r="E18" s="71" t="str">
        <f>IF(D18="","",VLOOKUP(D18,Data!A:B,2,FALSE))</f>
        <v/>
      </c>
      <c r="F18" s="71" t="str">
        <f>IF(D18="","",VLOOKUP(D18,Data!A:C,3,FALSE))</f>
        <v/>
      </c>
      <c r="G18" s="71" t="str">
        <f>IF(D18="","",VLOOKUP(D18,Data!A:D,4,FALSE))</f>
        <v/>
      </c>
    </row>
    <row r="19" spans="1:7" x14ac:dyDescent="0.35">
      <c r="A19" s="75"/>
      <c r="B19" s="75"/>
      <c r="C19" s="75"/>
      <c r="D19" s="74"/>
      <c r="E19" s="71" t="str">
        <f>IF(D19="","",VLOOKUP(D19,Data!A:B,2,FALSE))</f>
        <v/>
      </c>
      <c r="F19" s="71" t="str">
        <f>IF(D19="","",VLOOKUP(D19,Data!A:C,3,FALSE))</f>
        <v/>
      </c>
      <c r="G19" s="71" t="str">
        <f>IF(D19="","",VLOOKUP(D19,Data!A:D,4,FALSE))</f>
        <v/>
      </c>
    </row>
    <row r="20" spans="1:7" x14ac:dyDescent="0.35">
      <c r="A20" s="75"/>
      <c r="B20" s="75"/>
      <c r="C20" s="75"/>
      <c r="D20" s="74"/>
      <c r="E20" s="71" t="str">
        <f>IF(D20="","",VLOOKUP(D20,Data!A:B,2,FALSE))</f>
        <v/>
      </c>
      <c r="F20" s="71" t="str">
        <f>IF(D20="","",VLOOKUP(D20,Data!A:C,3,FALSE))</f>
        <v/>
      </c>
      <c r="G20" s="71" t="str">
        <f>IF(D20="","",VLOOKUP(D20,Data!A:D,4,FALSE))</f>
        <v/>
      </c>
    </row>
    <row r="21" spans="1:7" x14ac:dyDescent="0.35">
      <c r="A21" s="75"/>
      <c r="B21" s="75"/>
      <c r="C21" s="75"/>
      <c r="D21" s="74"/>
      <c r="E21" s="71" t="str">
        <f>IF(D21="","",VLOOKUP(D21,Data!A:B,2,FALSE))</f>
        <v/>
      </c>
      <c r="F21" s="71" t="str">
        <f>IF(D21="","",VLOOKUP(D21,Data!A:C,3,FALSE))</f>
        <v/>
      </c>
      <c r="G21" s="71" t="str">
        <f>IF(D21="","",VLOOKUP(D21,Data!A:D,4,FALSE))</f>
        <v/>
      </c>
    </row>
    <row r="22" spans="1:7" x14ac:dyDescent="0.35">
      <c r="A22" s="75"/>
      <c r="B22" s="75"/>
      <c r="C22" s="75"/>
      <c r="D22" s="74"/>
      <c r="E22" s="71" t="str">
        <f>IF(D22="","",VLOOKUP(D22,Data!A:B,2,FALSE))</f>
        <v/>
      </c>
      <c r="F22" s="71" t="str">
        <f>IF(D22="","",VLOOKUP(D22,Data!A:C,3,FALSE))</f>
        <v/>
      </c>
      <c r="G22" s="71" t="str">
        <f>IF(D22="","",VLOOKUP(D22,Data!A:D,4,FALSE))</f>
        <v/>
      </c>
    </row>
    <row r="23" spans="1:7" x14ac:dyDescent="0.35">
      <c r="A23" s="75"/>
      <c r="B23" s="75"/>
      <c r="C23" s="75"/>
      <c r="D23" s="74"/>
      <c r="E23" s="71" t="str">
        <f>IF(D23="","",VLOOKUP(D23,Data!A:B,2,FALSE))</f>
        <v/>
      </c>
      <c r="F23" s="71" t="str">
        <f>IF(D23="","",VLOOKUP(D23,Data!A:C,3,FALSE))</f>
        <v/>
      </c>
      <c r="G23" s="71" t="str">
        <f>IF(D23="","",VLOOKUP(D23,Data!A:D,4,FALSE))</f>
        <v/>
      </c>
    </row>
    <row r="24" spans="1:7" x14ac:dyDescent="0.35">
      <c r="A24" s="75"/>
      <c r="B24" s="75"/>
      <c r="C24" s="75"/>
      <c r="D24" s="74"/>
      <c r="E24" s="71" t="str">
        <f>IF(D24="","",VLOOKUP(D24,Data!A:B,2,FALSE))</f>
        <v/>
      </c>
      <c r="F24" s="71" t="str">
        <f>IF(D24="","",VLOOKUP(D24,Data!A:C,3,FALSE))</f>
        <v/>
      </c>
      <c r="G24" s="71" t="str">
        <f>IF(D24="","",VLOOKUP(D24,Data!A:D,4,FALSE))</f>
        <v/>
      </c>
    </row>
    <row r="25" spans="1:7" x14ac:dyDescent="0.35">
      <c r="A25" s="75"/>
      <c r="B25" s="75"/>
      <c r="C25" s="75"/>
      <c r="D25" s="74"/>
      <c r="E25" s="71" t="str">
        <f>IF(D25="","",VLOOKUP(D25,Data!A:B,2,FALSE))</f>
        <v/>
      </c>
      <c r="F25" s="71" t="str">
        <f>IF(D25="","",VLOOKUP(D25,Data!A:C,3,FALSE))</f>
        <v/>
      </c>
      <c r="G25" s="71" t="str">
        <f>IF(D25="","",VLOOKUP(D25,Data!A:D,4,FALSE))</f>
        <v/>
      </c>
    </row>
    <row r="26" spans="1:7" x14ac:dyDescent="0.35">
      <c r="A26" s="75"/>
      <c r="B26" s="75"/>
      <c r="C26" s="75"/>
      <c r="D26" s="74"/>
      <c r="E26" s="71" t="str">
        <f>IF(D26="","",VLOOKUP(D26,Data!A:B,2,FALSE))</f>
        <v/>
      </c>
      <c r="F26" s="71" t="str">
        <f>IF(D26="","",VLOOKUP(D26,Data!A:C,3,FALSE))</f>
        <v/>
      </c>
      <c r="G26" s="71" t="str">
        <f>IF(D26="","",VLOOKUP(D26,Data!A:D,4,FALSE))</f>
        <v/>
      </c>
    </row>
    <row r="27" spans="1:7" x14ac:dyDescent="0.35">
      <c r="A27" s="75"/>
      <c r="B27" s="75"/>
      <c r="C27" s="75"/>
      <c r="D27" s="74"/>
      <c r="E27" s="71" t="str">
        <f>IF(D27="","",VLOOKUP(D27,Data!A:B,2,FALSE))</f>
        <v/>
      </c>
      <c r="F27" s="71" t="str">
        <f>IF(D27="","",VLOOKUP(D27,Data!A:C,3,FALSE))</f>
        <v/>
      </c>
      <c r="G27" s="71" t="str">
        <f>IF(D27="","",VLOOKUP(D27,Data!A:D,4,FALSE))</f>
        <v/>
      </c>
    </row>
    <row r="28" spans="1:7" x14ac:dyDescent="0.35">
      <c r="A28" s="75"/>
      <c r="B28" s="75"/>
      <c r="C28" s="75"/>
      <c r="D28" s="74"/>
      <c r="E28" s="71" t="str">
        <f>IF(D28="","",VLOOKUP(D28,Data!A:B,2,FALSE))</f>
        <v/>
      </c>
      <c r="F28" s="71" t="str">
        <f>IF(D28="","",VLOOKUP(D28,Data!A:C,3,FALSE))</f>
        <v/>
      </c>
      <c r="G28" s="71" t="str">
        <f>IF(D28="","",VLOOKUP(D28,Data!A:D,4,FALSE))</f>
        <v/>
      </c>
    </row>
    <row r="29" spans="1:7" x14ac:dyDescent="0.35">
      <c r="A29" s="75"/>
      <c r="B29" s="75"/>
      <c r="C29" s="75"/>
      <c r="D29" s="74"/>
      <c r="E29" s="71" t="str">
        <f>IF(D29="","",VLOOKUP(D29,Data!A:B,2,FALSE))</f>
        <v/>
      </c>
      <c r="F29" s="71" t="str">
        <f>IF(D29="","",VLOOKUP(D29,Data!A:C,3,FALSE))</f>
        <v/>
      </c>
      <c r="G29" s="71" t="str">
        <f>IF(D29="","",VLOOKUP(D29,Data!A:D,4,FALSE))</f>
        <v/>
      </c>
    </row>
    <row r="30" spans="1:7" x14ac:dyDescent="0.35">
      <c r="A30" s="75"/>
      <c r="B30" s="75"/>
      <c r="C30" s="75"/>
      <c r="D30" s="74"/>
      <c r="E30" s="71" t="str">
        <f>IF(D30="","",VLOOKUP(D30,Data!A:B,2,FALSE))</f>
        <v/>
      </c>
      <c r="F30" s="71" t="str">
        <f>IF(D30="","",VLOOKUP(D30,Data!A:C,3,FALSE))</f>
        <v/>
      </c>
      <c r="G30" s="71" t="str">
        <f>IF(D30="","",VLOOKUP(D30,Data!A:D,4,FALSE))</f>
        <v/>
      </c>
    </row>
    <row r="31" spans="1:7" x14ac:dyDescent="0.35">
      <c r="A31" s="75"/>
      <c r="B31" s="75"/>
      <c r="C31" s="75"/>
      <c r="D31" s="74"/>
      <c r="E31" s="71" t="str">
        <f>IF(D31="","",VLOOKUP(D31,Data!A:B,2,FALSE))</f>
        <v/>
      </c>
      <c r="F31" s="71" t="str">
        <f>IF(D31="","",VLOOKUP(D31,Data!A:C,3,FALSE))</f>
        <v/>
      </c>
      <c r="G31" s="71" t="str">
        <f>IF(D31="","",VLOOKUP(D31,Data!A:D,4,FALSE))</f>
        <v/>
      </c>
    </row>
    <row r="32" spans="1:7" x14ac:dyDescent="0.35">
      <c r="A32" s="75"/>
      <c r="B32" s="75"/>
      <c r="C32" s="75"/>
      <c r="D32" s="74"/>
      <c r="E32" s="71" t="str">
        <f>IF(D32="","",VLOOKUP(D32,Data!A:B,2,FALSE))</f>
        <v/>
      </c>
      <c r="F32" s="71" t="str">
        <f>IF(D32="","",VLOOKUP(D32,Data!A:C,3,FALSE))</f>
        <v/>
      </c>
      <c r="G32" s="71" t="str">
        <f>IF(D32="","",VLOOKUP(D32,Data!A:D,4,FALSE))</f>
        <v/>
      </c>
    </row>
    <row r="33" spans="1:7" x14ac:dyDescent="0.35">
      <c r="A33" s="75"/>
      <c r="B33" s="75"/>
      <c r="C33" s="75"/>
      <c r="D33" s="74"/>
      <c r="E33" s="71" t="str">
        <f>IF(D33="","",VLOOKUP(D33,Data!A:B,2,FALSE))</f>
        <v/>
      </c>
      <c r="F33" s="71" t="str">
        <f>IF(D33="","",VLOOKUP(D33,Data!A:C,3,FALSE))</f>
        <v/>
      </c>
      <c r="G33" s="71" t="str">
        <f>IF(D33="","",VLOOKUP(D33,Data!A:D,4,FALSE))</f>
        <v/>
      </c>
    </row>
    <row r="34" spans="1:7" x14ac:dyDescent="0.35">
      <c r="A34" s="75"/>
      <c r="B34" s="75"/>
      <c r="C34" s="75"/>
      <c r="D34" s="74"/>
      <c r="E34" s="71" t="str">
        <f>IF(D34="","",VLOOKUP(D34,Data!A:B,2,FALSE))</f>
        <v/>
      </c>
      <c r="F34" s="71" t="str">
        <f>IF(D34="","",VLOOKUP(D34,Data!A:C,3,FALSE))</f>
        <v/>
      </c>
      <c r="G34" s="71" t="str">
        <f>IF(D34="","",VLOOKUP(D34,Data!A:D,4,FALSE))</f>
        <v/>
      </c>
    </row>
    <row r="35" spans="1:7" x14ac:dyDescent="0.35">
      <c r="A35" s="75"/>
      <c r="B35" s="75"/>
      <c r="C35" s="75"/>
      <c r="D35" s="74"/>
      <c r="E35" s="71" t="str">
        <f>IF(D35="","",VLOOKUP(D35,Data!A:B,2,FALSE))</f>
        <v/>
      </c>
      <c r="F35" s="71" t="str">
        <f>IF(D35="","",VLOOKUP(D35,Data!A:C,3,FALSE))</f>
        <v/>
      </c>
      <c r="G35" s="71" t="str">
        <f>IF(D35="","",VLOOKUP(D35,Data!A:D,4,FALSE))</f>
        <v/>
      </c>
    </row>
    <row r="36" spans="1:7" x14ac:dyDescent="0.35">
      <c r="A36" s="75"/>
      <c r="B36" s="75"/>
      <c r="C36" s="75"/>
      <c r="D36" s="74"/>
      <c r="E36" s="71" t="str">
        <f>IF(D36="","",VLOOKUP(D36,Data!A:B,2,FALSE))</f>
        <v/>
      </c>
      <c r="F36" s="71" t="str">
        <f>IF(D36="","",VLOOKUP(D36,Data!A:C,3,FALSE))</f>
        <v/>
      </c>
      <c r="G36" s="71" t="str">
        <f>IF(D36="","",VLOOKUP(D36,Data!A:D,4,FALSE))</f>
        <v/>
      </c>
    </row>
    <row r="37" spans="1:7" x14ac:dyDescent="0.35">
      <c r="A37" s="75"/>
      <c r="B37" s="75"/>
      <c r="C37" s="75"/>
      <c r="D37" s="74"/>
      <c r="E37" s="71" t="str">
        <f>IF(D37="","",VLOOKUP(D37,Data!A:B,2,FALSE))</f>
        <v/>
      </c>
      <c r="F37" s="71" t="str">
        <f>IF(D37="","",VLOOKUP(D37,Data!A:C,3,FALSE))</f>
        <v/>
      </c>
      <c r="G37" s="71" t="str">
        <f>IF(D37="","",VLOOKUP(D37,Data!A:D,4,FALSE))</f>
        <v/>
      </c>
    </row>
    <row r="38" spans="1:7" x14ac:dyDescent="0.35">
      <c r="A38" s="75"/>
      <c r="B38" s="75"/>
      <c r="C38" s="75"/>
      <c r="D38" s="74"/>
      <c r="E38" s="71" t="str">
        <f>IF(D38="","",VLOOKUP(D38,Data!A:B,2,FALSE))</f>
        <v/>
      </c>
      <c r="F38" s="71" t="str">
        <f>IF(D38="","",VLOOKUP(D38,Data!A:C,3,FALSE))</f>
        <v/>
      </c>
      <c r="G38" s="71" t="str">
        <f>IF(D38="","",VLOOKUP(D38,Data!A:D,4,FALSE))</f>
        <v/>
      </c>
    </row>
    <row r="39" spans="1:7" x14ac:dyDescent="0.35">
      <c r="A39" s="75"/>
      <c r="B39" s="75"/>
      <c r="C39" s="75"/>
      <c r="D39" s="74"/>
      <c r="E39" s="71" t="str">
        <f>IF(D39="","",VLOOKUP(D39,Data!A:B,2,FALSE))</f>
        <v/>
      </c>
      <c r="F39" s="71" t="str">
        <f>IF(D39="","",VLOOKUP(D39,Data!A:C,3,FALSE))</f>
        <v/>
      </c>
      <c r="G39" s="71" t="str">
        <f>IF(D39="","",VLOOKUP(D39,Data!A:D,4,FALSE))</f>
        <v/>
      </c>
    </row>
    <row r="40" spans="1:7" x14ac:dyDescent="0.35">
      <c r="A40" s="75"/>
      <c r="B40" s="75"/>
      <c r="C40" s="75"/>
      <c r="D40" s="74"/>
      <c r="E40" s="71" t="str">
        <f>IF(D40="","",VLOOKUP(D40,Data!A:B,2,FALSE))</f>
        <v/>
      </c>
      <c r="F40" s="71" t="str">
        <f>IF(D40="","",VLOOKUP(D40,Data!A:C,3,FALSE))</f>
        <v/>
      </c>
      <c r="G40" s="71" t="str">
        <f>IF(D40="","",VLOOKUP(D40,Data!A:D,4,FALSE))</f>
        <v/>
      </c>
    </row>
    <row r="41" spans="1:7" x14ac:dyDescent="0.35">
      <c r="A41" s="75"/>
      <c r="B41" s="75"/>
      <c r="C41" s="75"/>
      <c r="D41" s="74"/>
      <c r="E41" s="71" t="str">
        <f>IF(D41="","",VLOOKUP(D41,Data!A:B,2,FALSE))</f>
        <v/>
      </c>
      <c r="F41" s="71" t="str">
        <f>IF(D41="","",VLOOKUP(D41,Data!A:C,3,FALSE))</f>
        <v/>
      </c>
      <c r="G41" s="71" t="str">
        <f>IF(D41="","",VLOOKUP(D41,Data!A:D,4,FALSE))</f>
        <v/>
      </c>
    </row>
    <row r="42" spans="1:7" x14ac:dyDescent="0.35">
      <c r="A42" s="75"/>
      <c r="B42" s="75"/>
      <c r="C42" s="75"/>
      <c r="D42" s="74"/>
      <c r="E42" s="71" t="str">
        <f>IF(D42="","",VLOOKUP(D42,Data!A:B,2,FALSE))</f>
        <v/>
      </c>
      <c r="F42" s="71" t="str">
        <f>IF(D42="","",VLOOKUP(D42,Data!A:C,3,FALSE))</f>
        <v/>
      </c>
      <c r="G42" s="71" t="str">
        <f>IF(D42="","",VLOOKUP(D42,Data!A:D,4,FALSE))</f>
        <v/>
      </c>
    </row>
    <row r="43" spans="1:7" x14ac:dyDescent="0.35">
      <c r="A43" s="75"/>
      <c r="B43" s="75"/>
      <c r="C43" s="75"/>
      <c r="D43" s="74"/>
      <c r="E43" s="71" t="str">
        <f>IF(D43="","",VLOOKUP(D43,Data!A:B,2,FALSE))</f>
        <v/>
      </c>
      <c r="F43" s="71" t="str">
        <f>IF(D43="","",VLOOKUP(D43,Data!A:C,3,FALSE))</f>
        <v/>
      </c>
      <c r="G43" s="71" t="str">
        <f>IF(D43="","",VLOOKUP(D43,Data!A:D,4,FALSE))</f>
        <v/>
      </c>
    </row>
    <row r="44" spans="1:7" x14ac:dyDescent="0.35">
      <c r="A44" s="75"/>
      <c r="B44" s="75"/>
      <c r="C44" s="75"/>
      <c r="D44" s="74"/>
      <c r="E44" s="71" t="str">
        <f>IF(D44="","",VLOOKUP(D44,Data!A:B,2,FALSE))</f>
        <v/>
      </c>
      <c r="F44" s="71" t="str">
        <f>IF(D44="","",VLOOKUP(D44,Data!A:C,3,FALSE))</f>
        <v/>
      </c>
      <c r="G44" s="71" t="str">
        <f>IF(D44="","",VLOOKUP(D44,Data!A:D,4,FALSE))</f>
        <v/>
      </c>
    </row>
    <row r="45" spans="1:7" x14ac:dyDescent="0.35">
      <c r="A45" s="75"/>
      <c r="B45" s="75"/>
      <c r="C45" s="75"/>
      <c r="D45" s="74"/>
      <c r="E45" s="71" t="str">
        <f>IF(D45="","",VLOOKUP(D45,Data!A:B,2,FALSE))</f>
        <v/>
      </c>
      <c r="F45" s="71" t="str">
        <f>IF(D45="","",VLOOKUP(D45,Data!A:C,3,FALSE))</f>
        <v/>
      </c>
      <c r="G45" s="71" t="str">
        <f>IF(D45="","",VLOOKUP(D45,Data!A:D,4,FALSE))</f>
        <v/>
      </c>
    </row>
    <row r="46" spans="1:7" x14ac:dyDescent="0.35">
      <c r="A46" s="75"/>
      <c r="B46" s="75"/>
      <c r="C46" s="75"/>
      <c r="D46" s="74"/>
      <c r="E46" s="71" t="str">
        <f>IF(D46="","",VLOOKUP(D46,Data!A:B,2,FALSE))</f>
        <v/>
      </c>
      <c r="F46" s="71" t="str">
        <f>IF(D46="","",VLOOKUP(D46,Data!A:C,3,FALSE))</f>
        <v/>
      </c>
      <c r="G46" s="71" t="str">
        <f>IF(D46="","",VLOOKUP(D46,Data!A:D,4,FALSE))</f>
        <v/>
      </c>
    </row>
    <row r="47" spans="1:7" x14ac:dyDescent="0.35">
      <c r="A47" s="75"/>
      <c r="B47" s="75"/>
      <c r="C47" s="75"/>
      <c r="D47" s="74"/>
      <c r="E47" s="71" t="str">
        <f>IF(D47="","",VLOOKUP(D47,Data!A:B,2,FALSE))</f>
        <v/>
      </c>
      <c r="F47" s="71" t="str">
        <f>IF(D47="","",VLOOKUP(D47,Data!A:C,3,FALSE))</f>
        <v/>
      </c>
      <c r="G47" s="71" t="str">
        <f>IF(D47="","",VLOOKUP(D47,Data!A:D,4,FALSE))</f>
        <v/>
      </c>
    </row>
    <row r="48" spans="1:7" x14ac:dyDescent="0.35">
      <c r="A48" s="75"/>
      <c r="B48" s="75"/>
      <c r="C48" s="75"/>
      <c r="D48" s="74"/>
      <c r="E48" s="71" t="str">
        <f>IF(D48="","",VLOOKUP(D48,Data!A:B,2,FALSE))</f>
        <v/>
      </c>
      <c r="F48" s="71" t="str">
        <f>IF(D48="","",VLOOKUP(D48,Data!A:C,3,FALSE))</f>
        <v/>
      </c>
      <c r="G48" s="71" t="str">
        <f>IF(D48="","",VLOOKUP(D48,Data!A:D,4,FALSE))</f>
        <v/>
      </c>
    </row>
    <row r="49" spans="1:7" x14ac:dyDescent="0.35">
      <c r="A49" s="75"/>
      <c r="B49" s="75"/>
      <c r="C49" s="75"/>
      <c r="D49" s="74"/>
      <c r="E49" s="71" t="str">
        <f>IF(D49="","",VLOOKUP(D49,Data!A:B,2,FALSE))</f>
        <v/>
      </c>
      <c r="F49" s="71" t="str">
        <f>IF(D49="","",VLOOKUP(D49,Data!A:C,3,FALSE))</f>
        <v/>
      </c>
      <c r="G49" s="71" t="str">
        <f>IF(D49="","",VLOOKUP(D49,Data!A:D,4,FALSE))</f>
        <v/>
      </c>
    </row>
    <row r="50" spans="1:7" x14ac:dyDescent="0.35">
      <c r="A50" s="75"/>
      <c r="B50" s="75"/>
      <c r="C50" s="75"/>
      <c r="D50" s="74"/>
      <c r="E50" s="71" t="str">
        <f>IF(D50="","",VLOOKUP(D50,Data!A:B,2,FALSE))</f>
        <v/>
      </c>
      <c r="F50" s="71" t="str">
        <f>IF(D50="","",VLOOKUP(D50,Data!A:C,3,FALSE))</f>
        <v/>
      </c>
      <c r="G50" s="71" t="str">
        <f>IF(D50="","",VLOOKUP(D50,Data!A:D,4,FALSE))</f>
        <v/>
      </c>
    </row>
    <row r="51" spans="1:7" x14ac:dyDescent="0.35">
      <c r="A51" s="75"/>
      <c r="B51" s="75"/>
      <c r="C51" s="75"/>
      <c r="D51" s="74"/>
      <c r="E51" s="71" t="str">
        <f>IF(D51="","",VLOOKUP(D51,Data!A:B,2,FALSE))</f>
        <v/>
      </c>
      <c r="F51" s="71" t="str">
        <f>IF(D51="","",VLOOKUP(D51,Data!A:C,3,FALSE))</f>
        <v/>
      </c>
      <c r="G51" s="71" t="str">
        <f>IF(D51="","",VLOOKUP(D51,Data!A:D,4,FALSE))</f>
        <v/>
      </c>
    </row>
    <row r="52" spans="1:7" x14ac:dyDescent="0.35">
      <c r="A52" s="75"/>
      <c r="B52" s="75"/>
      <c r="C52" s="75"/>
      <c r="D52" s="74"/>
      <c r="E52" s="71" t="str">
        <f>IF(D52="","",VLOOKUP(D52,Data!A:B,2,FALSE))</f>
        <v/>
      </c>
      <c r="F52" s="71" t="str">
        <f>IF(D52="","",VLOOKUP(D52,Data!A:C,3,FALSE))</f>
        <v/>
      </c>
      <c r="G52" s="71" t="str">
        <f>IF(D52="","",VLOOKUP(D52,Data!A:D,4,FALSE))</f>
        <v/>
      </c>
    </row>
    <row r="53" spans="1:7" x14ac:dyDescent="0.35">
      <c r="A53" s="75"/>
      <c r="B53" s="75"/>
      <c r="C53" s="75"/>
      <c r="D53" s="74"/>
      <c r="E53" s="71" t="str">
        <f>IF(D53="","",VLOOKUP(D53,Data!A:B,2,FALSE))</f>
        <v/>
      </c>
      <c r="F53" s="71" t="str">
        <f>IF(D53="","",VLOOKUP(D53,Data!A:C,3,FALSE))</f>
        <v/>
      </c>
      <c r="G53" s="71" t="str">
        <f>IF(D53="","",VLOOKUP(D53,Data!A:D,4,FALSE))</f>
        <v/>
      </c>
    </row>
    <row r="54" spans="1:7" x14ac:dyDescent="0.35">
      <c r="A54" s="75"/>
      <c r="B54" s="75"/>
      <c r="C54" s="75"/>
      <c r="D54" s="74"/>
      <c r="E54" s="71" t="str">
        <f>IF(D54="","",VLOOKUP(D54,Data!A:B,2,FALSE))</f>
        <v/>
      </c>
      <c r="F54" s="71" t="str">
        <f>IF(D54="","",VLOOKUP(D54,Data!A:C,3,FALSE))</f>
        <v/>
      </c>
      <c r="G54" s="71" t="str">
        <f>IF(D54="","",VLOOKUP(D54,Data!A:D,4,FALSE))</f>
        <v/>
      </c>
    </row>
    <row r="55" spans="1:7" x14ac:dyDescent="0.35">
      <c r="A55" s="75"/>
      <c r="B55" s="75"/>
      <c r="C55" s="75"/>
      <c r="D55" s="74"/>
      <c r="E55" s="71" t="str">
        <f>IF(D55="","",VLOOKUP(D55,Data!A:B,2,FALSE))</f>
        <v/>
      </c>
      <c r="F55" s="71" t="str">
        <f>IF(D55="","",VLOOKUP(D55,Data!A:C,3,FALSE))</f>
        <v/>
      </c>
      <c r="G55" s="71" t="str">
        <f>IF(D55="","",VLOOKUP(D55,Data!A:D,4,FALSE))</f>
        <v/>
      </c>
    </row>
    <row r="56" spans="1:7" x14ac:dyDescent="0.35">
      <c r="A56" s="75"/>
      <c r="B56" s="75"/>
      <c r="C56" s="75"/>
      <c r="D56" s="74"/>
      <c r="E56" s="71" t="str">
        <f>IF(D56="","",VLOOKUP(D56,Data!A:B,2,FALSE))</f>
        <v/>
      </c>
      <c r="F56" s="71" t="str">
        <f>IF(D56="","",VLOOKUP(D56,Data!A:C,3,FALSE))</f>
        <v/>
      </c>
      <c r="G56" s="71" t="str">
        <f>IF(D56="","",VLOOKUP(D56,Data!A:D,4,FALSE))</f>
        <v/>
      </c>
    </row>
    <row r="57" spans="1:7" x14ac:dyDescent="0.35">
      <c r="A57" s="75"/>
      <c r="B57" s="75"/>
      <c r="C57" s="75"/>
      <c r="D57" s="74"/>
      <c r="E57" s="71" t="str">
        <f>IF(D57="","",VLOOKUP(D57,Data!A:B,2,FALSE))</f>
        <v/>
      </c>
      <c r="F57" s="71" t="str">
        <f>IF(D57="","",VLOOKUP(D57,Data!A:C,3,FALSE))</f>
        <v/>
      </c>
      <c r="G57" s="71" t="str">
        <f>IF(D57="","",VLOOKUP(D57,Data!A:D,4,FALSE))</f>
        <v/>
      </c>
    </row>
    <row r="58" spans="1:7" x14ac:dyDescent="0.35">
      <c r="A58" s="75"/>
      <c r="B58" s="75"/>
      <c r="C58" s="75"/>
      <c r="D58" s="74"/>
      <c r="E58" s="71" t="str">
        <f>IF(D58="","",VLOOKUP(D58,Data!A:B,2,FALSE))</f>
        <v/>
      </c>
      <c r="F58" s="71" t="str">
        <f>IF(D58="","",VLOOKUP(D58,Data!A:C,3,FALSE))</f>
        <v/>
      </c>
      <c r="G58" s="71" t="str">
        <f>IF(D58="","",VLOOKUP(D58,Data!A:D,4,FALSE))</f>
        <v/>
      </c>
    </row>
    <row r="59" spans="1:7" x14ac:dyDescent="0.35">
      <c r="A59" s="75"/>
      <c r="B59" s="75"/>
      <c r="C59" s="75"/>
      <c r="D59" s="74"/>
      <c r="E59" s="71" t="str">
        <f>IF(D59="","",VLOOKUP(D59,Data!A:B,2,FALSE))</f>
        <v/>
      </c>
      <c r="F59" s="71" t="str">
        <f>IF(D59="","",VLOOKUP(D59,Data!A:C,3,FALSE))</f>
        <v/>
      </c>
      <c r="G59" s="71" t="str">
        <f>IF(D59="","",VLOOKUP(D59,Data!A:D,4,FALSE))</f>
        <v/>
      </c>
    </row>
    <row r="60" spans="1:7" x14ac:dyDescent="0.35">
      <c r="A60" s="75"/>
      <c r="B60" s="75"/>
      <c r="C60" s="75"/>
      <c r="D60" s="74"/>
      <c r="E60" s="71" t="str">
        <f>IF(D60="","",VLOOKUP(D60,Data!A:B,2,FALSE))</f>
        <v/>
      </c>
      <c r="F60" s="71" t="str">
        <f>IF(D60="","",VLOOKUP(D60,Data!A:C,3,FALSE))</f>
        <v/>
      </c>
      <c r="G60" s="71" t="str">
        <f>IF(D60="","",VLOOKUP(D60,Data!A:D,4,FALSE))</f>
        <v/>
      </c>
    </row>
    <row r="61" spans="1:7" x14ac:dyDescent="0.35">
      <c r="A61" s="75"/>
      <c r="B61" s="75"/>
      <c r="C61" s="75"/>
      <c r="D61" s="74"/>
      <c r="E61" s="71" t="str">
        <f>IF(D61="","",VLOOKUP(D61,Data!A:B,2,FALSE))</f>
        <v/>
      </c>
      <c r="F61" s="71" t="str">
        <f>IF(D61="","",VLOOKUP(D61,Data!A:C,3,FALSE))</f>
        <v/>
      </c>
      <c r="G61" s="71" t="str">
        <f>IF(D61="","",VLOOKUP(D61,Data!A:D,4,FALSE))</f>
        <v/>
      </c>
    </row>
    <row r="62" spans="1:7" x14ac:dyDescent="0.35">
      <c r="A62" s="75"/>
      <c r="B62" s="75"/>
      <c r="C62" s="75"/>
      <c r="D62" s="74"/>
      <c r="E62" s="71" t="str">
        <f>IF(D62="","",VLOOKUP(D62,Data!A:B,2,FALSE))</f>
        <v/>
      </c>
      <c r="F62" s="71" t="str">
        <f>IF(D62="","",VLOOKUP(D62,Data!A:C,3,FALSE))</f>
        <v/>
      </c>
      <c r="G62" s="71" t="str">
        <f>IF(D62="","",VLOOKUP(D62,Data!A:D,4,FALSE))</f>
        <v/>
      </c>
    </row>
    <row r="63" spans="1:7" x14ac:dyDescent="0.35">
      <c r="A63" s="75"/>
      <c r="B63" s="75"/>
      <c r="C63" s="75"/>
      <c r="D63" s="74"/>
      <c r="E63" s="71" t="str">
        <f>IF(D63="","",VLOOKUP(D63,Data!A:B,2,FALSE))</f>
        <v/>
      </c>
      <c r="F63" s="71" t="str">
        <f>IF(D63="","",VLOOKUP(D63,Data!A:C,3,FALSE))</f>
        <v/>
      </c>
      <c r="G63" s="71" t="str">
        <f>IF(D63="","",VLOOKUP(D63,Data!A:D,4,FALSE))</f>
        <v/>
      </c>
    </row>
    <row r="64" spans="1:7" x14ac:dyDescent="0.35">
      <c r="A64" s="75"/>
      <c r="B64" s="75"/>
      <c r="C64" s="75"/>
      <c r="D64" s="74"/>
      <c r="E64" s="71" t="str">
        <f>IF(D64="","",VLOOKUP(D64,Data!A:B,2,FALSE))</f>
        <v/>
      </c>
      <c r="F64" s="71" t="str">
        <f>IF(D64="","",VLOOKUP(D64,Data!A:C,3,FALSE))</f>
        <v/>
      </c>
      <c r="G64" s="71" t="str">
        <f>IF(D64="","",VLOOKUP(D64,Data!A:D,4,FALSE))</f>
        <v/>
      </c>
    </row>
    <row r="65" spans="1:7" x14ac:dyDescent="0.35">
      <c r="A65" s="75"/>
      <c r="B65" s="75"/>
      <c r="C65" s="75"/>
      <c r="D65" s="74"/>
      <c r="E65" s="71" t="str">
        <f>IF(D65="","",VLOOKUP(D65,Data!A:B,2,FALSE))</f>
        <v/>
      </c>
      <c r="F65" s="71" t="str">
        <f>IF(D65="","",VLOOKUP(D65,Data!A:C,3,FALSE))</f>
        <v/>
      </c>
      <c r="G65" s="71" t="str">
        <f>IF(D65="","",VLOOKUP(D65,Data!A:D,4,FALSE))</f>
        <v/>
      </c>
    </row>
    <row r="66" spans="1:7" x14ac:dyDescent="0.35">
      <c r="A66" s="75"/>
      <c r="B66" s="75"/>
      <c r="C66" s="75"/>
      <c r="D66" s="74"/>
      <c r="E66" s="71" t="str">
        <f>IF(D66="","",VLOOKUP(D66,Data!A:B,2,FALSE))</f>
        <v/>
      </c>
      <c r="F66" s="71" t="str">
        <f>IF(D66="","",VLOOKUP(D66,Data!A:C,3,FALSE))</f>
        <v/>
      </c>
      <c r="G66" s="71" t="str">
        <f>IF(D66="","",VLOOKUP(D66,Data!A:D,4,FALSE))</f>
        <v/>
      </c>
    </row>
    <row r="67" spans="1:7" x14ac:dyDescent="0.35">
      <c r="A67" s="75"/>
      <c r="B67" s="75"/>
      <c r="C67" s="75"/>
      <c r="D67" s="74"/>
      <c r="E67" s="71" t="str">
        <f>IF(D67="","",VLOOKUP(D67,Data!A:B,2,FALSE))</f>
        <v/>
      </c>
      <c r="F67" s="71" t="str">
        <f>IF(D67="","",VLOOKUP(D67,Data!A:C,3,FALSE))</f>
        <v/>
      </c>
      <c r="G67" s="71" t="str">
        <f>IF(D67="","",VLOOKUP(D67,Data!A:D,4,FALSE))</f>
        <v/>
      </c>
    </row>
    <row r="68" spans="1:7" x14ac:dyDescent="0.35">
      <c r="A68" s="75"/>
      <c r="B68" s="75"/>
      <c r="C68" s="75"/>
      <c r="D68" s="74"/>
      <c r="E68" s="71" t="str">
        <f>IF(D68="","",VLOOKUP(D68,Data!A:B,2,FALSE))</f>
        <v/>
      </c>
      <c r="F68" s="71" t="str">
        <f>IF(D68="","",VLOOKUP(D68,Data!A:C,3,FALSE))</f>
        <v/>
      </c>
      <c r="G68" s="71" t="str">
        <f>IF(D68="","",VLOOKUP(D68,Data!A:D,4,FALSE))</f>
        <v/>
      </c>
    </row>
    <row r="69" spans="1:7" x14ac:dyDescent="0.35">
      <c r="A69" s="75"/>
      <c r="B69" s="75"/>
      <c r="C69" s="75"/>
      <c r="D69" s="74"/>
      <c r="E69" s="71" t="str">
        <f>IF(D69="","",VLOOKUP(D69,Data!A:B,2,FALSE))</f>
        <v/>
      </c>
      <c r="F69" s="71" t="str">
        <f>IF(D69="","",VLOOKUP(D69,Data!A:C,3,FALSE))</f>
        <v/>
      </c>
      <c r="G69" s="71" t="str">
        <f>IF(D69="","",VLOOKUP(D69,Data!A:D,4,FALSE))</f>
        <v/>
      </c>
    </row>
    <row r="70" spans="1:7" x14ac:dyDescent="0.35">
      <c r="A70" s="75"/>
      <c r="B70" s="75"/>
      <c r="C70" s="75"/>
      <c r="D70" s="74"/>
      <c r="E70" s="71" t="str">
        <f>IF(D70="","",VLOOKUP(D70,Data!A:B,2,FALSE))</f>
        <v/>
      </c>
      <c r="F70" s="71" t="str">
        <f>IF(D70="","",VLOOKUP(D70,Data!A:C,3,FALSE))</f>
        <v/>
      </c>
      <c r="G70" s="71" t="str">
        <f>IF(D70="","",VLOOKUP(D70,Data!A:D,4,FALSE))</f>
        <v/>
      </c>
    </row>
    <row r="71" spans="1:7" x14ac:dyDescent="0.35">
      <c r="F71" s="71" t="s">
        <v>368</v>
      </c>
      <c r="G71" s="71" t="str">
        <f>IF(D71="","",VLOOKUP(D71,Data!A:D,4,FALSE))</f>
        <v/>
      </c>
    </row>
    <row r="72" spans="1:7" x14ac:dyDescent="0.35">
      <c r="F72" s="71" t="s">
        <v>368</v>
      </c>
      <c r="G72" s="71" t="str">
        <f>IF(D72="","",VLOOKUP(D72,Data!A:D,4,FALSE))</f>
        <v/>
      </c>
    </row>
    <row r="73" spans="1:7" x14ac:dyDescent="0.35">
      <c r="F73" s="71" t="s">
        <v>368</v>
      </c>
      <c r="G73" s="71" t="str">
        <f>IF(D73="","",VLOOKUP(D73,Data!A:D,4,FALSE))</f>
        <v/>
      </c>
    </row>
    <row r="74" spans="1:7" x14ac:dyDescent="0.35">
      <c r="F74" s="71" t="s">
        <v>368</v>
      </c>
      <c r="G74" s="71" t="str">
        <f>IF(D74="","",VLOOKUP(D74,Data!A:D,4,FALSE))</f>
        <v/>
      </c>
    </row>
  </sheetData>
  <mergeCells count="2">
    <mergeCell ref="A1:C1"/>
    <mergeCell ref="A2:C2"/>
  </mergeCells>
  <conditionalFormatting sqref="E4:E70">
    <cfRule type="expression" dxfId="109" priority="31">
      <formula>$S4="Reneged"</formula>
    </cfRule>
    <cfRule type="expression" dxfId="108" priority="32">
      <formula>$S4="Declined"</formula>
    </cfRule>
    <cfRule type="containsText" dxfId="107" priority="33" operator="containsText" text="Accepted">
      <formula>NOT(ISERROR(SEARCH("Accepted",E4)))</formula>
    </cfRule>
    <cfRule type="expression" dxfId="106" priority="34">
      <formula>#REF!="Internal"</formula>
    </cfRule>
    <cfRule type="expression" dxfId="105" priority="35">
      <formula>$S4="Deferred"</formula>
    </cfRule>
    <cfRule type="expression" dxfId="104" priority="36">
      <formula>$S4="Reneged"</formula>
    </cfRule>
    <cfRule type="expression" dxfId="103" priority="37">
      <formula>$S4="Declined"</formula>
    </cfRule>
    <cfRule type="containsText" dxfId="102" priority="38" operator="containsText" text="Accepted">
      <formula>NOT(ISERROR(SEARCH("Accepted",E4)))</formula>
    </cfRule>
    <cfRule type="expression" dxfId="101" priority="39">
      <formula>#REF!="Internal"</formula>
    </cfRule>
    <cfRule type="expression" dxfId="100" priority="40">
      <formula>$S4="Deferred"</formula>
    </cfRule>
  </conditionalFormatting>
  <conditionalFormatting sqref="F4:F74">
    <cfRule type="expression" dxfId="99" priority="16">
      <formula>$S4="Reneged"</formula>
    </cfRule>
    <cfRule type="expression" dxfId="98" priority="17">
      <formula>$S4="Declined"</formula>
    </cfRule>
    <cfRule type="containsText" dxfId="97" priority="18" operator="containsText" text="Accepted">
      <formula>NOT(ISERROR(SEARCH("Accepted",F4)))</formula>
    </cfRule>
    <cfRule type="expression" dxfId="96" priority="19">
      <formula>#REF!="Internal"</formula>
    </cfRule>
    <cfRule type="expression" dxfId="95" priority="20">
      <formula>$S4="Deferred"</formula>
    </cfRule>
  </conditionalFormatting>
  <conditionalFormatting sqref="F4:G74">
    <cfRule type="expression" dxfId="94" priority="6">
      <formula>$S4="Reneged"</formula>
    </cfRule>
    <cfRule type="expression" dxfId="93" priority="7">
      <formula>$S4="Declined"</formula>
    </cfRule>
    <cfRule type="containsText" dxfId="92" priority="8" operator="containsText" text="Accepted">
      <formula>NOT(ISERROR(SEARCH("Accepted",F4)))</formula>
    </cfRule>
    <cfRule type="expression" dxfId="91" priority="9">
      <formula>#REF!="Internal"</formula>
    </cfRule>
    <cfRule type="expression" dxfId="90" priority="10">
      <formula>$S4="Deferred"</formula>
    </cfRule>
  </conditionalFormatting>
  <conditionalFormatting sqref="G4:G74">
    <cfRule type="expression" dxfId="89" priority="1">
      <formula>$S4="Reneged"</formula>
    </cfRule>
    <cfRule type="expression" dxfId="88" priority="2">
      <formula>$S4="Declined"</formula>
    </cfRule>
    <cfRule type="containsText" dxfId="87" priority="3" operator="containsText" text="Accepted">
      <formula>NOT(ISERROR(SEARCH("Accepted",G4)))</formula>
    </cfRule>
    <cfRule type="expression" dxfId="86" priority="4">
      <formula>#REF!="Internal"</formula>
    </cfRule>
    <cfRule type="expression" dxfId="85" priority="5">
      <formula>$S4="Deferred"</formula>
    </cfRule>
  </conditionalFormatting>
  <hyperlinks>
    <hyperlink ref="C4" r:id="rId1" display="simonmartin@bpp.com" xr:uid="{32B560A0-BE20-426A-8969-E435E0E8FA72}"/>
    <hyperlink ref="A1" r:id="rId2" display="b) Before submitting form please ensure ALL your tutors register for an account here: " xr:uid="{51F2810B-098E-449C-BD4B-142E3F19F827}"/>
  </hyperlinks>
  <pageMargins left="0.7" right="0.7" top="0.75" bottom="0.75" header="0.3" footer="0.3"/>
  <pageSetup paperSize="9" orientation="portrait" horizontalDpi="1200" verticalDpi="120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11819E-F18A-43E1-AEC7-B3054D5C74E3}">
          <x14:formula1>
            <xm:f>Data!$A:$A</xm:f>
          </x14:formula1>
          <xm:sqref>D4:D70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theme="2" tint="-0.499984740745262"/>
  </sheetPr>
  <dimension ref="A1:H70"/>
  <sheetViews>
    <sheetView workbookViewId="0">
      <selection sqref="A1:XFD2"/>
    </sheetView>
  </sheetViews>
  <sheetFormatPr defaultColWidth="9" defaultRowHeight="14.5" x14ac:dyDescent="0.35"/>
  <cols>
    <col min="1" max="2" width="17.54296875" style="69" bestFit="1" customWidth="1"/>
    <col min="3" max="3" width="34.26953125" style="69" bestFit="1" customWidth="1"/>
    <col min="4" max="4" width="28.26953125" style="69" bestFit="1" customWidth="1"/>
    <col min="5" max="5" width="9" style="69"/>
    <col min="6" max="6" width="62" style="69" bestFit="1" customWidth="1"/>
    <col min="7" max="7" width="87.81640625" style="69" bestFit="1" customWidth="1"/>
    <col min="8" max="8" width="46" style="69" bestFit="1" customWidth="1"/>
    <col min="9" max="16384" width="9" style="69"/>
  </cols>
  <sheetData>
    <row r="1" spans="1:8" x14ac:dyDescent="0.35">
      <c r="A1" s="50" t="s">
        <v>118</v>
      </c>
      <c r="B1" s="50" t="s">
        <v>119</v>
      </c>
      <c r="C1" s="50" t="s">
        <v>120</v>
      </c>
      <c r="D1" s="50" t="s">
        <v>121</v>
      </c>
      <c r="E1" s="50" t="s">
        <v>122</v>
      </c>
      <c r="F1" s="50" t="s">
        <v>123</v>
      </c>
      <c r="G1" s="50" t="s">
        <v>124</v>
      </c>
      <c r="H1" s="50" t="s">
        <v>364</v>
      </c>
    </row>
    <row r="2" spans="1:8" x14ac:dyDescent="0.35">
      <c r="A2" s="69" t="str">
        <f>TRIM(LOWER('Tutor Toolkit and ECR Enrolment'!C4))</f>
        <v>dave@learning.com</v>
      </c>
      <c r="B2" s="69" t="str">
        <f>TRIM(LOWER('Tutor Toolkit and ECR Enrolment'!C4))</f>
        <v>dave@learning.com</v>
      </c>
      <c r="C2" s="69" t="str">
        <f>'Tutor Toolkit and ECR Enrolment'!A4</f>
        <v>Example (do not delete this row) Dave</v>
      </c>
      <c r="D2" s="69" t="str">
        <f>'Tutor Toolkit and ECR Enrolment'!B4</f>
        <v>Learning (don’t delete this line)</v>
      </c>
      <c r="E2" s="69" t="str">
        <f t="shared" ref="E2:E33" si="0">IF(A2="","","db")</f>
        <v>db</v>
      </c>
      <c r="F2" s="69" t="str">
        <f>'Tutor Toolkit and ECR Enrolment'!F4</f>
        <v>ACCA - Applied Skills - Audit and Assurance (UK &amp; INT) (AA) - September 2025</v>
      </c>
      <c r="G2" s="69" t="str">
        <f>'Tutor Toolkit and ECR Enrolment'!G4</f>
        <v>Onlin Suppl for Tuiti Provi - 25-06-01 - Non Onl - September 2025 - c2aea0e1-4df4-4cdd-99e4-14aaed6fe5ae</v>
      </c>
      <c r="H2" s="69" t="str">
        <f>'Tutor Toolkit and ECR Enrolment'!E4</f>
        <v>ACCA - AA - Audit and Assurance - Tutor Toolkit 25-26</v>
      </c>
    </row>
    <row r="3" spans="1:8" x14ac:dyDescent="0.35">
      <c r="A3" s="70" t="str">
        <f>TRIM(LOWER('Tutor Toolkit and ECR Enrolment'!C5))</f>
        <v/>
      </c>
      <c r="B3" s="70" t="str">
        <f>TRIM(LOWER('Tutor Toolkit and ECR Enrolment'!C5))</f>
        <v/>
      </c>
      <c r="C3" s="70">
        <f>'Tutor Toolkit and ECR Enrolment'!A5</f>
        <v>0</v>
      </c>
      <c r="D3" s="70">
        <f>'Tutor Toolkit and ECR Enrolment'!B5</f>
        <v>0</v>
      </c>
      <c r="E3" s="70" t="str">
        <f t="shared" si="0"/>
        <v/>
      </c>
      <c r="F3" s="70" t="str">
        <f>'Tutor Toolkit and ECR Enrolment'!F5</f>
        <v/>
      </c>
      <c r="G3" s="70" t="str">
        <f>'Tutor Toolkit and ECR Enrolment'!G5</f>
        <v/>
      </c>
      <c r="H3" s="70" t="str">
        <f>'Tutor Toolkit and ECR Enrolment'!E5</f>
        <v/>
      </c>
    </row>
    <row r="4" spans="1:8" x14ac:dyDescent="0.35">
      <c r="A4" s="70" t="str">
        <f>TRIM(LOWER('Tutor Toolkit and ECR Enrolment'!C6))</f>
        <v/>
      </c>
      <c r="B4" s="70" t="str">
        <f>TRIM(LOWER('Tutor Toolkit and ECR Enrolment'!C6))</f>
        <v/>
      </c>
      <c r="C4" s="70">
        <f>'Tutor Toolkit and ECR Enrolment'!A6</f>
        <v>0</v>
      </c>
      <c r="D4" s="70">
        <f>'Tutor Toolkit and ECR Enrolment'!B6</f>
        <v>0</v>
      </c>
      <c r="E4" s="70" t="str">
        <f t="shared" si="0"/>
        <v/>
      </c>
      <c r="F4" s="70" t="str">
        <f>'Tutor Toolkit and ECR Enrolment'!F6</f>
        <v/>
      </c>
      <c r="G4" s="70" t="str">
        <f>'Tutor Toolkit and ECR Enrolment'!G6</f>
        <v/>
      </c>
      <c r="H4" s="70" t="str">
        <f>'Tutor Toolkit and ECR Enrolment'!E6</f>
        <v/>
      </c>
    </row>
    <row r="5" spans="1:8" x14ac:dyDescent="0.35">
      <c r="A5" s="70" t="str">
        <f>TRIM(LOWER('Tutor Toolkit and ECR Enrolment'!C7))</f>
        <v/>
      </c>
      <c r="B5" s="70" t="str">
        <f>TRIM(LOWER('Tutor Toolkit and ECR Enrolment'!C7))</f>
        <v/>
      </c>
      <c r="C5" s="70">
        <f>'Tutor Toolkit and ECR Enrolment'!A7</f>
        <v>0</v>
      </c>
      <c r="D5" s="70">
        <f>'Tutor Toolkit and ECR Enrolment'!B7</f>
        <v>0</v>
      </c>
      <c r="E5" s="70" t="str">
        <f t="shared" si="0"/>
        <v/>
      </c>
      <c r="F5" s="70" t="str">
        <f>'Tutor Toolkit and ECR Enrolment'!F7</f>
        <v/>
      </c>
      <c r="G5" s="70" t="str">
        <f>'Tutor Toolkit and ECR Enrolment'!G7</f>
        <v/>
      </c>
      <c r="H5" s="70" t="str">
        <f>'Tutor Toolkit and ECR Enrolment'!E7</f>
        <v/>
      </c>
    </row>
    <row r="6" spans="1:8" x14ac:dyDescent="0.35">
      <c r="A6" s="70" t="str">
        <f>TRIM(LOWER('Tutor Toolkit and ECR Enrolment'!C8))</f>
        <v/>
      </c>
      <c r="B6" s="70" t="str">
        <f>TRIM(LOWER('Tutor Toolkit and ECR Enrolment'!C8))</f>
        <v/>
      </c>
      <c r="C6" s="70">
        <f>'Tutor Toolkit and ECR Enrolment'!A8</f>
        <v>0</v>
      </c>
      <c r="D6" s="70">
        <f>'Tutor Toolkit and ECR Enrolment'!B8</f>
        <v>0</v>
      </c>
      <c r="E6" s="70" t="str">
        <f t="shared" si="0"/>
        <v/>
      </c>
      <c r="F6" s="70" t="str">
        <f>'Tutor Toolkit and ECR Enrolment'!F8</f>
        <v/>
      </c>
      <c r="G6" s="70" t="str">
        <f>'Tutor Toolkit and ECR Enrolment'!G8</f>
        <v/>
      </c>
      <c r="H6" s="70" t="str">
        <f>'Tutor Toolkit and ECR Enrolment'!E8</f>
        <v/>
      </c>
    </row>
    <row r="7" spans="1:8" x14ac:dyDescent="0.35">
      <c r="A7" s="70" t="str">
        <f>TRIM(LOWER('Tutor Toolkit and ECR Enrolment'!C9))</f>
        <v/>
      </c>
      <c r="B7" s="70" t="str">
        <f>TRIM(LOWER('Tutor Toolkit and ECR Enrolment'!C9))</f>
        <v/>
      </c>
      <c r="C7" s="70">
        <f>'Tutor Toolkit and ECR Enrolment'!A9</f>
        <v>0</v>
      </c>
      <c r="D7" s="70">
        <f>'Tutor Toolkit and ECR Enrolment'!B9</f>
        <v>0</v>
      </c>
      <c r="E7" s="70" t="str">
        <f t="shared" si="0"/>
        <v/>
      </c>
      <c r="F7" s="70" t="str">
        <f>'Tutor Toolkit and ECR Enrolment'!F9</f>
        <v/>
      </c>
      <c r="G7" s="70" t="str">
        <f>'Tutor Toolkit and ECR Enrolment'!G9</f>
        <v/>
      </c>
      <c r="H7" s="70" t="str">
        <f>'Tutor Toolkit and ECR Enrolment'!E9</f>
        <v/>
      </c>
    </row>
    <row r="8" spans="1:8" x14ac:dyDescent="0.35">
      <c r="A8" s="70" t="str">
        <f>TRIM(LOWER('Tutor Toolkit and ECR Enrolment'!C10))</f>
        <v/>
      </c>
      <c r="B8" s="70" t="str">
        <f>TRIM(LOWER('Tutor Toolkit and ECR Enrolment'!C10))</f>
        <v/>
      </c>
      <c r="C8" s="70">
        <f>'Tutor Toolkit and ECR Enrolment'!A10</f>
        <v>0</v>
      </c>
      <c r="D8" s="70">
        <f>'Tutor Toolkit and ECR Enrolment'!B10</f>
        <v>0</v>
      </c>
      <c r="E8" s="70" t="str">
        <f t="shared" si="0"/>
        <v/>
      </c>
      <c r="F8" s="70" t="str">
        <f>'Tutor Toolkit and ECR Enrolment'!F10</f>
        <v/>
      </c>
      <c r="G8" s="70" t="str">
        <f>'Tutor Toolkit and ECR Enrolment'!G10</f>
        <v/>
      </c>
      <c r="H8" s="70" t="str">
        <f>'Tutor Toolkit and ECR Enrolment'!E10</f>
        <v/>
      </c>
    </row>
    <row r="9" spans="1:8" x14ac:dyDescent="0.35">
      <c r="A9" s="70" t="str">
        <f>TRIM(LOWER('Tutor Toolkit and ECR Enrolment'!C11))</f>
        <v/>
      </c>
      <c r="B9" s="70" t="str">
        <f>TRIM(LOWER('Tutor Toolkit and ECR Enrolment'!C11))</f>
        <v/>
      </c>
      <c r="C9" s="70">
        <f>'Tutor Toolkit and ECR Enrolment'!A11</f>
        <v>0</v>
      </c>
      <c r="D9" s="70">
        <f>'Tutor Toolkit and ECR Enrolment'!B11</f>
        <v>0</v>
      </c>
      <c r="E9" s="70" t="str">
        <f t="shared" si="0"/>
        <v/>
      </c>
      <c r="F9" s="70" t="str">
        <f>'Tutor Toolkit and ECR Enrolment'!F11</f>
        <v/>
      </c>
      <c r="G9" s="70" t="str">
        <f>'Tutor Toolkit and ECR Enrolment'!G11</f>
        <v/>
      </c>
      <c r="H9" s="70" t="str">
        <f>'Tutor Toolkit and ECR Enrolment'!E11</f>
        <v/>
      </c>
    </row>
    <row r="10" spans="1:8" x14ac:dyDescent="0.35">
      <c r="A10" s="70" t="str">
        <f>TRIM(LOWER('Tutor Toolkit and ECR Enrolment'!C12))</f>
        <v/>
      </c>
      <c r="B10" s="70" t="str">
        <f>TRIM(LOWER('Tutor Toolkit and ECR Enrolment'!C12))</f>
        <v/>
      </c>
      <c r="C10" s="70">
        <f>'Tutor Toolkit and ECR Enrolment'!A12</f>
        <v>0</v>
      </c>
      <c r="D10" s="70">
        <f>'Tutor Toolkit and ECR Enrolment'!B12</f>
        <v>0</v>
      </c>
      <c r="E10" s="70" t="str">
        <f t="shared" si="0"/>
        <v/>
      </c>
      <c r="F10" s="70" t="str">
        <f>'Tutor Toolkit and ECR Enrolment'!F12</f>
        <v/>
      </c>
      <c r="G10" s="70" t="str">
        <f>'Tutor Toolkit and ECR Enrolment'!G12</f>
        <v/>
      </c>
      <c r="H10" s="70" t="str">
        <f>'Tutor Toolkit and ECR Enrolment'!E12</f>
        <v/>
      </c>
    </row>
    <row r="11" spans="1:8" x14ac:dyDescent="0.35">
      <c r="A11" s="70" t="str">
        <f>TRIM(LOWER('Tutor Toolkit and ECR Enrolment'!C13))</f>
        <v/>
      </c>
      <c r="B11" s="70" t="str">
        <f>TRIM(LOWER('Tutor Toolkit and ECR Enrolment'!C13))</f>
        <v/>
      </c>
      <c r="C11" s="70">
        <f>'Tutor Toolkit and ECR Enrolment'!A13</f>
        <v>0</v>
      </c>
      <c r="D11" s="70">
        <f>'Tutor Toolkit and ECR Enrolment'!B13</f>
        <v>0</v>
      </c>
      <c r="E11" s="70" t="str">
        <f t="shared" si="0"/>
        <v/>
      </c>
      <c r="F11" s="70" t="str">
        <f>'Tutor Toolkit and ECR Enrolment'!F13</f>
        <v/>
      </c>
      <c r="G11" s="70" t="str">
        <f>'Tutor Toolkit and ECR Enrolment'!G13</f>
        <v/>
      </c>
      <c r="H11" s="70" t="str">
        <f>'Tutor Toolkit and ECR Enrolment'!E13</f>
        <v/>
      </c>
    </row>
    <row r="12" spans="1:8" x14ac:dyDescent="0.35">
      <c r="A12" s="70" t="str">
        <f>TRIM(LOWER('Tutor Toolkit and ECR Enrolment'!C14))</f>
        <v/>
      </c>
      <c r="B12" s="70" t="str">
        <f>TRIM(LOWER('Tutor Toolkit and ECR Enrolment'!C14))</f>
        <v/>
      </c>
      <c r="C12" s="70">
        <f>'Tutor Toolkit and ECR Enrolment'!A14</f>
        <v>0</v>
      </c>
      <c r="D12" s="70">
        <f>'Tutor Toolkit and ECR Enrolment'!B14</f>
        <v>0</v>
      </c>
      <c r="E12" s="70" t="str">
        <f t="shared" si="0"/>
        <v/>
      </c>
      <c r="F12" s="70" t="str">
        <f>'Tutor Toolkit and ECR Enrolment'!F14</f>
        <v/>
      </c>
      <c r="G12" s="70" t="str">
        <f>'Tutor Toolkit and ECR Enrolment'!G14</f>
        <v/>
      </c>
      <c r="H12" s="70" t="str">
        <f>'Tutor Toolkit and ECR Enrolment'!E14</f>
        <v/>
      </c>
    </row>
    <row r="13" spans="1:8" x14ac:dyDescent="0.35">
      <c r="A13" s="70" t="str">
        <f>TRIM(LOWER('Tutor Toolkit and ECR Enrolment'!C15))</f>
        <v/>
      </c>
      <c r="B13" s="70" t="str">
        <f>TRIM(LOWER('Tutor Toolkit and ECR Enrolment'!C15))</f>
        <v/>
      </c>
      <c r="C13" s="70">
        <f>'Tutor Toolkit and ECR Enrolment'!A15</f>
        <v>0</v>
      </c>
      <c r="D13" s="70">
        <f>'Tutor Toolkit and ECR Enrolment'!B15</f>
        <v>0</v>
      </c>
      <c r="E13" s="70" t="str">
        <f t="shared" si="0"/>
        <v/>
      </c>
      <c r="F13" s="70" t="str">
        <f>'Tutor Toolkit and ECR Enrolment'!F15</f>
        <v/>
      </c>
      <c r="G13" s="70" t="str">
        <f>'Tutor Toolkit and ECR Enrolment'!G15</f>
        <v/>
      </c>
      <c r="H13" s="70" t="str">
        <f>'Tutor Toolkit and ECR Enrolment'!E15</f>
        <v/>
      </c>
    </row>
    <row r="14" spans="1:8" x14ac:dyDescent="0.35">
      <c r="A14" s="70" t="str">
        <f>TRIM(LOWER('Tutor Toolkit and ECR Enrolment'!C16))</f>
        <v/>
      </c>
      <c r="B14" s="70" t="str">
        <f>TRIM(LOWER('Tutor Toolkit and ECR Enrolment'!C16))</f>
        <v/>
      </c>
      <c r="C14" s="70">
        <f>'Tutor Toolkit and ECR Enrolment'!A16</f>
        <v>0</v>
      </c>
      <c r="D14" s="70">
        <f>'Tutor Toolkit and ECR Enrolment'!B16</f>
        <v>0</v>
      </c>
      <c r="E14" s="70" t="str">
        <f t="shared" si="0"/>
        <v/>
      </c>
      <c r="F14" s="70" t="str">
        <f>'Tutor Toolkit and ECR Enrolment'!F16</f>
        <v/>
      </c>
      <c r="G14" s="70" t="str">
        <f>'Tutor Toolkit and ECR Enrolment'!G16</f>
        <v/>
      </c>
      <c r="H14" s="70" t="str">
        <f>'Tutor Toolkit and ECR Enrolment'!E16</f>
        <v/>
      </c>
    </row>
    <row r="15" spans="1:8" x14ac:dyDescent="0.35">
      <c r="A15" s="70" t="str">
        <f>TRIM(LOWER('Tutor Toolkit and ECR Enrolment'!C17))</f>
        <v/>
      </c>
      <c r="B15" s="70" t="str">
        <f>TRIM(LOWER('Tutor Toolkit and ECR Enrolment'!C17))</f>
        <v/>
      </c>
      <c r="C15" s="70">
        <f>'Tutor Toolkit and ECR Enrolment'!A17</f>
        <v>0</v>
      </c>
      <c r="D15" s="70">
        <f>'Tutor Toolkit and ECR Enrolment'!B17</f>
        <v>0</v>
      </c>
      <c r="E15" s="70" t="str">
        <f t="shared" si="0"/>
        <v/>
      </c>
      <c r="F15" s="70" t="str">
        <f>'Tutor Toolkit and ECR Enrolment'!F17</f>
        <v/>
      </c>
      <c r="G15" s="70" t="str">
        <f>'Tutor Toolkit and ECR Enrolment'!G17</f>
        <v/>
      </c>
      <c r="H15" s="70" t="str">
        <f>'Tutor Toolkit and ECR Enrolment'!E17</f>
        <v/>
      </c>
    </row>
    <row r="16" spans="1:8" x14ac:dyDescent="0.35">
      <c r="A16" s="70" t="str">
        <f>TRIM(LOWER('Tutor Toolkit and ECR Enrolment'!C18))</f>
        <v/>
      </c>
      <c r="B16" s="70" t="str">
        <f>TRIM(LOWER('Tutor Toolkit and ECR Enrolment'!C18))</f>
        <v/>
      </c>
      <c r="C16" s="70">
        <f>'Tutor Toolkit and ECR Enrolment'!A18</f>
        <v>0</v>
      </c>
      <c r="D16" s="70">
        <f>'Tutor Toolkit and ECR Enrolment'!B18</f>
        <v>0</v>
      </c>
      <c r="E16" s="70" t="str">
        <f t="shared" si="0"/>
        <v/>
      </c>
      <c r="F16" s="70" t="str">
        <f>'Tutor Toolkit and ECR Enrolment'!F18</f>
        <v/>
      </c>
      <c r="G16" s="70" t="str">
        <f>'Tutor Toolkit and ECR Enrolment'!G18</f>
        <v/>
      </c>
      <c r="H16" s="70" t="str">
        <f>'Tutor Toolkit and ECR Enrolment'!E18</f>
        <v/>
      </c>
    </row>
    <row r="17" spans="1:8" x14ac:dyDescent="0.35">
      <c r="A17" s="70" t="str">
        <f>TRIM(LOWER('Tutor Toolkit and ECR Enrolment'!C19))</f>
        <v/>
      </c>
      <c r="B17" s="70" t="str">
        <f>TRIM(LOWER('Tutor Toolkit and ECR Enrolment'!C19))</f>
        <v/>
      </c>
      <c r="C17" s="70">
        <f>'Tutor Toolkit and ECR Enrolment'!A19</f>
        <v>0</v>
      </c>
      <c r="D17" s="70">
        <f>'Tutor Toolkit and ECR Enrolment'!B19</f>
        <v>0</v>
      </c>
      <c r="E17" s="70" t="str">
        <f t="shared" si="0"/>
        <v/>
      </c>
      <c r="F17" s="70" t="str">
        <f>'Tutor Toolkit and ECR Enrolment'!F19</f>
        <v/>
      </c>
      <c r="G17" s="70" t="str">
        <f>'Tutor Toolkit and ECR Enrolment'!G19</f>
        <v/>
      </c>
      <c r="H17" s="70" t="str">
        <f>'Tutor Toolkit and ECR Enrolment'!E19</f>
        <v/>
      </c>
    </row>
    <row r="18" spans="1:8" x14ac:dyDescent="0.35">
      <c r="A18" s="70" t="str">
        <f>TRIM(LOWER('Tutor Toolkit and ECR Enrolment'!C20))</f>
        <v/>
      </c>
      <c r="B18" s="70" t="str">
        <f>TRIM(LOWER('Tutor Toolkit and ECR Enrolment'!C20))</f>
        <v/>
      </c>
      <c r="C18" s="70">
        <f>'Tutor Toolkit and ECR Enrolment'!A20</f>
        <v>0</v>
      </c>
      <c r="D18" s="70">
        <f>'Tutor Toolkit and ECR Enrolment'!B20</f>
        <v>0</v>
      </c>
      <c r="E18" s="70" t="str">
        <f t="shared" si="0"/>
        <v/>
      </c>
      <c r="F18" s="70" t="str">
        <f>'Tutor Toolkit and ECR Enrolment'!F20</f>
        <v/>
      </c>
      <c r="G18" s="70" t="str">
        <f>'Tutor Toolkit and ECR Enrolment'!G20</f>
        <v/>
      </c>
      <c r="H18" s="70" t="str">
        <f>'Tutor Toolkit and ECR Enrolment'!E20</f>
        <v/>
      </c>
    </row>
    <row r="19" spans="1:8" x14ac:dyDescent="0.35">
      <c r="A19" s="70" t="str">
        <f>TRIM(LOWER('Tutor Toolkit and ECR Enrolment'!C21))</f>
        <v/>
      </c>
      <c r="B19" s="70" t="str">
        <f>TRIM(LOWER('Tutor Toolkit and ECR Enrolment'!C21))</f>
        <v/>
      </c>
      <c r="C19" s="70">
        <f>'Tutor Toolkit and ECR Enrolment'!A21</f>
        <v>0</v>
      </c>
      <c r="D19" s="70">
        <f>'Tutor Toolkit and ECR Enrolment'!B21</f>
        <v>0</v>
      </c>
      <c r="E19" s="70" t="str">
        <f t="shared" si="0"/>
        <v/>
      </c>
      <c r="F19" s="70" t="str">
        <f>'Tutor Toolkit and ECR Enrolment'!F21</f>
        <v/>
      </c>
      <c r="G19" s="70" t="str">
        <f>'Tutor Toolkit and ECR Enrolment'!G21</f>
        <v/>
      </c>
      <c r="H19" s="70" t="str">
        <f>'Tutor Toolkit and ECR Enrolment'!E21</f>
        <v/>
      </c>
    </row>
    <row r="20" spans="1:8" x14ac:dyDescent="0.35">
      <c r="A20" s="70" t="str">
        <f>TRIM(LOWER('Tutor Toolkit and ECR Enrolment'!C22))</f>
        <v/>
      </c>
      <c r="B20" s="70" t="str">
        <f>TRIM(LOWER('Tutor Toolkit and ECR Enrolment'!C22))</f>
        <v/>
      </c>
      <c r="C20" s="70">
        <f>'Tutor Toolkit and ECR Enrolment'!A22</f>
        <v>0</v>
      </c>
      <c r="D20" s="70">
        <f>'Tutor Toolkit and ECR Enrolment'!B22</f>
        <v>0</v>
      </c>
      <c r="E20" s="70" t="str">
        <f t="shared" si="0"/>
        <v/>
      </c>
      <c r="F20" s="70" t="str">
        <f>'Tutor Toolkit and ECR Enrolment'!F22</f>
        <v/>
      </c>
      <c r="G20" s="70" t="str">
        <f>'Tutor Toolkit and ECR Enrolment'!G22</f>
        <v/>
      </c>
      <c r="H20" s="70" t="str">
        <f>'Tutor Toolkit and ECR Enrolment'!E22</f>
        <v/>
      </c>
    </row>
    <row r="21" spans="1:8" x14ac:dyDescent="0.35">
      <c r="A21" s="70" t="str">
        <f>TRIM(LOWER('Tutor Toolkit and ECR Enrolment'!C23))</f>
        <v/>
      </c>
      <c r="B21" s="70" t="str">
        <f>TRIM(LOWER('Tutor Toolkit and ECR Enrolment'!C23))</f>
        <v/>
      </c>
      <c r="C21" s="70">
        <f>'Tutor Toolkit and ECR Enrolment'!A23</f>
        <v>0</v>
      </c>
      <c r="D21" s="70">
        <f>'Tutor Toolkit and ECR Enrolment'!B23</f>
        <v>0</v>
      </c>
      <c r="E21" s="70" t="str">
        <f t="shared" si="0"/>
        <v/>
      </c>
      <c r="F21" s="70" t="str">
        <f>'Tutor Toolkit and ECR Enrolment'!F23</f>
        <v/>
      </c>
      <c r="G21" s="70" t="str">
        <f>'Tutor Toolkit and ECR Enrolment'!G23</f>
        <v/>
      </c>
      <c r="H21" s="70" t="str">
        <f>'Tutor Toolkit and ECR Enrolment'!E23</f>
        <v/>
      </c>
    </row>
    <row r="22" spans="1:8" x14ac:dyDescent="0.35">
      <c r="A22" s="70" t="str">
        <f>TRIM(LOWER('Tutor Toolkit and ECR Enrolment'!C24))</f>
        <v/>
      </c>
      <c r="B22" s="70" t="str">
        <f>TRIM(LOWER('Tutor Toolkit and ECR Enrolment'!C24))</f>
        <v/>
      </c>
      <c r="C22" s="70">
        <f>'Tutor Toolkit and ECR Enrolment'!A24</f>
        <v>0</v>
      </c>
      <c r="D22" s="70">
        <f>'Tutor Toolkit and ECR Enrolment'!B24</f>
        <v>0</v>
      </c>
      <c r="E22" s="70" t="str">
        <f t="shared" si="0"/>
        <v/>
      </c>
      <c r="F22" s="70" t="str">
        <f>'Tutor Toolkit and ECR Enrolment'!F24</f>
        <v/>
      </c>
      <c r="G22" s="70" t="str">
        <f>'Tutor Toolkit and ECR Enrolment'!G24</f>
        <v/>
      </c>
      <c r="H22" s="70" t="str">
        <f>'Tutor Toolkit and ECR Enrolment'!E24</f>
        <v/>
      </c>
    </row>
    <row r="23" spans="1:8" x14ac:dyDescent="0.35">
      <c r="A23" s="70" t="str">
        <f>TRIM(LOWER('Tutor Toolkit and ECR Enrolment'!C25))</f>
        <v/>
      </c>
      <c r="B23" s="70" t="str">
        <f>TRIM(LOWER('Tutor Toolkit and ECR Enrolment'!C25))</f>
        <v/>
      </c>
      <c r="C23" s="70">
        <f>'Tutor Toolkit and ECR Enrolment'!A25</f>
        <v>0</v>
      </c>
      <c r="D23" s="70">
        <f>'Tutor Toolkit and ECR Enrolment'!B25</f>
        <v>0</v>
      </c>
      <c r="E23" s="70" t="str">
        <f t="shared" si="0"/>
        <v/>
      </c>
      <c r="F23" s="70" t="str">
        <f>'Tutor Toolkit and ECR Enrolment'!F25</f>
        <v/>
      </c>
      <c r="G23" s="70" t="str">
        <f>'Tutor Toolkit and ECR Enrolment'!G25</f>
        <v/>
      </c>
      <c r="H23" s="70" t="str">
        <f>'Tutor Toolkit and ECR Enrolment'!E25</f>
        <v/>
      </c>
    </row>
    <row r="24" spans="1:8" x14ac:dyDescent="0.35">
      <c r="A24" s="70" t="str">
        <f>TRIM(LOWER('Tutor Toolkit and ECR Enrolment'!C26))</f>
        <v/>
      </c>
      <c r="B24" s="70" t="str">
        <f>TRIM(LOWER('Tutor Toolkit and ECR Enrolment'!C26))</f>
        <v/>
      </c>
      <c r="C24" s="70">
        <f>'Tutor Toolkit and ECR Enrolment'!A26</f>
        <v>0</v>
      </c>
      <c r="D24" s="70">
        <f>'Tutor Toolkit and ECR Enrolment'!B26</f>
        <v>0</v>
      </c>
      <c r="E24" s="70" t="str">
        <f t="shared" si="0"/>
        <v/>
      </c>
      <c r="F24" s="70" t="str">
        <f>'Tutor Toolkit and ECR Enrolment'!F26</f>
        <v/>
      </c>
      <c r="G24" s="70" t="str">
        <f>'Tutor Toolkit and ECR Enrolment'!G26</f>
        <v/>
      </c>
      <c r="H24" s="70" t="str">
        <f>'Tutor Toolkit and ECR Enrolment'!E26</f>
        <v/>
      </c>
    </row>
    <row r="25" spans="1:8" x14ac:dyDescent="0.35">
      <c r="A25" s="70" t="str">
        <f>TRIM(LOWER('Tutor Toolkit and ECR Enrolment'!C27))</f>
        <v/>
      </c>
      <c r="B25" s="70" t="str">
        <f>TRIM(LOWER('Tutor Toolkit and ECR Enrolment'!C27))</f>
        <v/>
      </c>
      <c r="C25" s="70">
        <f>'Tutor Toolkit and ECR Enrolment'!A27</f>
        <v>0</v>
      </c>
      <c r="D25" s="70">
        <f>'Tutor Toolkit and ECR Enrolment'!B27</f>
        <v>0</v>
      </c>
      <c r="E25" s="70" t="str">
        <f t="shared" si="0"/>
        <v/>
      </c>
      <c r="F25" s="70" t="str">
        <f>'Tutor Toolkit and ECR Enrolment'!F27</f>
        <v/>
      </c>
      <c r="G25" s="70" t="str">
        <f>'Tutor Toolkit and ECR Enrolment'!G27</f>
        <v/>
      </c>
      <c r="H25" s="70" t="str">
        <f>'Tutor Toolkit and ECR Enrolment'!E27</f>
        <v/>
      </c>
    </row>
    <row r="26" spans="1:8" x14ac:dyDescent="0.35">
      <c r="A26" s="70" t="str">
        <f>TRIM(LOWER('Tutor Toolkit and ECR Enrolment'!C28))</f>
        <v/>
      </c>
      <c r="B26" s="70" t="str">
        <f>TRIM(LOWER('Tutor Toolkit and ECR Enrolment'!C28))</f>
        <v/>
      </c>
      <c r="C26" s="70">
        <f>'Tutor Toolkit and ECR Enrolment'!A28</f>
        <v>0</v>
      </c>
      <c r="D26" s="70">
        <f>'Tutor Toolkit and ECR Enrolment'!B28</f>
        <v>0</v>
      </c>
      <c r="E26" s="70" t="str">
        <f t="shared" si="0"/>
        <v/>
      </c>
      <c r="F26" s="70" t="str">
        <f>'Tutor Toolkit and ECR Enrolment'!F28</f>
        <v/>
      </c>
      <c r="G26" s="70" t="str">
        <f>'Tutor Toolkit and ECR Enrolment'!G28</f>
        <v/>
      </c>
      <c r="H26" s="70" t="str">
        <f>'Tutor Toolkit and ECR Enrolment'!E28</f>
        <v/>
      </c>
    </row>
    <row r="27" spans="1:8" x14ac:dyDescent="0.35">
      <c r="A27" s="70" t="str">
        <f>TRIM(LOWER('Tutor Toolkit and ECR Enrolment'!C29))</f>
        <v/>
      </c>
      <c r="B27" s="70" t="str">
        <f>TRIM(LOWER('Tutor Toolkit and ECR Enrolment'!C29))</f>
        <v/>
      </c>
      <c r="C27" s="70">
        <f>'Tutor Toolkit and ECR Enrolment'!A29</f>
        <v>0</v>
      </c>
      <c r="D27" s="70">
        <f>'Tutor Toolkit and ECR Enrolment'!B29</f>
        <v>0</v>
      </c>
      <c r="E27" s="70" t="str">
        <f t="shared" si="0"/>
        <v/>
      </c>
      <c r="F27" s="70" t="str">
        <f>'Tutor Toolkit and ECR Enrolment'!F29</f>
        <v/>
      </c>
      <c r="G27" s="70" t="str">
        <f>'Tutor Toolkit and ECR Enrolment'!G29</f>
        <v/>
      </c>
      <c r="H27" s="70" t="str">
        <f>'Tutor Toolkit and ECR Enrolment'!E29</f>
        <v/>
      </c>
    </row>
    <row r="28" spans="1:8" x14ac:dyDescent="0.35">
      <c r="A28" s="70" t="str">
        <f>TRIM(LOWER('Tutor Toolkit and ECR Enrolment'!C30))</f>
        <v/>
      </c>
      <c r="B28" s="70" t="str">
        <f>TRIM(LOWER('Tutor Toolkit and ECR Enrolment'!C30))</f>
        <v/>
      </c>
      <c r="C28" s="70">
        <f>'Tutor Toolkit and ECR Enrolment'!A30</f>
        <v>0</v>
      </c>
      <c r="D28" s="70">
        <f>'Tutor Toolkit and ECR Enrolment'!B30</f>
        <v>0</v>
      </c>
      <c r="E28" s="70" t="str">
        <f t="shared" si="0"/>
        <v/>
      </c>
      <c r="F28" s="70" t="str">
        <f>'Tutor Toolkit and ECR Enrolment'!F30</f>
        <v/>
      </c>
      <c r="G28" s="70" t="str">
        <f>'Tutor Toolkit and ECR Enrolment'!G30</f>
        <v/>
      </c>
      <c r="H28" s="70" t="str">
        <f>'Tutor Toolkit and ECR Enrolment'!E30</f>
        <v/>
      </c>
    </row>
    <row r="29" spans="1:8" x14ac:dyDescent="0.35">
      <c r="A29" s="70" t="str">
        <f>TRIM(LOWER('Tutor Toolkit and ECR Enrolment'!C31))</f>
        <v/>
      </c>
      <c r="B29" s="70" t="str">
        <f>TRIM(LOWER('Tutor Toolkit and ECR Enrolment'!C31))</f>
        <v/>
      </c>
      <c r="C29" s="70">
        <f>'Tutor Toolkit and ECR Enrolment'!A31</f>
        <v>0</v>
      </c>
      <c r="D29" s="70">
        <f>'Tutor Toolkit and ECR Enrolment'!B31</f>
        <v>0</v>
      </c>
      <c r="E29" s="70" t="str">
        <f t="shared" si="0"/>
        <v/>
      </c>
      <c r="F29" s="70" t="str">
        <f>'Tutor Toolkit and ECR Enrolment'!F31</f>
        <v/>
      </c>
      <c r="G29" s="70" t="str">
        <f>'Tutor Toolkit and ECR Enrolment'!G31</f>
        <v/>
      </c>
      <c r="H29" s="70" t="str">
        <f>'Tutor Toolkit and ECR Enrolment'!E31</f>
        <v/>
      </c>
    </row>
    <row r="30" spans="1:8" x14ac:dyDescent="0.35">
      <c r="A30" s="70" t="str">
        <f>TRIM(LOWER('Tutor Toolkit and ECR Enrolment'!C32))</f>
        <v/>
      </c>
      <c r="B30" s="70" t="str">
        <f>TRIM(LOWER('Tutor Toolkit and ECR Enrolment'!C32))</f>
        <v/>
      </c>
      <c r="C30" s="70">
        <f>'Tutor Toolkit and ECR Enrolment'!A32</f>
        <v>0</v>
      </c>
      <c r="D30" s="70">
        <f>'Tutor Toolkit and ECR Enrolment'!B32</f>
        <v>0</v>
      </c>
      <c r="E30" s="70" t="str">
        <f t="shared" si="0"/>
        <v/>
      </c>
      <c r="F30" s="70" t="str">
        <f>'Tutor Toolkit and ECR Enrolment'!F32</f>
        <v/>
      </c>
      <c r="G30" s="70" t="str">
        <f>'Tutor Toolkit and ECR Enrolment'!G32</f>
        <v/>
      </c>
      <c r="H30" s="70" t="str">
        <f>'Tutor Toolkit and ECR Enrolment'!E32</f>
        <v/>
      </c>
    </row>
    <row r="31" spans="1:8" x14ac:dyDescent="0.35">
      <c r="A31" s="70" t="str">
        <f>TRIM(LOWER('Tutor Toolkit and ECR Enrolment'!C33))</f>
        <v/>
      </c>
      <c r="B31" s="70" t="str">
        <f>TRIM(LOWER('Tutor Toolkit and ECR Enrolment'!C33))</f>
        <v/>
      </c>
      <c r="C31" s="70">
        <f>'Tutor Toolkit and ECR Enrolment'!A33</f>
        <v>0</v>
      </c>
      <c r="D31" s="70">
        <f>'Tutor Toolkit and ECR Enrolment'!B33</f>
        <v>0</v>
      </c>
      <c r="E31" s="70" t="str">
        <f t="shared" si="0"/>
        <v/>
      </c>
      <c r="F31" s="70" t="str">
        <f>'Tutor Toolkit and ECR Enrolment'!F33</f>
        <v/>
      </c>
      <c r="G31" s="70" t="str">
        <f>'Tutor Toolkit and ECR Enrolment'!G33</f>
        <v/>
      </c>
      <c r="H31" s="70" t="str">
        <f>'Tutor Toolkit and ECR Enrolment'!E33</f>
        <v/>
      </c>
    </row>
    <row r="32" spans="1:8" x14ac:dyDescent="0.35">
      <c r="A32" s="70" t="str">
        <f>TRIM(LOWER('Tutor Toolkit and ECR Enrolment'!C34))</f>
        <v/>
      </c>
      <c r="B32" s="70" t="str">
        <f>TRIM(LOWER('Tutor Toolkit and ECR Enrolment'!C34))</f>
        <v/>
      </c>
      <c r="C32" s="70">
        <f>'Tutor Toolkit and ECR Enrolment'!A34</f>
        <v>0</v>
      </c>
      <c r="D32" s="70">
        <f>'Tutor Toolkit and ECR Enrolment'!B34</f>
        <v>0</v>
      </c>
      <c r="E32" s="70" t="str">
        <f t="shared" si="0"/>
        <v/>
      </c>
      <c r="F32" s="70" t="str">
        <f>'Tutor Toolkit and ECR Enrolment'!F34</f>
        <v/>
      </c>
      <c r="G32" s="70" t="str">
        <f>'Tutor Toolkit and ECR Enrolment'!G34</f>
        <v/>
      </c>
      <c r="H32" s="70" t="str">
        <f>'Tutor Toolkit and ECR Enrolment'!E34</f>
        <v/>
      </c>
    </row>
    <row r="33" spans="1:8" x14ac:dyDescent="0.35">
      <c r="A33" s="70" t="str">
        <f>TRIM(LOWER('Tutor Toolkit and ECR Enrolment'!C35))</f>
        <v/>
      </c>
      <c r="B33" s="70" t="str">
        <f>TRIM(LOWER('Tutor Toolkit and ECR Enrolment'!C35))</f>
        <v/>
      </c>
      <c r="C33" s="70">
        <f>'Tutor Toolkit and ECR Enrolment'!A35</f>
        <v>0</v>
      </c>
      <c r="D33" s="70">
        <f>'Tutor Toolkit and ECR Enrolment'!B35</f>
        <v>0</v>
      </c>
      <c r="E33" s="70" t="str">
        <f t="shared" si="0"/>
        <v/>
      </c>
      <c r="F33" s="70" t="str">
        <f>'Tutor Toolkit and ECR Enrolment'!F35</f>
        <v/>
      </c>
      <c r="G33" s="70" t="str">
        <f>'Tutor Toolkit and ECR Enrolment'!G35</f>
        <v/>
      </c>
      <c r="H33" s="70" t="str">
        <f>'Tutor Toolkit and ECR Enrolment'!E35</f>
        <v/>
      </c>
    </row>
    <row r="34" spans="1:8" x14ac:dyDescent="0.35">
      <c r="A34" s="70" t="str">
        <f>TRIM(LOWER('Tutor Toolkit and ECR Enrolment'!C36))</f>
        <v/>
      </c>
      <c r="B34" s="70" t="str">
        <f>TRIM(LOWER('Tutor Toolkit and ECR Enrolment'!C36))</f>
        <v/>
      </c>
      <c r="C34" s="70">
        <f>'Tutor Toolkit and ECR Enrolment'!A36</f>
        <v>0</v>
      </c>
      <c r="D34" s="70">
        <f>'Tutor Toolkit and ECR Enrolment'!B36</f>
        <v>0</v>
      </c>
      <c r="E34" s="70" t="str">
        <f t="shared" ref="E34:E68" si="1">IF(A34="","","db")</f>
        <v/>
      </c>
      <c r="F34" s="70" t="str">
        <f>'Tutor Toolkit and ECR Enrolment'!F36</f>
        <v/>
      </c>
      <c r="G34" s="70" t="str">
        <f>'Tutor Toolkit and ECR Enrolment'!G36</f>
        <v/>
      </c>
      <c r="H34" s="70" t="str">
        <f>'Tutor Toolkit and ECR Enrolment'!E36</f>
        <v/>
      </c>
    </row>
    <row r="35" spans="1:8" x14ac:dyDescent="0.35">
      <c r="A35" s="70" t="str">
        <f>TRIM(LOWER('Tutor Toolkit and ECR Enrolment'!C37))</f>
        <v/>
      </c>
      <c r="B35" s="70" t="str">
        <f>TRIM(LOWER('Tutor Toolkit and ECR Enrolment'!C37))</f>
        <v/>
      </c>
      <c r="C35" s="70">
        <f>'Tutor Toolkit and ECR Enrolment'!A37</f>
        <v>0</v>
      </c>
      <c r="D35" s="70">
        <f>'Tutor Toolkit and ECR Enrolment'!B37</f>
        <v>0</v>
      </c>
      <c r="E35" s="70" t="str">
        <f t="shared" si="1"/>
        <v/>
      </c>
      <c r="F35" s="70" t="str">
        <f>'Tutor Toolkit and ECR Enrolment'!F37</f>
        <v/>
      </c>
      <c r="G35" s="70" t="str">
        <f>'Tutor Toolkit and ECR Enrolment'!G37</f>
        <v/>
      </c>
      <c r="H35" s="70" t="str">
        <f>'Tutor Toolkit and ECR Enrolment'!E37</f>
        <v/>
      </c>
    </row>
    <row r="36" spans="1:8" x14ac:dyDescent="0.35">
      <c r="A36" s="70" t="str">
        <f>TRIM(LOWER('Tutor Toolkit and ECR Enrolment'!C38))</f>
        <v/>
      </c>
      <c r="B36" s="70" t="str">
        <f>TRIM(LOWER('Tutor Toolkit and ECR Enrolment'!C38))</f>
        <v/>
      </c>
      <c r="C36" s="70">
        <f>'Tutor Toolkit and ECR Enrolment'!A38</f>
        <v>0</v>
      </c>
      <c r="D36" s="70">
        <f>'Tutor Toolkit and ECR Enrolment'!B38</f>
        <v>0</v>
      </c>
      <c r="E36" s="70" t="str">
        <f t="shared" si="1"/>
        <v/>
      </c>
      <c r="F36" s="70" t="str">
        <f>'Tutor Toolkit and ECR Enrolment'!F38</f>
        <v/>
      </c>
      <c r="G36" s="70" t="str">
        <f>'Tutor Toolkit and ECR Enrolment'!G38</f>
        <v/>
      </c>
      <c r="H36" s="70" t="str">
        <f>'Tutor Toolkit and ECR Enrolment'!E38</f>
        <v/>
      </c>
    </row>
    <row r="37" spans="1:8" x14ac:dyDescent="0.35">
      <c r="A37" s="70" t="str">
        <f>TRIM(LOWER('Tutor Toolkit and ECR Enrolment'!C39))</f>
        <v/>
      </c>
      <c r="B37" s="70" t="str">
        <f>TRIM(LOWER('Tutor Toolkit and ECR Enrolment'!C39))</f>
        <v/>
      </c>
      <c r="C37" s="70">
        <f>'Tutor Toolkit and ECR Enrolment'!A39</f>
        <v>0</v>
      </c>
      <c r="D37" s="70">
        <f>'Tutor Toolkit and ECR Enrolment'!B39</f>
        <v>0</v>
      </c>
      <c r="E37" s="70" t="str">
        <f t="shared" si="1"/>
        <v/>
      </c>
      <c r="F37" s="70" t="str">
        <f>'Tutor Toolkit and ECR Enrolment'!F39</f>
        <v/>
      </c>
      <c r="G37" s="70" t="str">
        <f>'Tutor Toolkit and ECR Enrolment'!G39</f>
        <v/>
      </c>
      <c r="H37" s="70" t="str">
        <f>'Tutor Toolkit and ECR Enrolment'!E39</f>
        <v/>
      </c>
    </row>
    <row r="38" spans="1:8" x14ac:dyDescent="0.35">
      <c r="A38" s="70" t="str">
        <f>TRIM(LOWER('Tutor Toolkit and ECR Enrolment'!C40))</f>
        <v/>
      </c>
      <c r="B38" s="70" t="str">
        <f>TRIM(LOWER('Tutor Toolkit and ECR Enrolment'!C40))</f>
        <v/>
      </c>
      <c r="C38" s="70">
        <f>'Tutor Toolkit and ECR Enrolment'!A40</f>
        <v>0</v>
      </c>
      <c r="D38" s="70">
        <f>'Tutor Toolkit and ECR Enrolment'!B40</f>
        <v>0</v>
      </c>
      <c r="E38" s="70" t="str">
        <f t="shared" si="1"/>
        <v/>
      </c>
      <c r="F38" s="70" t="str">
        <f>'Tutor Toolkit and ECR Enrolment'!F40</f>
        <v/>
      </c>
      <c r="G38" s="70" t="str">
        <f>'Tutor Toolkit and ECR Enrolment'!G40</f>
        <v/>
      </c>
      <c r="H38" s="70" t="str">
        <f>'Tutor Toolkit and ECR Enrolment'!E40</f>
        <v/>
      </c>
    </row>
    <row r="39" spans="1:8" x14ac:dyDescent="0.35">
      <c r="A39" s="70" t="str">
        <f>TRIM(LOWER('Tutor Toolkit and ECR Enrolment'!C41))</f>
        <v/>
      </c>
      <c r="B39" s="70" t="str">
        <f>TRIM(LOWER('Tutor Toolkit and ECR Enrolment'!C41))</f>
        <v/>
      </c>
      <c r="C39" s="70">
        <f>'Tutor Toolkit and ECR Enrolment'!A41</f>
        <v>0</v>
      </c>
      <c r="D39" s="70">
        <f>'Tutor Toolkit and ECR Enrolment'!B41</f>
        <v>0</v>
      </c>
      <c r="E39" s="70" t="str">
        <f t="shared" si="1"/>
        <v/>
      </c>
      <c r="F39" s="70" t="str">
        <f>'Tutor Toolkit and ECR Enrolment'!F41</f>
        <v/>
      </c>
      <c r="G39" s="70" t="str">
        <f>'Tutor Toolkit and ECR Enrolment'!G41</f>
        <v/>
      </c>
      <c r="H39" s="70" t="str">
        <f>'Tutor Toolkit and ECR Enrolment'!E41</f>
        <v/>
      </c>
    </row>
    <row r="40" spans="1:8" x14ac:dyDescent="0.35">
      <c r="A40" s="70" t="str">
        <f>TRIM(LOWER('Tutor Toolkit and ECR Enrolment'!C42))</f>
        <v/>
      </c>
      <c r="B40" s="70" t="str">
        <f>TRIM(LOWER('Tutor Toolkit and ECR Enrolment'!C42))</f>
        <v/>
      </c>
      <c r="C40" s="70">
        <f>'Tutor Toolkit and ECR Enrolment'!A42</f>
        <v>0</v>
      </c>
      <c r="D40" s="70">
        <f>'Tutor Toolkit and ECR Enrolment'!B42</f>
        <v>0</v>
      </c>
      <c r="E40" s="70" t="str">
        <f t="shared" si="1"/>
        <v/>
      </c>
      <c r="F40" s="70" t="str">
        <f>'Tutor Toolkit and ECR Enrolment'!F42</f>
        <v/>
      </c>
      <c r="G40" s="70" t="str">
        <f>'Tutor Toolkit and ECR Enrolment'!G42</f>
        <v/>
      </c>
      <c r="H40" s="70" t="str">
        <f>'Tutor Toolkit and ECR Enrolment'!E42</f>
        <v/>
      </c>
    </row>
    <row r="41" spans="1:8" x14ac:dyDescent="0.35">
      <c r="A41" s="70" t="str">
        <f>TRIM(LOWER('Tutor Toolkit and ECR Enrolment'!C43))</f>
        <v/>
      </c>
      <c r="B41" s="70" t="str">
        <f>TRIM(LOWER('Tutor Toolkit and ECR Enrolment'!C43))</f>
        <v/>
      </c>
      <c r="C41" s="70">
        <f>'Tutor Toolkit and ECR Enrolment'!A43</f>
        <v>0</v>
      </c>
      <c r="D41" s="70">
        <f>'Tutor Toolkit and ECR Enrolment'!B43</f>
        <v>0</v>
      </c>
      <c r="E41" s="70" t="str">
        <f t="shared" si="1"/>
        <v/>
      </c>
      <c r="F41" s="70" t="str">
        <f>'Tutor Toolkit and ECR Enrolment'!F43</f>
        <v/>
      </c>
      <c r="G41" s="70" t="str">
        <f>'Tutor Toolkit and ECR Enrolment'!G43</f>
        <v/>
      </c>
      <c r="H41" s="70" t="str">
        <f>'Tutor Toolkit and ECR Enrolment'!E43</f>
        <v/>
      </c>
    </row>
    <row r="42" spans="1:8" x14ac:dyDescent="0.35">
      <c r="A42" s="70" t="str">
        <f>TRIM(LOWER('Tutor Toolkit and ECR Enrolment'!C44))</f>
        <v/>
      </c>
      <c r="B42" s="70" t="str">
        <f>TRIM(LOWER('Tutor Toolkit and ECR Enrolment'!C44))</f>
        <v/>
      </c>
      <c r="C42" s="70">
        <f>'Tutor Toolkit and ECR Enrolment'!A44</f>
        <v>0</v>
      </c>
      <c r="D42" s="70">
        <f>'Tutor Toolkit and ECR Enrolment'!B44</f>
        <v>0</v>
      </c>
      <c r="E42" s="70" t="str">
        <f t="shared" si="1"/>
        <v/>
      </c>
      <c r="F42" s="70" t="str">
        <f>'Tutor Toolkit and ECR Enrolment'!F44</f>
        <v/>
      </c>
      <c r="G42" s="70" t="str">
        <f>'Tutor Toolkit and ECR Enrolment'!G44</f>
        <v/>
      </c>
      <c r="H42" s="70" t="str">
        <f>'Tutor Toolkit and ECR Enrolment'!E44</f>
        <v/>
      </c>
    </row>
    <row r="43" spans="1:8" x14ac:dyDescent="0.35">
      <c r="A43" s="70" t="str">
        <f>TRIM(LOWER('Tutor Toolkit and ECR Enrolment'!C45))</f>
        <v/>
      </c>
      <c r="B43" s="70" t="str">
        <f>TRIM(LOWER('Tutor Toolkit and ECR Enrolment'!C45))</f>
        <v/>
      </c>
      <c r="C43" s="70">
        <f>'Tutor Toolkit and ECR Enrolment'!A45</f>
        <v>0</v>
      </c>
      <c r="D43" s="70">
        <f>'Tutor Toolkit and ECR Enrolment'!B45</f>
        <v>0</v>
      </c>
      <c r="E43" s="70" t="str">
        <f t="shared" si="1"/>
        <v/>
      </c>
      <c r="F43" s="70" t="str">
        <f>'Tutor Toolkit and ECR Enrolment'!F45</f>
        <v/>
      </c>
      <c r="G43" s="70" t="str">
        <f>'Tutor Toolkit and ECR Enrolment'!G45</f>
        <v/>
      </c>
      <c r="H43" s="70" t="str">
        <f>'Tutor Toolkit and ECR Enrolment'!E45</f>
        <v/>
      </c>
    </row>
    <row r="44" spans="1:8" x14ac:dyDescent="0.35">
      <c r="A44" s="70" t="str">
        <f>TRIM(LOWER('Tutor Toolkit and ECR Enrolment'!C46))</f>
        <v/>
      </c>
      <c r="B44" s="70" t="str">
        <f>TRIM(LOWER('Tutor Toolkit and ECR Enrolment'!C46))</f>
        <v/>
      </c>
      <c r="C44" s="70">
        <f>'Tutor Toolkit and ECR Enrolment'!A46</f>
        <v>0</v>
      </c>
      <c r="D44" s="70">
        <f>'Tutor Toolkit and ECR Enrolment'!B46</f>
        <v>0</v>
      </c>
      <c r="E44" s="70" t="str">
        <f t="shared" si="1"/>
        <v/>
      </c>
      <c r="F44" s="70" t="str">
        <f>'Tutor Toolkit and ECR Enrolment'!F46</f>
        <v/>
      </c>
      <c r="G44" s="70" t="str">
        <f>'Tutor Toolkit and ECR Enrolment'!G46</f>
        <v/>
      </c>
      <c r="H44" s="70" t="str">
        <f>'Tutor Toolkit and ECR Enrolment'!E46</f>
        <v/>
      </c>
    </row>
    <row r="45" spans="1:8" x14ac:dyDescent="0.35">
      <c r="A45" s="70" t="str">
        <f>TRIM(LOWER('Tutor Toolkit and ECR Enrolment'!C47))</f>
        <v/>
      </c>
      <c r="B45" s="70" t="str">
        <f>TRIM(LOWER('Tutor Toolkit and ECR Enrolment'!C47))</f>
        <v/>
      </c>
      <c r="C45" s="70">
        <f>'Tutor Toolkit and ECR Enrolment'!A47</f>
        <v>0</v>
      </c>
      <c r="D45" s="70">
        <f>'Tutor Toolkit and ECR Enrolment'!B47</f>
        <v>0</v>
      </c>
      <c r="E45" s="70" t="str">
        <f t="shared" si="1"/>
        <v/>
      </c>
      <c r="F45" s="70" t="str">
        <f>'Tutor Toolkit and ECR Enrolment'!F47</f>
        <v/>
      </c>
      <c r="G45" s="70" t="str">
        <f>'Tutor Toolkit and ECR Enrolment'!G47</f>
        <v/>
      </c>
      <c r="H45" s="70" t="str">
        <f>'Tutor Toolkit and ECR Enrolment'!E47</f>
        <v/>
      </c>
    </row>
    <row r="46" spans="1:8" x14ac:dyDescent="0.35">
      <c r="A46" s="70" t="str">
        <f>TRIM(LOWER('Tutor Toolkit and ECR Enrolment'!C48))</f>
        <v/>
      </c>
      <c r="B46" s="70" t="str">
        <f>TRIM(LOWER('Tutor Toolkit and ECR Enrolment'!C48))</f>
        <v/>
      </c>
      <c r="C46" s="70">
        <f>'Tutor Toolkit and ECR Enrolment'!A48</f>
        <v>0</v>
      </c>
      <c r="D46" s="70">
        <f>'Tutor Toolkit and ECR Enrolment'!B48</f>
        <v>0</v>
      </c>
      <c r="E46" s="70" t="str">
        <f t="shared" si="1"/>
        <v/>
      </c>
      <c r="F46" s="70" t="str">
        <f>'Tutor Toolkit and ECR Enrolment'!F48</f>
        <v/>
      </c>
      <c r="G46" s="70" t="str">
        <f>'Tutor Toolkit and ECR Enrolment'!G48</f>
        <v/>
      </c>
      <c r="H46" s="70" t="str">
        <f>'Tutor Toolkit and ECR Enrolment'!E48</f>
        <v/>
      </c>
    </row>
    <row r="47" spans="1:8" x14ac:dyDescent="0.35">
      <c r="A47" s="70" t="str">
        <f>TRIM(LOWER('Tutor Toolkit and ECR Enrolment'!C49))</f>
        <v/>
      </c>
      <c r="B47" s="70" t="str">
        <f>TRIM(LOWER('Tutor Toolkit and ECR Enrolment'!C49))</f>
        <v/>
      </c>
      <c r="C47" s="70">
        <f>'Tutor Toolkit and ECR Enrolment'!A49</f>
        <v>0</v>
      </c>
      <c r="D47" s="70">
        <f>'Tutor Toolkit and ECR Enrolment'!B49</f>
        <v>0</v>
      </c>
      <c r="E47" s="70" t="str">
        <f t="shared" si="1"/>
        <v/>
      </c>
      <c r="F47" s="70" t="str">
        <f>'Tutor Toolkit and ECR Enrolment'!F49</f>
        <v/>
      </c>
      <c r="G47" s="70" t="str">
        <f>'Tutor Toolkit and ECR Enrolment'!G49</f>
        <v/>
      </c>
      <c r="H47" s="70" t="str">
        <f>'Tutor Toolkit and ECR Enrolment'!E49</f>
        <v/>
      </c>
    </row>
    <row r="48" spans="1:8" x14ac:dyDescent="0.35">
      <c r="A48" s="70" t="str">
        <f>TRIM(LOWER('Tutor Toolkit and ECR Enrolment'!C50))</f>
        <v/>
      </c>
      <c r="B48" s="70" t="str">
        <f>TRIM(LOWER('Tutor Toolkit and ECR Enrolment'!C50))</f>
        <v/>
      </c>
      <c r="C48" s="70">
        <f>'Tutor Toolkit and ECR Enrolment'!A50</f>
        <v>0</v>
      </c>
      <c r="D48" s="70">
        <f>'Tutor Toolkit and ECR Enrolment'!B50</f>
        <v>0</v>
      </c>
      <c r="E48" s="70" t="str">
        <f t="shared" si="1"/>
        <v/>
      </c>
      <c r="F48" s="70" t="str">
        <f>'Tutor Toolkit and ECR Enrolment'!F50</f>
        <v/>
      </c>
      <c r="G48" s="70" t="str">
        <f>'Tutor Toolkit and ECR Enrolment'!G50</f>
        <v/>
      </c>
      <c r="H48" s="70" t="str">
        <f>'Tutor Toolkit and ECR Enrolment'!E50</f>
        <v/>
      </c>
    </row>
    <row r="49" spans="1:8" x14ac:dyDescent="0.35">
      <c r="A49" s="70" t="str">
        <f>TRIM(LOWER('Tutor Toolkit and ECR Enrolment'!C51))</f>
        <v/>
      </c>
      <c r="B49" s="70" t="str">
        <f>TRIM(LOWER('Tutor Toolkit and ECR Enrolment'!C51))</f>
        <v/>
      </c>
      <c r="C49" s="70">
        <f>'Tutor Toolkit and ECR Enrolment'!A51</f>
        <v>0</v>
      </c>
      <c r="D49" s="70">
        <f>'Tutor Toolkit and ECR Enrolment'!B51</f>
        <v>0</v>
      </c>
      <c r="E49" s="70" t="str">
        <f t="shared" si="1"/>
        <v/>
      </c>
      <c r="F49" s="70" t="str">
        <f>'Tutor Toolkit and ECR Enrolment'!F51</f>
        <v/>
      </c>
      <c r="G49" s="70" t="str">
        <f>'Tutor Toolkit and ECR Enrolment'!G51</f>
        <v/>
      </c>
      <c r="H49" s="70" t="str">
        <f>'Tutor Toolkit and ECR Enrolment'!E51</f>
        <v/>
      </c>
    </row>
    <row r="50" spans="1:8" x14ac:dyDescent="0.35">
      <c r="A50" s="70" t="str">
        <f>TRIM(LOWER('Tutor Toolkit and ECR Enrolment'!C52))</f>
        <v/>
      </c>
      <c r="B50" s="70" t="str">
        <f>TRIM(LOWER('Tutor Toolkit and ECR Enrolment'!C52))</f>
        <v/>
      </c>
      <c r="C50" s="70">
        <f>'Tutor Toolkit and ECR Enrolment'!A52</f>
        <v>0</v>
      </c>
      <c r="D50" s="70">
        <f>'Tutor Toolkit and ECR Enrolment'!B52</f>
        <v>0</v>
      </c>
      <c r="E50" s="70" t="str">
        <f t="shared" si="1"/>
        <v/>
      </c>
      <c r="F50" s="70" t="str">
        <f>'Tutor Toolkit and ECR Enrolment'!F52</f>
        <v/>
      </c>
      <c r="G50" s="70" t="str">
        <f>'Tutor Toolkit and ECR Enrolment'!G52</f>
        <v/>
      </c>
      <c r="H50" s="70" t="str">
        <f>'Tutor Toolkit and ECR Enrolment'!E52</f>
        <v/>
      </c>
    </row>
    <row r="51" spans="1:8" x14ac:dyDescent="0.35">
      <c r="A51" s="70" t="str">
        <f>TRIM(LOWER('Tutor Toolkit and ECR Enrolment'!C53))</f>
        <v/>
      </c>
      <c r="B51" s="70" t="str">
        <f>TRIM(LOWER('Tutor Toolkit and ECR Enrolment'!C53))</f>
        <v/>
      </c>
      <c r="C51" s="70">
        <f>'Tutor Toolkit and ECR Enrolment'!A53</f>
        <v>0</v>
      </c>
      <c r="D51" s="70">
        <f>'Tutor Toolkit and ECR Enrolment'!B53</f>
        <v>0</v>
      </c>
      <c r="E51" s="70" t="str">
        <f t="shared" si="1"/>
        <v/>
      </c>
      <c r="F51" s="70" t="str">
        <f>'Tutor Toolkit and ECR Enrolment'!F53</f>
        <v/>
      </c>
      <c r="G51" s="70" t="str">
        <f>'Tutor Toolkit and ECR Enrolment'!G53</f>
        <v/>
      </c>
      <c r="H51" s="70" t="str">
        <f>'Tutor Toolkit and ECR Enrolment'!E53</f>
        <v/>
      </c>
    </row>
    <row r="52" spans="1:8" x14ac:dyDescent="0.35">
      <c r="A52" s="70" t="str">
        <f>TRIM(LOWER('Tutor Toolkit and ECR Enrolment'!C54))</f>
        <v/>
      </c>
      <c r="B52" s="70" t="str">
        <f>TRIM(LOWER('Tutor Toolkit and ECR Enrolment'!C54))</f>
        <v/>
      </c>
      <c r="C52" s="70">
        <f>'Tutor Toolkit and ECR Enrolment'!A54</f>
        <v>0</v>
      </c>
      <c r="D52" s="70">
        <f>'Tutor Toolkit and ECR Enrolment'!B54</f>
        <v>0</v>
      </c>
      <c r="E52" s="70" t="str">
        <f t="shared" si="1"/>
        <v/>
      </c>
      <c r="F52" s="70" t="str">
        <f>'Tutor Toolkit and ECR Enrolment'!F54</f>
        <v/>
      </c>
      <c r="G52" s="70" t="str">
        <f>'Tutor Toolkit and ECR Enrolment'!G54</f>
        <v/>
      </c>
      <c r="H52" s="70" t="str">
        <f>'Tutor Toolkit and ECR Enrolment'!E54</f>
        <v/>
      </c>
    </row>
    <row r="53" spans="1:8" x14ac:dyDescent="0.35">
      <c r="A53" s="70" t="str">
        <f>TRIM(LOWER('Tutor Toolkit and ECR Enrolment'!C55))</f>
        <v/>
      </c>
      <c r="B53" s="70" t="str">
        <f>TRIM(LOWER('Tutor Toolkit and ECR Enrolment'!C55))</f>
        <v/>
      </c>
      <c r="C53" s="70">
        <f>'Tutor Toolkit and ECR Enrolment'!A55</f>
        <v>0</v>
      </c>
      <c r="D53" s="70">
        <f>'Tutor Toolkit and ECR Enrolment'!B55</f>
        <v>0</v>
      </c>
      <c r="E53" s="70" t="str">
        <f t="shared" si="1"/>
        <v/>
      </c>
      <c r="F53" s="70" t="str">
        <f>'Tutor Toolkit and ECR Enrolment'!F55</f>
        <v/>
      </c>
      <c r="G53" s="70" t="str">
        <f>'Tutor Toolkit and ECR Enrolment'!G55</f>
        <v/>
      </c>
      <c r="H53" s="70" t="str">
        <f>'Tutor Toolkit and ECR Enrolment'!E55</f>
        <v/>
      </c>
    </row>
    <row r="54" spans="1:8" x14ac:dyDescent="0.35">
      <c r="A54" s="70" t="str">
        <f>TRIM(LOWER('Tutor Toolkit and ECR Enrolment'!C56))</f>
        <v/>
      </c>
      <c r="B54" s="70" t="str">
        <f>TRIM(LOWER('Tutor Toolkit and ECR Enrolment'!C56))</f>
        <v/>
      </c>
      <c r="C54" s="70">
        <f>'Tutor Toolkit and ECR Enrolment'!A56</f>
        <v>0</v>
      </c>
      <c r="D54" s="70">
        <f>'Tutor Toolkit and ECR Enrolment'!B56</f>
        <v>0</v>
      </c>
      <c r="E54" s="70" t="str">
        <f t="shared" si="1"/>
        <v/>
      </c>
      <c r="F54" s="70" t="str">
        <f>'Tutor Toolkit and ECR Enrolment'!F56</f>
        <v/>
      </c>
      <c r="G54" s="70" t="str">
        <f>'Tutor Toolkit and ECR Enrolment'!G56</f>
        <v/>
      </c>
      <c r="H54" s="70" t="str">
        <f>'Tutor Toolkit and ECR Enrolment'!E56</f>
        <v/>
      </c>
    </row>
    <row r="55" spans="1:8" x14ac:dyDescent="0.35">
      <c r="A55" s="70" t="str">
        <f>TRIM(LOWER('Tutor Toolkit and ECR Enrolment'!C57))</f>
        <v/>
      </c>
      <c r="B55" s="70" t="str">
        <f>TRIM(LOWER('Tutor Toolkit and ECR Enrolment'!C57))</f>
        <v/>
      </c>
      <c r="C55" s="70">
        <f>'Tutor Toolkit and ECR Enrolment'!A57</f>
        <v>0</v>
      </c>
      <c r="D55" s="70">
        <f>'Tutor Toolkit and ECR Enrolment'!B57</f>
        <v>0</v>
      </c>
      <c r="E55" s="70" t="str">
        <f t="shared" si="1"/>
        <v/>
      </c>
      <c r="F55" s="70" t="str">
        <f>'Tutor Toolkit and ECR Enrolment'!F57</f>
        <v/>
      </c>
      <c r="G55" s="70" t="str">
        <f>'Tutor Toolkit and ECR Enrolment'!G57</f>
        <v/>
      </c>
      <c r="H55" s="70" t="str">
        <f>'Tutor Toolkit and ECR Enrolment'!E57</f>
        <v/>
      </c>
    </row>
    <row r="56" spans="1:8" x14ac:dyDescent="0.35">
      <c r="A56" s="70" t="str">
        <f>TRIM(LOWER('Tutor Toolkit and ECR Enrolment'!C58))</f>
        <v/>
      </c>
      <c r="B56" s="70" t="str">
        <f>TRIM(LOWER('Tutor Toolkit and ECR Enrolment'!C58))</f>
        <v/>
      </c>
      <c r="C56" s="70">
        <f>'Tutor Toolkit and ECR Enrolment'!A58</f>
        <v>0</v>
      </c>
      <c r="D56" s="70">
        <f>'Tutor Toolkit and ECR Enrolment'!B58</f>
        <v>0</v>
      </c>
      <c r="E56" s="70" t="str">
        <f t="shared" si="1"/>
        <v/>
      </c>
      <c r="F56" s="70" t="str">
        <f>'Tutor Toolkit and ECR Enrolment'!F58</f>
        <v/>
      </c>
      <c r="G56" s="70" t="str">
        <f>'Tutor Toolkit and ECR Enrolment'!G58</f>
        <v/>
      </c>
      <c r="H56" s="70" t="str">
        <f>'Tutor Toolkit and ECR Enrolment'!E58</f>
        <v/>
      </c>
    </row>
    <row r="57" spans="1:8" x14ac:dyDescent="0.35">
      <c r="A57" s="70" t="str">
        <f>TRIM(LOWER('Tutor Toolkit and ECR Enrolment'!C59))</f>
        <v/>
      </c>
      <c r="B57" s="70" t="str">
        <f>TRIM(LOWER('Tutor Toolkit and ECR Enrolment'!C59))</f>
        <v/>
      </c>
      <c r="C57" s="70">
        <f>'Tutor Toolkit and ECR Enrolment'!A59</f>
        <v>0</v>
      </c>
      <c r="D57" s="70">
        <f>'Tutor Toolkit and ECR Enrolment'!B59</f>
        <v>0</v>
      </c>
      <c r="E57" s="70" t="str">
        <f t="shared" si="1"/>
        <v/>
      </c>
      <c r="F57" s="70" t="str">
        <f>'Tutor Toolkit and ECR Enrolment'!F59</f>
        <v/>
      </c>
      <c r="G57" s="70" t="str">
        <f>'Tutor Toolkit and ECR Enrolment'!G59</f>
        <v/>
      </c>
      <c r="H57" s="70" t="str">
        <f>'Tutor Toolkit and ECR Enrolment'!E59</f>
        <v/>
      </c>
    </row>
    <row r="58" spans="1:8" x14ac:dyDescent="0.35">
      <c r="A58" s="70" t="str">
        <f>TRIM(LOWER('Tutor Toolkit and ECR Enrolment'!C60))</f>
        <v/>
      </c>
      <c r="B58" s="70" t="str">
        <f>TRIM(LOWER('Tutor Toolkit and ECR Enrolment'!C60))</f>
        <v/>
      </c>
      <c r="C58" s="70">
        <f>'Tutor Toolkit and ECR Enrolment'!A60</f>
        <v>0</v>
      </c>
      <c r="D58" s="70">
        <f>'Tutor Toolkit and ECR Enrolment'!B60</f>
        <v>0</v>
      </c>
      <c r="E58" s="70" t="str">
        <f t="shared" si="1"/>
        <v/>
      </c>
      <c r="F58" s="70" t="str">
        <f>'Tutor Toolkit and ECR Enrolment'!F60</f>
        <v/>
      </c>
      <c r="G58" s="70" t="str">
        <f>'Tutor Toolkit and ECR Enrolment'!G60</f>
        <v/>
      </c>
      <c r="H58" s="70" t="str">
        <f>'Tutor Toolkit and ECR Enrolment'!E60</f>
        <v/>
      </c>
    </row>
    <row r="59" spans="1:8" x14ac:dyDescent="0.35">
      <c r="A59" s="70" t="str">
        <f>TRIM(LOWER('Tutor Toolkit and ECR Enrolment'!C61))</f>
        <v/>
      </c>
      <c r="B59" s="70" t="str">
        <f>TRIM(LOWER('Tutor Toolkit and ECR Enrolment'!C61))</f>
        <v/>
      </c>
      <c r="C59" s="70">
        <f>'Tutor Toolkit and ECR Enrolment'!A61</f>
        <v>0</v>
      </c>
      <c r="D59" s="70">
        <f>'Tutor Toolkit and ECR Enrolment'!B61</f>
        <v>0</v>
      </c>
      <c r="E59" s="70" t="str">
        <f t="shared" si="1"/>
        <v/>
      </c>
      <c r="F59" s="70" t="str">
        <f>'Tutor Toolkit and ECR Enrolment'!F61</f>
        <v/>
      </c>
      <c r="G59" s="70" t="str">
        <f>'Tutor Toolkit and ECR Enrolment'!G61</f>
        <v/>
      </c>
      <c r="H59" s="70" t="str">
        <f>'Tutor Toolkit and ECR Enrolment'!E61</f>
        <v/>
      </c>
    </row>
    <row r="60" spans="1:8" x14ac:dyDescent="0.35">
      <c r="A60" s="70" t="str">
        <f>TRIM(LOWER('Tutor Toolkit and ECR Enrolment'!C62))</f>
        <v/>
      </c>
      <c r="B60" s="70" t="str">
        <f>TRIM(LOWER('Tutor Toolkit and ECR Enrolment'!C62))</f>
        <v/>
      </c>
      <c r="C60" s="70">
        <f>'Tutor Toolkit and ECR Enrolment'!A62</f>
        <v>0</v>
      </c>
      <c r="D60" s="70">
        <f>'Tutor Toolkit and ECR Enrolment'!B62</f>
        <v>0</v>
      </c>
      <c r="E60" s="70" t="str">
        <f t="shared" si="1"/>
        <v/>
      </c>
      <c r="F60" s="70" t="str">
        <f>'Tutor Toolkit and ECR Enrolment'!F62</f>
        <v/>
      </c>
      <c r="G60" s="70" t="str">
        <f>'Tutor Toolkit and ECR Enrolment'!G62</f>
        <v/>
      </c>
      <c r="H60" s="70" t="str">
        <f>'Tutor Toolkit and ECR Enrolment'!E62</f>
        <v/>
      </c>
    </row>
    <row r="61" spans="1:8" x14ac:dyDescent="0.35">
      <c r="A61" s="70" t="str">
        <f>TRIM(LOWER('Tutor Toolkit and ECR Enrolment'!C63))</f>
        <v/>
      </c>
      <c r="B61" s="70" t="str">
        <f>TRIM(LOWER('Tutor Toolkit and ECR Enrolment'!C63))</f>
        <v/>
      </c>
      <c r="C61" s="70">
        <f>'Tutor Toolkit and ECR Enrolment'!A63</f>
        <v>0</v>
      </c>
      <c r="D61" s="70">
        <f>'Tutor Toolkit and ECR Enrolment'!B63</f>
        <v>0</v>
      </c>
      <c r="E61" s="70" t="str">
        <f t="shared" si="1"/>
        <v/>
      </c>
      <c r="F61" s="70" t="str">
        <f>'Tutor Toolkit and ECR Enrolment'!F63</f>
        <v/>
      </c>
      <c r="G61" s="70" t="str">
        <f>'Tutor Toolkit and ECR Enrolment'!G63</f>
        <v/>
      </c>
      <c r="H61" s="70" t="str">
        <f>'Tutor Toolkit and ECR Enrolment'!E63</f>
        <v/>
      </c>
    </row>
    <row r="62" spans="1:8" x14ac:dyDescent="0.35">
      <c r="A62" s="70" t="str">
        <f>TRIM(LOWER('Tutor Toolkit and ECR Enrolment'!C64))</f>
        <v/>
      </c>
      <c r="B62" s="70" t="str">
        <f>TRIM(LOWER('Tutor Toolkit and ECR Enrolment'!C64))</f>
        <v/>
      </c>
      <c r="C62" s="70">
        <f>'Tutor Toolkit and ECR Enrolment'!A64</f>
        <v>0</v>
      </c>
      <c r="D62" s="70">
        <f>'Tutor Toolkit and ECR Enrolment'!B64</f>
        <v>0</v>
      </c>
      <c r="E62" s="70" t="str">
        <f t="shared" si="1"/>
        <v/>
      </c>
      <c r="F62" s="70" t="str">
        <f>'Tutor Toolkit and ECR Enrolment'!F64</f>
        <v/>
      </c>
      <c r="G62" s="70" t="str">
        <f>'Tutor Toolkit and ECR Enrolment'!G64</f>
        <v/>
      </c>
      <c r="H62" s="70" t="str">
        <f>'Tutor Toolkit and ECR Enrolment'!E64</f>
        <v/>
      </c>
    </row>
    <row r="63" spans="1:8" x14ac:dyDescent="0.35">
      <c r="A63" s="70" t="str">
        <f>TRIM(LOWER('Tutor Toolkit and ECR Enrolment'!C65))</f>
        <v/>
      </c>
      <c r="B63" s="70" t="str">
        <f>TRIM(LOWER('Tutor Toolkit and ECR Enrolment'!C65))</f>
        <v/>
      </c>
      <c r="C63" s="70">
        <f>'Tutor Toolkit and ECR Enrolment'!A65</f>
        <v>0</v>
      </c>
      <c r="D63" s="70">
        <f>'Tutor Toolkit and ECR Enrolment'!B65</f>
        <v>0</v>
      </c>
      <c r="E63" s="70" t="str">
        <f t="shared" si="1"/>
        <v/>
      </c>
      <c r="F63" s="70" t="str">
        <f>'Tutor Toolkit and ECR Enrolment'!F65</f>
        <v/>
      </c>
      <c r="G63" s="70" t="str">
        <f>'Tutor Toolkit and ECR Enrolment'!G65</f>
        <v/>
      </c>
      <c r="H63" s="70" t="str">
        <f>'Tutor Toolkit and ECR Enrolment'!E65</f>
        <v/>
      </c>
    </row>
    <row r="64" spans="1:8" x14ac:dyDescent="0.35">
      <c r="A64" s="70" t="str">
        <f>TRIM(LOWER('Tutor Toolkit and ECR Enrolment'!C66))</f>
        <v/>
      </c>
      <c r="B64" s="70" t="str">
        <f>TRIM(LOWER('Tutor Toolkit and ECR Enrolment'!C66))</f>
        <v/>
      </c>
      <c r="C64" s="70">
        <f>'Tutor Toolkit and ECR Enrolment'!A66</f>
        <v>0</v>
      </c>
      <c r="D64" s="70">
        <f>'Tutor Toolkit and ECR Enrolment'!B66</f>
        <v>0</v>
      </c>
      <c r="E64" s="70" t="str">
        <f t="shared" si="1"/>
        <v/>
      </c>
      <c r="F64" s="70" t="str">
        <f>'Tutor Toolkit and ECR Enrolment'!F66</f>
        <v/>
      </c>
      <c r="G64" s="70" t="str">
        <f>'Tutor Toolkit and ECR Enrolment'!G66</f>
        <v/>
      </c>
      <c r="H64" s="70" t="str">
        <f>'Tutor Toolkit and ECR Enrolment'!E66</f>
        <v/>
      </c>
    </row>
    <row r="65" spans="1:8" x14ac:dyDescent="0.35">
      <c r="A65" s="70" t="str">
        <f>TRIM(LOWER('Tutor Toolkit and ECR Enrolment'!C67))</f>
        <v/>
      </c>
      <c r="B65" s="70" t="str">
        <f>TRIM(LOWER('Tutor Toolkit and ECR Enrolment'!C67))</f>
        <v/>
      </c>
      <c r="C65" s="70">
        <f>'Tutor Toolkit and ECR Enrolment'!A67</f>
        <v>0</v>
      </c>
      <c r="D65" s="70">
        <f>'Tutor Toolkit and ECR Enrolment'!B67</f>
        <v>0</v>
      </c>
      <c r="E65" s="70" t="str">
        <f t="shared" si="1"/>
        <v/>
      </c>
      <c r="F65" s="70" t="str">
        <f>'Tutor Toolkit and ECR Enrolment'!F67</f>
        <v/>
      </c>
      <c r="G65" s="70" t="str">
        <f>'Tutor Toolkit and ECR Enrolment'!G67</f>
        <v/>
      </c>
      <c r="H65" s="70" t="str">
        <f>'Tutor Toolkit and ECR Enrolment'!E67</f>
        <v/>
      </c>
    </row>
    <row r="66" spans="1:8" x14ac:dyDescent="0.35">
      <c r="A66" s="70" t="str">
        <f>TRIM(LOWER('Tutor Toolkit and ECR Enrolment'!C68))</f>
        <v/>
      </c>
      <c r="B66" s="70" t="str">
        <f>TRIM(LOWER('Tutor Toolkit and ECR Enrolment'!C68))</f>
        <v/>
      </c>
      <c r="C66" s="70">
        <f>'Tutor Toolkit and ECR Enrolment'!A68</f>
        <v>0</v>
      </c>
      <c r="D66" s="70">
        <f>'Tutor Toolkit and ECR Enrolment'!B68</f>
        <v>0</v>
      </c>
      <c r="E66" s="70" t="str">
        <f t="shared" si="1"/>
        <v/>
      </c>
      <c r="F66" s="70" t="str">
        <f>'Tutor Toolkit and ECR Enrolment'!F68</f>
        <v/>
      </c>
      <c r="G66" s="70" t="str">
        <f>'Tutor Toolkit and ECR Enrolment'!G68</f>
        <v/>
      </c>
      <c r="H66" s="70" t="str">
        <f>'Tutor Toolkit and ECR Enrolment'!E68</f>
        <v/>
      </c>
    </row>
    <row r="67" spans="1:8" x14ac:dyDescent="0.35">
      <c r="A67" s="70" t="str">
        <f>TRIM(LOWER('Tutor Toolkit and ECR Enrolment'!C69))</f>
        <v/>
      </c>
      <c r="B67" s="70" t="str">
        <f>TRIM(LOWER('Tutor Toolkit and ECR Enrolment'!C69))</f>
        <v/>
      </c>
      <c r="C67" s="70">
        <f>'Tutor Toolkit and ECR Enrolment'!A69</f>
        <v>0</v>
      </c>
      <c r="D67" s="70">
        <f>'Tutor Toolkit and ECR Enrolment'!B69</f>
        <v>0</v>
      </c>
      <c r="E67" s="70" t="str">
        <f t="shared" si="1"/>
        <v/>
      </c>
      <c r="F67" s="70" t="str">
        <f>'Tutor Toolkit and ECR Enrolment'!F69</f>
        <v/>
      </c>
      <c r="G67" s="70" t="str">
        <f>'Tutor Toolkit and ECR Enrolment'!G69</f>
        <v/>
      </c>
      <c r="H67" s="70" t="str">
        <f>'Tutor Toolkit and ECR Enrolment'!E69</f>
        <v/>
      </c>
    </row>
    <row r="68" spans="1:8" x14ac:dyDescent="0.35">
      <c r="A68" s="70" t="str">
        <f>TRIM(LOWER('Tutor Toolkit and ECR Enrolment'!C70))</f>
        <v/>
      </c>
      <c r="B68" s="70" t="str">
        <f>TRIM(LOWER('Tutor Toolkit and ECR Enrolment'!C70))</f>
        <v/>
      </c>
      <c r="C68" s="70">
        <f>'Tutor Toolkit and ECR Enrolment'!A70</f>
        <v>0</v>
      </c>
      <c r="D68" s="70">
        <f>'Tutor Toolkit and ECR Enrolment'!B70</f>
        <v>0</v>
      </c>
      <c r="E68" s="70" t="str">
        <f t="shared" si="1"/>
        <v/>
      </c>
      <c r="F68" s="70" t="str">
        <f>'Tutor Toolkit and ECR Enrolment'!F70</f>
        <v/>
      </c>
      <c r="G68" s="70" t="str">
        <f>'Tutor Toolkit and ECR Enrolment'!G70</f>
        <v/>
      </c>
      <c r="H68" s="70" t="str">
        <f>'Tutor Toolkit and ECR Enrolment'!E70</f>
        <v/>
      </c>
    </row>
    <row r="69" spans="1:8" x14ac:dyDescent="0.35">
      <c r="A69" s="70" t="str">
        <f>TRIM(LOWER('Tutor Toolkit and ECR Enrolment'!C71))</f>
        <v/>
      </c>
      <c r="C69" s="70">
        <v>0</v>
      </c>
      <c r="D69" s="70">
        <v>0</v>
      </c>
    </row>
    <row r="70" spans="1:8" x14ac:dyDescent="0.35">
      <c r="A70" s="70" t="str">
        <f>TRIM(LOWER('Tutor Toolkit and ECR Enrolment'!C72))</f>
        <v/>
      </c>
      <c r="C70" s="70">
        <v>0</v>
      </c>
      <c r="D70" s="70">
        <v>0</v>
      </c>
    </row>
  </sheetData>
  <sheetProtection algorithmName="SHA-512" hashValue="dqnvR8C4M1sonjC9jr9vWKM6FhFQ330XhNdvErJmO/7rFyBVKHBpBVMWTDa9b/Cglj9jGwE/cR9KusXMWlx4+w==" saltValue="RttPuAm9sCuKUNoP9Y6U1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2:I17"/>
  <sheetViews>
    <sheetView workbookViewId="0">
      <selection activeCell="D13" sqref="D13"/>
    </sheetView>
  </sheetViews>
  <sheetFormatPr defaultRowHeight="14.5" x14ac:dyDescent="0.35"/>
  <cols>
    <col min="1" max="1" width="10.1796875" bestFit="1" customWidth="1"/>
    <col min="2" max="2" width="13.54296875" customWidth="1"/>
    <col min="3" max="3" width="10.1796875" customWidth="1"/>
    <col min="4" max="4" width="15.1796875" customWidth="1"/>
    <col min="5" max="5" width="35.54296875" customWidth="1"/>
    <col min="6" max="6" width="15.1796875" customWidth="1"/>
    <col min="7" max="7" width="9.81640625" customWidth="1"/>
    <col min="8" max="8" width="22.1796875" customWidth="1"/>
    <col min="9" max="9" width="20.81640625" customWidth="1"/>
  </cols>
  <sheetData>
    <row r="2" spans="1:9" ht="30.75" customHeight="1" x14ac:dyDescent="0.35">
      <c r="A2" s="157" t="s">
        <v>457</v>
      </c>
      <c r="B2" s="157"/>
      <c r="C2" s="157"/>
      <c r="D2" s="157"/>
    </row>
    <row r="4" spans="1:9" x14ac:dyDescent="0.35">
      <c r="A4" s="92" t="s">
        <v>410</v>
      </c>
      <c r="B4" s="92"/>
      <c r="C4" s="92"/>
      <c r="D4" s="92"/>
      <c r="E4" s="91"/>
    </row>
    <row r="5" spans="1:9" x14ac:dyDescent="0.35">
      <c r="A5" t="s">
        <v>411</v>
      </c>
    </row>
    <row r="6" spans="1:9" s="91" customFormat="1" x14ac:dyDescent="0.35"/>
    <row r="7" spans="1:9" ht="15.5" x14ac:dyDescent="0.35">
      <c r="A7" s="103" t="s">
        <v>125</v>
      </c>
      <c r="B7" s="106"/>
      <c r="C7" s="106"/>
      <c r="D7" s="106"/>
      <c r="E7" s="106"/>
      <c r="F7" s="106"/>
      <c r="G7" s="106"/>
      <c r="H7" s="105"/>
      <c r="I7" s="12"/>
    </row>
    <row r="8" spans="1:9" ht="15.5" x14ac:dyDescent="0.35">
      <c r="A8" s="63"/>
      <c r="H8" s="12"/>
      <c r="I8" s="12"/>
    </row>
    <row r="10" spans="1:9" ht="43.5" x14ac:dyDescent="0.35">
      <c r="A10" s="13" t="s">
        <v>126</v>
      </c>
      <c r="B10" s="13" t="s">
        <v>127</v>
      </c>
      <c r="C10" s="13" t="s">
        <v>128</v>
      </c>
      <c r="D10" s="13" t="s">
        <v>129</v>
      </c>
      <c r="E10" s="13" t="s">
        <v>130</v>
      </c>
      <c r="F10" s="13" t="s">
        <v>131</v>
      </c>
      <c r="G10" s="13" t="s">
        <v>132</v>
      </c>
      <c r="H10" s="13" t="s">
        <v>133</v>
      </c>
      <c r="I10" s="13" t="s">
        <v>134</v>
      </c>
    </row>
    <row r="11" spans="1:9" x14ac:dyDescent="0.35">
      <c r="H11" s="14"/>
    </row>
    <row r="12" spans="1:9" x14ac:dyDescent="0.35">
      <c r="H12" s="14"/>
    </row>
    <row r="16" spans="1:9" x14ac:dyDescent="0.35">
      <c r="H16" s="14"/>
    </row>
    <row r="17" spans="8:8" x14ac:dyDescent="0.35">
      <c r="H17" s="14"/>
    </row>
  </sheetData>
  <mergeCells count="1">
    <mergeCell ref="A2:D2"/>
  </mergeCells>
  <dataValidations count="1">
    <dataValidation type="list" allowBlank="1" showInputMessage="1" showErrorMessage="1" sqref="G11:G1053" xr:uid="{00000000-0002-0000-0500-000000000000}">
      <formula1>"ACCA,CIMA,ICAEW,AAT"</formula1>
    </dataValidation>
  </dataValidations>
  <hyperlinks>
    <hyperlink ref="A7" r:id="rId1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V738"/>
  <sheetViews>
    <sheetView topLeftCell="O714" zoomScale="70" zoomScaleNormal="70" workbookViewId="0">
      <selection activeCell="O733" sqref="O733"/>
    </sheetView>
  </sheetViews>
  <sheetFormatPr defaultRowHeight="14.5" outlineLevelCol="1" x14ac:dyDescent="0.35"/>
  <cols>
    <col min="1" max="11" width="9" customWidth="1" outlineLevel="1"/>
    <col min="13" max="13" width="36.81640625" customWidth="1"/>
    <col min="14" max="14" width="71.453125" bestFit="1" customWidth="1"/>
    <col min="15" max="15" width="28.54296875" customWidth="1"/>
    <col min="16" max="16" width="10.54296875" style="98" customWidth="1"/>
    <col min="17" max="17" width="85.81640625" style="15" customWidth="1"/>
    <col min="18" max="18" width="33" style="109" bestFit="1" customWidth="1"/>
    <col min="19" max="19" width="11.81640625" style="97" customWidth="1"/>
    <col min="20" max="20" width="18.453125" customWidth="1"/>
    <col min="21" max="21" width="18.453125" style="42" bestFit="1" customWidth="1"/>
    <col min="22" max="22" width="48.26953125" bestFit="1" customWidth="1"/>
  </cols>
  <sheetData>
    <row r="1" spans="1:22" ht="15.5" x14ac:dyDescent="0.35">
      <c r="A1" s="4" t="s">
        <v>392</v>
      </c>
      <c r="B1" s="4" t="s">
        <v>135</v>
      </c>
      <c r="C1" s="4" t="s">
        <v>136</v>
      </c>
      <c r="D1" s="4" t="s">
        <v>75</v>
      </c>
      <c r="E1" s="4" t="s">
        <v>76</v>
      </c>
      <c r="F1" s="4" t="s">
        <v>77</v>
      </c>
      <c r="G1" s="4" t="s">
        <v>78</v>
      </c>
      <c r="H1" s="4" t="s">
        <v>81</v>
      </c>
      <c r="I1" s="4" t="s">
        <v>82</v>
      </c>
      <c r="J1" s="4" t="s">
        <v>86</v>
      </c>
      <c r="K1" s="4" t="s">
        <v>90</v>
      </c>
      <c r="M1" s="4" t="s">
        <v>107</v>
      </c>
      <c r="N1" s="4" t="s">
        <v>137</v>
      </c>
      <c r="O1" s="4" t="s">
        <v>108</v>
      </c>
      <c r="P1" s="111" t="s">
        <v>138</v>
      </c>
      <c r="Q1" s="4"/>
      <c r="R1" s="119" t="s">
        <v>109</v>
      </c>
      <c r="S1" s="93" t="s">
        <v>139</v>
      </c>
      <c r="T1" s="5" t="s">
        <v>110</v>
      </c>
      <c r="U1" s="65" t="s">
        <v>338</v>
      </c>
      <c r="V1" s="65" t="s">
        <v>341</v>
      </c>
    </row>
    <row r="2" spans="1:22" x14ac:dyDescent="0.35">
      <c r="A2" s="17" t="str">
        <f>IF($M2=A$1,COUNTIF($M$2:M2,A$1),"-")</f>
        <v>-</v>
      </c>
      <c r="B2" s="17">
        <f>IF($M2=B$1,COUNTIF($M$2:N2,B$1),"-")</f>
        <v>1</v>
      </c>
      <c r="C2" s="17" t="str">
        <f>IF($M2=C$1,COUNTIF($M$2:O2,C$1),"-")</f>
        <v>-</v>
      </c>
      <c r="D2" s="17" t="str">
        <f>IF($M2=D$1,COUNTIF($M$2:P2,D$1),"-")</f>
        <v>-</v>
      </c>
      <c r="E2" s="17" t="str">
        <f>IF($M2=E$1,COUNTIF($M$2:Q2,E$1),"-")</f>
        <v>-</v>
      </c>
      <c r="F2" s="17" t="str">
        <f>IF($M2=F$1,COUNTIF($M$2:R2,F$1),"-")</f>
        <v>-</v>
      </c>
      <c r="G2" s="17" t="str">
        <f>IF($M2=G$1,COUNTIF($M$2:S2,G$1),"-")</f>
        <v>-</v>
      </c>
      <c r="H2" s="17" t="str">
        <f>IF($M2=H$1,COUNTIF($M$2:T2,H$1),"-")</f>
        <v>-</v>
      </c>
      <c r="I2" s="17" t="str">
        <f>IF($M2=I$1,COUNTIF($M$2:U2,I$1),"-")</f>
        <v>-</v>
      </c>
      <c r="J2" s="17" t="str">
        <f>IF($M2=J$1,COUNTIF($M$2:V2,J$1),"-")</f>
        <v>-</v>
      </c>
      <c r="K2" s="17" t="str">
        <f>IF($M2=K$1,COUNTIF($M$2:W2,K$1),"-")</f>
        <v>-</v>
      </c>
      <c r="M2" s="6" t="s">
        <v>135</v>
      </c>
      <c r="N2" s="6" t="s">
        <v>141</v>
      </c>
      <c r="O2" s="6" t="s">
        <v>140</v>
      </c>
      <c r="P2" s="112" t="s">
        <v>142</v>
      </c>
      <c r="Q2" s="6" t="str">
        <f t="shared" ref="Q2" si="0">CONCATENATE(N2," - ",P2," - ",O2)</f>
        <v>Level 1: AAT Access Award in Business Skills - 2023/24 - Workbook</v>
      </c>
      <c r="R2" s="120">
        <v>9781509746316</v>
      </c>
      <c r="S2" s="94">
        <v>18</v>
      </c>
      <c r="T2" s="9" t="s">
        <v>143</v>
      </c>
      <c r="U2" s="6" t="s">
        <v>340</v>
      </c>
      <c r="V2" s="7" t="s">
        <v>342</v>
      </c>
    </row>
    <row r="3" spans="1:22" x14ac:dyDescent="0.35">
      <c r="A3" s="17">
        <f>IF($M3=A$1,COUNTIF($M$2:M3,A$1),"-")</f>
        <v>1</v>
      </c>
      <c r="B3" s="17" t="str">
        <f>IF($M3=B$1,COUNTIF($M$2:N3,B$1),"-")</f>
        <v>-</v>
      </c>
      <c r="C3" s="17" t="str">
        <f>IF($M3=C$1,COUNTIF($M$2:O3,C$1),"-")</f>
        <v>-</v>
      </c>
      <c r="D3" s="17" t="str">
        <f>IF($M3=D$1,COUNTIF($M$2:P3,D$1),"-")</f>
        <v>-</v>
      </c>
      <c r="E3" s="17" t="str">
        <f>IF($M3=E$1,COUNTIF($M$2:Q3,E$1),"-")</f>
        <v>-</v>
      </c>
      <c r="F3" s="17" t="str">
        <f>IF($M3=F$1,COUNTIF($M$2:R3,F$1),"-")</f>
        <v>-</v>
      </c>
      <c r="G3" s="17" t="str">
        <f>IF($M3=G$1,COUNTIF($M$2:S3,G$1),"-")</f>
        <v>-</v>
      </c>
      <c r="H3" s="17" t="str">
        <f>IF($M3=H$1,COUNTIF($M$2:T3,H$1),"-")</f>
        <v>-</v>
      </c>
      <c r="I3" s="17" t="str">
        <f>IF($M3=I$1,COUNTIF($M$2:U3,I$1),"-")</f>
        <v>-</v>
      </c>
      <c r="J3" s="17" t="str">
        <f>IF($M3=J$1,COUNTIF($M$2:V3,J$1),"-")</f>
        <v>-</v>
      </c>
      <c r="K3" s="17" t="str">
        <f>IF($M3=K$1,COUNTIF($M$2:W3,K$1),"-")</f>
        <v>-</v>
      </c>
      <c r="M3" s="6" t="s">
        <v>392</v>
      </c>
      <c r="N3" s="6" t="s">
        <v>157</v>
      </c>
      <c r="O3" s="8" t="s">
        <v>145</v>
      </c>
      <c r="P3" s="112" t="s">
        <v>370</v>
      </c>
      <c r="Q3" s="6" t="str">
        <f t="shared" ref="Q3:Q8" si="1">CONCATENATE(N3," - ",P3," - ",O3)</f>
        <v>Level 3 - Ethics for Accountants - 2024/25 - Course Book</v>
      </c>
      <c r="R3" s="120">
        <v>9781035598755</v>
      </c>
      <c r="S3" s="62">
        <v>22</v>
      </c>
      <c r="T3" s="9" t="s">
        <v>359</v>
      </c>
      <c r="U3" s="6" t="s">
        <v>340</v>
      </c>
      <c r="V3" s="7" t="s">
        <v>459</v>
      </c>
    </row>
    <row r="4" spans="1:22" x14ac:dyDescent="0.35">
      <c r="A4" s="17">
        <f>IF($M4=A$1,COUNTIF($M$2:M4,A$1),"-")</f>
        <v>2</v>
      </c>
      <c r="B4" s="17" t="str">
        <f>IF($M4=B$1,COUNTIF($M$2:N4,B$1),"-")</f>
        <v>-</v>
      </c>
      <c r="C4" s="17" t="str">
        <f>IF($M4=C$1,COUNTIF($M$2:O4,C$1),"-")</f>
        <v>-</v>
      </c>
      <c r="D4" s="17" t="str">
        <f>IF($M4=D$1,COUNTIF($M$2:P4,D$1),"-")</f>
        <v>-</v>
      </c>
      <c r="E4" s="17" t="str">
        <f>IF($M4=E$1,COUNTIF($M$2:Q4,E$1),"-")</f>
        <v>-</v>
      </c>
      <c r="F4" s="17" t="str">
        <f>IF($M4=F$1,COUNTIF($M$2:R4,F$1),"-")</f>
        <v>-</v>
      </c>
      <c r="G4" s="17" t="str">
        <f>IF($M4=G$1,COUNTIF($M$2:S4,G$1),"-")</f>
        <v>-</v>
      </c>
      <c r="H4" s="17" t="str">
        <f>IF($M4=H$1,COUNTIF($M$2:T4,H$1),"-")</f>
        <v>-</v>
      </c>
      <c r="I4" s="17" t="str">
        <f>IF($M4=I$1,COUNTIF($M$2:U4,I$1),"-")</f>
        <v>-</v>
      </c>
      <c r="J4" s="17" t="str">
        <f>IF($M4=J$1,COUNTIF($M$2:V4,J$1),"-")</f>
        <v>-</v>
      </c>
      <c r="K4" s="17" t="str">
        <f>IF($M4=K$1,COUNTIF($M$2:W4,K$1),"-")</f>
        <v>-</v>
      </c>
      <c r="M4" s="6" t="s">
        <v>392</v>
      </c>
      <c r="N4" s="6" t="s">
        <v>157</v>
      </c>
      <c r="O4" s="8" t="s">
        <v>149</v>
      </c>
      <c r="P4" s="112" t="s">
        <v>370</v>
      </c>
      <c r="Q4" s="6" t="str">
        <f t="shared" si="1"/>
        <v>Level 3 - Ethics for Accountants - 2024/25 - Course Book eBook</v>
      </c>
      <c r="R4" s="120">
        <v>9781035598762</v>
      </c>
      <c r="S4" s="62">
        <v>17.600000000000001</v>
      </c>
      <c r="T4" s="9" t="s">
        <v>359</v>
      </c>
      <c r="U4" s="6" t="s">
        <v>339</v>
      </c>
      <c r="V4" s="7" t="s">
        <v>459</v>
      </c>
    </row>
    <row r="5" spans="1:22" s="68" customFormat="1" x14ac:dyDescent="0.35">
      <c r="A5" s="17">
        <f>IF($M5=A$1,COUNTIF($M$2:M5,A$1),"-")</f>
        <v>3</v>
      </c>
      <c r="B5" s="17" t="str">
        <f>IF($M5=B$1,COUNTIF($M$2:N5,B$1),"-")</f>
        <v>-</v>
      </c>
      <c r="C5" s="17" t="str">
        <f>IF($M5=C$1,COUNTIF($M$2:O5,C$1),"-")</f>
        <v>-</v>
      </c>
      <c r="D5" s="17" t="str">
        <f>IF($M5=D$1,COUNTIF($M$2:P5,D$1),"-")</f>
        <v>-</v>
      </c>
      <c r="E5" s="17" t="str">
        <f>IF($M5=E$1,COUNTIF($M$2:Q5,E$1),"-")</f>
        <v>-</v>
      </c>
      <c r="F5" s="17" t="str">
        <f>IF($M5=F$1,COUNTIF($M$2:R5,F$1),"-")</f>
        <v>-</v>
      </c>
      <c r="G5" s="17" t="str">
        <f>IF($M5=G$1,COUNTIF($M$2:S5,G$1),"-")</f>
        <v>-</v>
      </c>
      <c r="H5" s="17" t="str">
        <f>IF($M5=H$1,COUNTIF($M$2:T5,H$1),"-")</f>
        <v>-</v>
      </c>
      <c r="I5" s="17" t="str">
        <f>IF($M5=I$1,COUNTIF($M$2:U5,I$1),"-")</f>
        <v>-</v>
      </c>
      <c r="J5" s="17" t="str">
        <f>IF($M5=J$1,COUNTIF($M$2:V5,J$1),"-")</f>
        <v>-</v>
      </c>
      <c r="K5" s="17" t="str">
        <f>IF($M5=K$1,COUNTIF($M$2:W5,K$1),"-")</f>
        <v>-</v>
      </c>
      <c r="M5" s="6" t="s">
        <v>392</v>
      </c>
      <c r="N5" s="6" t="s">
        <v>393</v>
      </c>
      <c r="O5" s="6" t="s">
        <v>191</v>
      </c>
      <c r="P5" s="127" t="s">
        <v>370</v>
      </c>
      <c r="Q5" s="6" t="str">
        <f t="shared" si="1"/>
        <v>Level 3 - Assistant Accountant Apprenticeship  - Knowledge Assessment - 2024/25 - Exam Practice Kit</v>
      </c>
      <c r="R5" s="120">
        <v>9781035518067</v>
      </c>
      <c r="S5" s="94">
        <v>20</v>
      </c>
      <c r="T5" s="9" t="s">
        <v>359</v>
      </c>
      <c r="U5" s="6" t="s">
        <v>340</v>
      </c>
      <c r="V5" s="7" t="s">
        <v>460</v>
      </c>
    </row>
    <row r="6" spans="1:22" s="68" customFormat="1" x14ac:dyDescent="0.35">
      <c r="A6" s="17">
        <f>IF($M6=A$1,COUNTIF($M$2:M6,A$1),"-")</f>
        <v>4</v>
      </c>
      <c r="B6" s="17" t="str">
        <f>IF($M6=B$1,COUNTIF($M$2:N6,B$1),"-")</f>
        <v>-</v>
      </c>
      <c r="C6" s="17" t="str">
        <f>IF($M6=C$1,COUNTIF($M$2:O6,C$1),"-")</f>
        <v>-</v>
      </c>
      <c r="D6" s="17" t="str">
        <f>IF($M6=D$1,COUNTIF($M$2:P6,D$1),"-")</f>
        <v>-</v>
      </c>
      <c r="E6" s="17" t="str">
        <f>IF($M6=E$1,COUNTIF($M$2:Q6,E$1),"-")</f>
        <v>-</v>
      </c>
      <c r="F6" s="17" t="str">
        <f>IF($M6=F$1,COUNTIF($M$2:R6,F$1),"-")</f>
        <v>-</v>
      </c>
      <c r="G6" s="17" t="str">
        <f>IF($M6=G$1,COUNTIF($M$2:S6,G$1),"-")</f>
        <v>-</v>
      </c>
      <c r="H6" s="17" t="str">
        <f>IF($M6=H$1,COUNTIF($M$2:T6,H$1),"-")</f>
        <v>-</v>
      </c>
      <c r="I6" s="17" t="str">
        <f>IF($M6=I$1,COUNTIF($M$2:U6,I$1),"-")</f>
        <v>-</v>
      </c>
      <c r="J6" s="17" t="str">
        <f>IF($M6=J$1,COUNTIF($M$2:V6,J$1),"-")</f>
        <v>-</v>
      </c>
      <c r="K6" s="17" t="str">
        <f>IF($M6=K$1,COUNTIF($M$2:W6,K$1),"-")</f>
        <v>-</v>
      </c>
      <c r="M6" s="6" t="s">
        <v>392</v>
      </c>
      <c r="N6" s="6" t="s">
        <v>393</v>
      </c>
      <c r="O6" s="6" t="s">
        <v>192</v>
      </c>
      <c r="P6" s="127" t="s">
        <v>370</v>
      </c>
      <c r="Q6" s="6" t="str">
        <f t="shared" si="1"/>
        <v>Level 3 - Assistant Accountant Apprenticeship  - Knowledge Assessment - 2024/25 - Exam Practice Kit eBook</v>
      </c>
      <c r="R6" s="120">
        <v>9781035525690</v>
      </c>
      <c r="S6" s="62">
        <v>16</v>
      </c>
      <c r="T6" s="9" t="s">
        <v>387</v>
      </c>
      <c r="U6" s="6" t="s">
        <v>339</v>
      </c>
      <c r="V6" s="7" t="s">
        <v>460</v>
      </c>
    </row>
    <row r="7" spans="1:22" s="110" customFormat="1" x14ac:dyDescent="0.35">
      <c r="A7" s="17">
        <f>IF($M7=A$1,COUNTIF($M$2:M7,A$1),"-")</f>
        <v>5</v>
      </c>
      <c r="B7" s="17" t="str">
        <f>IF($M7=B$1,COUNTIF($M$2:N7,B$1),"-")</f>
        <v>-</v>
      </c>
      <c r="C7" s="17" t="str">
        <f>IF($M7=C$1,COUNTIF($M$2:O7,C$1),"-")</f>
        <v>-</v>
      </c>
      <c r="D7" s="17" t="str">
        <f>IF($M7=D$1,COUNTIF($M$2:P7,D$1),"-")</f>
        <v>-</v>
      </c>
      <c r="E7" s="17" t="str">
        <f>IF($M7=E$1,COUNTIF($M$2:Q7,E$1),"-")</f>
        <v>-</v>
      </c>
      <c r="F7" s="17" t="str">
        <f>IF($M7=F$1,COUNTIF($M$2:R7,F$1),"-")</f>
        <v>-</v>
      </c>
      <c r="G7" s="17" t="str">
        <f>IF($M7=G$1,COUNTIF($M$2:S7,G$1),"-")</f>
        <v>-</v>
      </c>
      <c r="H7" s="17" t="str">
        <f>IF($M7=H$1,COUNTIF($M$2:T7,H$1),"-")</f>
        <v>-</v>
      </c>
      <c r="I7" s="17" t="str">
        <f>IF($M7=I$1,COUNTIF($M$2:U7,I$1),"-")</f>
        <v>-</v>
      </c>
      <c r="J7" s="17" t="str">
        <f>IF($M7=J$1,COUNTIF($M$2:V7,J$1),"-")</f>
        <v>-</v>
      </c>
      <c r="K7" s="17" t="str">
        <f>IF($M7=K$1,COUNTIF($M$2:W7,K$1),"-")</f>
        <v>-</v>
      </c>
      <c r="M7" s="6" t="s">
        <v>392</v>
      </c>
      <c r="N7" s="6" t="s">
        <v>393</v>
      </c>
      <c r="O7" s="6" t="s">
        <v>191</v>
      </c>
      <c r="P7" s="127" t="s">
        <v>407</v>
      </c>
      <c r="Q7" s="6" t="str">
        <f t="shared" si="1"/>
        <v>Level 3 - Assistant Accountant Apprenticeship  - Knowledge Assessment - 2025/26 - Exam Practice Kit</v>
      </c>
      <c r="R7" s="121">
        <v>9781035530533</v>
      </c>
      <c r="S7" s="62">
        <v>22</v>
      </c>
      <c r="T7" s="9" t="s">
        <v>650</v>
      </c>
      <c r="U7" s="6" t="s">
        <v>340</v>
      </c>
      <c r="V7" s="7" t="s">
        <v>635</v>
      </c>
    </row>
    <row r="8" spans="1:22" s="110" customFormat="1" x14ac:dyDescent="0.35">
      <c r="A8" s="17">
        <f>IF($M8=A$1,COUNTIF($M$2:M8,A$1),"-")</f>
        <v>6</v>
      </c>
      <c r="B8" s="17" t="str">
        <f>IF($M8=B$1,COUNTIF($M$2:N8,B$1),"-")</f>
        <v>-</v>
      </c>
      <c r="C8" s="17" t="str">
        <f>IF($M8=C$1,COUNTIF($M$2:O8,C$1),"-")</f>
        <v>-</v>
      </c>
      <c r="D8" s="17" t="str">
        <f>IF($M8=D$1,COUNTIF($M$2:P8,D$1),"-")</f>
        <v>-</v>
      </c>
      <c r="E8" s="17" t="str">
        <f>IF($M8=E$1,COUNTIF($M$2:Q8,E$1),"-")</f>
        <v>-</v>
      </c>
      <c r="F8" s="17" t="str">
        <f>IF($M8=F$1,COUNTIF($M$2:R8,F$1),"-")</f>
        <v>-</v>
      </c>
      <c r="G8" s="17" t="str">
        <f>IF($M8=G$1,COUNTIF($M$2:S8,G$1),"-")</f>
        <v>-</v>
      </c>
      <c r="H8" s="17" t="str">
        <f>IF($M8=H$1,COUNTIF($M$2:T8,H$1),"-")</f>
        <v>-</v>
      </c>
      <c r="I8" s="17" t="str">
        <f>IF($M8=I$1,COUNTIF($M$2:U8,I$1),"-")</f>
        <v>-</v>
      </c>
      <c r="J8" s="17" t="str">
        <f>IF($M8=J$1,COUNTIF($M$2:V8,J$1),"-")</f>
        <v>-</v>
      </c>
      <c r="K8" s="17" t="str">
        <f>IF($M8=K$1,COUNTIF($M$2:W8,K$1),"-")</f>
        <v>-</v>
      </c>
      <c r="M8" s="6" t="s">
        <v>392</v>
      </c>
      <c r="N8" s="6" t="s">
        <v>393</v>
      </c>
      <c r="O8" s="6" t="s">
        <v>192</v>
      </c>
      <c r="P8" s="127" t="s">
        <v>407</v>
      </c>
      <c r="Q8" s="6" t="str">
        <f t="shared" si="1"/>
        <v>Level 3 - Assistant Accountant Apprenticeship  - Knowledge Assessment - 2025/26 - Exam Practice Kit eBook</v>
      </c>
      <c r="R8" s="121">
        <v>9781035530717</v>
      </c>
      <c r="S8" s="62">
        <v>18.7</v>
      </c>
      <c r="T8" s="9" t="s">
        <v>650</v>
      </c>
      <c r="U8" s="6" t="s">
        <v>339</v>
      </c>
      <c r="V8" s="7" t="s">
        <v>635</v>
      </c>
    </row>
    <row r="9" spans="1:22" x14ac:dyDescent="0.35">
      <c r="A9" s="17">
        <f>IF($M9=A$1,COUNTIF($M$2:M9,A$1),"-")</f>
        <v>7</v>
      </c>
      <c r="B9" s="17" t="str">
        <f>IF($M9=B$1,COUNTIF($M$2:N9,B$1),"-")</f>
        <v>-</v>
      </c>
      <c r="C9" s="17" t="str">
        <f>IF($M9=C$1,COUNTIF($M$2:O9,C$1),"-")</f>
        <v>-</v>
      </c>
      <c r="D9" s="17" t="str">
        <f>IF($M9=D$1,COUNTIF($M$2:P9,D$1),"-")</f>
        <v>-</v>
      </c>
      <c r="E9" s="17" t="str">
        <f>IF($M9=E$1,COUNTIF($M$2:Q9,E$1),"-")</f>
        <v>-</v>
      </c>
      <c r="F9" s="17" t="str">
        <f>IF($M9=F$1,COUNTIF($M$2:R9,F$1),"-")</f>
        <v>-</v>
      </c>
      <c r="G9" s="17" t="str">
        <f>IF($M9=G$1,COUNTIF($M$2:S9,G$1),"-")</f>
        <v>-</v>
      </c>
      <c r="H9" s="17" t="str">
        <f>IF($M9=H$1,COUNTIF($M$2:T9,H$1),"-")</f>
        <v>-</v>
      </c>
      <c r="I9" s="17" t="str">
        <f>IF($M9=I$1,COUNTIF($M$2:U9,I$1),"-")</f>
        <v>-</v>
      </c>
      <c r="J9" s="17" t="str">
        <f>IF($M9=J$1,COUNTIF($M$2:V9,J$1),"-")</f>
        <v>-</v>
      </c>
      <c r="K9" s="17" t="str">
        <f>IF($M9=K$1,COUNTIF($M$2:W9,K$1),"-")</f>
        <v>-</v>
      </c>
      <c r="M9" s="6" t="s">
        <v>392</v>
      </c>
      <c r="N9" s="6" t="s">
        <v>361</v>
      </c>
      <c r="O9" s="8" t="s">
        <v>145</v>
      </c>
      <c r="P9" s="127" t="s">
        <v>370</v>
      </c>
      <c r="Q9" s="6" t="str">
        <f t="shared" ref="Q9:Q14" si="2">CONCATENATE(N9," - ",P9," - ",O9)</f>
        <v>Level 4 - Accounting Systems &amp; Controls - 2024/25 - Course Book</v>
      </c>
      <c r="R9" s="120">
        <v>9781035508815</v>
      </c>
      <c r="S9" s="62">
        <v>22</v>
      </c>
      <c r="T9" s="9" t="s">
        <v>359</v>
      </c>
      <c r="U9" s="6" t="s">
        <v>340</v>
      </c>
      <c r="V9" s="7" t="s">
        <v>459</v>
      </c>
    </row>
    <row r="10" spans="1:22" x14ac:dyDescent="0.35">
      <c r="A10" s="17">
        <f>IF($M10=A$1,COUNTIF($M$2:M10,A$1),"-")</f>
        <v>8</v>
      </c>
      <c r="B10" s="17" t="str">
        <f>IF($M10=B$1,COUNTIF($M$2:N10,B$1),"-")</f>
        <v>-</v>
      </c>
      <c r="C10" s="17" t="str">
        <f>IF($M10=C$1,COUNTIF($M$2:O10,C$1),"-")</f>
        <v>-</v>
      </c>
      <c r="D10" s="17" t="str">
        <f>IF($M10=D$1,COUNTIF($M$2:P10,D$1),"-")</f>
        <v>-</v>
      </c>
      <c r="E10" s="17" t="str">
        <f>IF($M10=E$1,COUNTIF($M$2:Q10,E$1),"-")</f>
        <v>-</v>
      </c>
      <c r="F10" s="17" t="str">
        <f>IF($M10=F$1,COUNTIF($M$2:R10,F$1),"-")</f>
        <v>-</v>
      </c>
      <c r="G10" s="17" t="str">
        <f>IF($M10=G$1,COUNTIF($M$2:S10,G$1),"-")</f>
        <v>-</v>
      </c>
      <c r="H10" s="17" t="str">
        <f>IF($M10=H$1,COUNTIF($M$2:T10,H$1),"-")</f>
        <v>-</v>
      </c>
      <c r="I10" s="17" t="str">
        <f>IF($M10=I$1,COUNTIF($M$2:U10,I$1),"-")</f>
        <v>-</v>
      </c>
      <c r="J10" s="17" t="str">
        <f>IF($M10=J$1,COUNTIF($M$2:V10,J$1),"-")</f>
        <v>-</v>
      </c>
      <c r="K10" s="17" t="str">
        <f>IF($M10=K$1,COUNTIF($M$2:W10,K$1),"-")</f>
        <v>-</v>
      </c>
      <c r="M10" s="6" t="s">
        <v>392</v>
      </c>
      <c r="N10" s="6" t="s">
        <v>361</v>
      </c>
      <c r="O10" s="8" t="s">
        <v>149</v>
      </c>
      <c r="P10" s="127" t="s">
        <v>370</v>
      </c>
      <c r="Q10" s="6" t="str">
        <f t="shared" si="2"/>
        <v>Level 4 - Accounting Systems &amp; Controls - 2024/25 - Course Book eBook</v>
      </c>
      <c r="R10" s="120">
        <v>9781035508655</v>
      </c>
      <c r="S10" s="62">
        <v>17.600000000000001</v>
      </c>
      <c r="T10" s="9" t="s">
        <v>359</v>
      </c>
      <c r="U10" s="6" t="s">
        <v>339</v>
      </c>
      <c r="V10" s="7" t="s">
        <v>459</v>
      </c>
    </row>
    <row r="11" spans="1:22" s="68" customFormat="1" x14ac:dyDescent="0.35">
      <c r="A11" s="17">
        <f>IF($M11=A$1,COUNTIF($M$2:M11,A$1),"-")</f>
        <v>9</v>
      </c>
      <c r="B11" s="17" t="str">
        <f>IF($M11=B$1,COUNTIF($M$2:N11,B$1),"-")</f>
        <v>-</v>
      </c>
      <c r="C11" s="17" t="str">
        <f>IF($M11=C$1,COUNTIF($M$2:O11,C$1),"-")</f>
        <v>-</v>
      </c>
      <c r="D11" s="17" t="str">
        <f>IF($M11=D$1,COUNTIF($M$2:P11,D$1),"-")</f>
        <v>-</v>
      </c>
      <c r="E11" s="17" t="str">
        <f>IF($M11=E$1,COUNTIF($M$2:Q11,E$1),"-")</f>
        <v>-</v>
      </c>
      <c r="F11" s="17" t="str">
        <f>IF($M11=F$1,COUNTIF($M$2:R11,F$1),"-")</f>
        <v>-</v>
      </c>
      <c r="G11" s="17" t="str">
        <f>IF($M11=G$1,COUNTIF($M$2:S11,G$1),"-")</f>
        <v>-</v>
      </c>
      <c r="H11" s="17" t="str">
        <f>IF($M11=H$1,COUNTIF($M$2:T11,H$1),"-")</f>
        <v>-</v>
      </c>
      <c r="I11" s="17" t="str">
        <f>IF($M11=I$1,COUNTIF($M$2:U11,I$1),"-")</f>
        <v>-</v>
      </c>
      <c r="J11" s="17" t="str">
        <f>IF($M11=J$1,COUNTIF($M$2:V11,J$1),"-")</f>
        <v>-</v>
      </c>
      <c r="K11" s="17" t="str">
        <f>IF($M11=K$1,COUNTIF($M$2:W11,K$1),"-")</f>
        <v>-</v>
      </c>
      <c r="M11" s="6" t="s">
        <v>392</v>
      </c>
      <c r="N11" s="6" t="s">
        <v>363</v>
      </c>
      <c r="O11" s="6" t="s">
        <v>191</v>
      </c>
      <c r="P11" s="127" t="s">
        <v>370</v>
      </c>
      <c r="Q11" s="6" t="str">
        <f t="shared" si="2"/>
        <v>Level 4 - Professional Diploma in Accounting Synoptic - 2024/25 - Exam Practice Kit</v>
      </c>
      <c r="R11" s="120">
        <v>9781035517756</v>
      </c>
      <c r="S11" s="62">
        <v>20</v>
      </c>
      <c r="T11" s="9" t="s">
        <v>374</v>
      </c>
      <c r="U11" s="6" t="s">
        <v>340</v>
      </c>
      <c r="V11" s="7" t="s">
        <v>460</v>
      </c>
    </row>
    <row r="12" spans="1:22" s="68" customFormat="1" x14ac:dyDescent="0.35">
      <c r="A12" s="17">
        <f>IF($M12=A$1,COUNTIF($M$2:M12,A$1),"-")</f>
        <v>10</v>
      </c>
      <c r="B12" s="17" t="str">
        <f>IF($M12=B$1,COUNTIF($M$2:N12,B$1),"-")</f>
        <v>-</v>
      </c>
      <c r="C12" s="17" t="str">
        <f>IF($M12=C$1,COUNTIF($M$2:O12,C$1),"-")</f>
        <v>-</v>
      </c>
      <c r="D12" s="17" t="str">
        <f>IF($M12=D$1,COUNTIF($M$2:P12,D$1),"-")</f>
        <v>-</v>
      </c>
      <c r="E12" s="17" t="str">
        <f>IF($M12=E$1,COUNTIF($M$2:Q12,E$1),"-")</f>
        <v>-</v>
      </c>
      <c r="F12" s="17" t="str">
        <f>IF($M12=F$1,COUNTIF($M$2:R12,F$1),"-")</f>
        <v>-</v>
      </c>
      <c r="G12" s="17" t="str">
        <f>IF($M12=G$1,COUNTIF($M$2:S12,G$1),"-")</f>
        <v>-</v>
      </c>
      <c r="H12" s="17" t="str">
        <f>IF($M12=H$1,COUNTIF($M$2:T12,H$1),"-")</f>
        <v>-</v>
      </c>
      <c r="I12" s="17" t="str">
        <f>IF($M12=I$1,COUNTIF($M$2:U12,I$1),"-")</f>
        <v>-</v>
      </c>
      <c r="J12" s="17" t="str">
        <f>IF($M12=J$1,COUNTIF($M$2:V12,J$1),"-")</f>
        <v>-</v>
      </c>
      <c r="K12" s="17" t="str">
        <f>IF($M12=K$1,COUNTIF($M$2:W12,K$1),"-")</f>
        <v>-</v>
      </c>
      <c r="M12" s="6" t="s">
        <v>392</v>
      </c>
      <c r="N12" s="6" t="s">
        <v>363</v>
      </c>
      <c r="O12" s="6" t="s">
        <v>192</v>
      </c>
      <c r="P12" s="127" t="s">
        <v>370</v>
      </c>
      <c r="Q12" s="6" t="str">
        <f t="shared" si="2"/>
        <v>Level 4 - Professional Diploma in Accounting Synoptic - 2024/25 - Exam Practice Kit eBook</v>
      </c>
      <c r="R12" s="120">
        <v>9781035517763</v>
      </c>
      <c r="S12" s="94">
        <v>16</v>
      </c>
      <c r="T12" s="9" t="s">
        <v>374</v>
      </c>
      <c r="U12" s="6" t="s">
        <v>339</v>
      </c>
      <c r="V12" s="7" t="s">
        <v>460</v>
      </c>
    </row>
    <row r="13" spans="1:22" s="110" customFormat="1" x14ac:dyDescent="0.35">
      <c r="A13" s="17">
        <f>IF($M13=A$1,COUNTIF($M$2:M13,A$1),"-")</f>
        <v>11</v>
      </c>
      <c r="B13" s="17" t="str">
        <f>IF($M13=B$1,COUNTIF($M$2:N13,B$1),"-")</f>
        <v>-</v>
      </c>
      <c r="C13" s="17" t="str">
        <f>IF($M13=C$1,COUNTIF($M$2:O13,C$1),"-")</f>
        <v>-</v>
      </c>
      <c r="D13" s="17" t="str">
        <f>IF($M13=D$1,COUNTIF($M$2:P13,D$1),"-")</f>
        <v>-</v>
      </c>
      <c r="E13" s="17" t="str">
        <f>IF($M13=E$1,COUNTIF($M$2:Q13,E$1),"-")</f>
        <v>-</v>
      </c>
      <c r="F13" s="17" t="str">
        <f>IF($M13=F$1,COUNTIF($M$2:R13,F$1),"-")</f>
        <v>-</v>
      </c>
      <c r="G13" s="17" t="str">
        <f>IF($M13=G$1,COUNTIF($M$2:S13,G$1),"-")</f>
        <v>-</v>
      </c>
      <c r="H13" s="17" t="str">
        <f>IF($M13=H$1,COUNTIF($M$2:T13,H$1),"-")</f>
        <v>-</v>
      </c>
      <c r="I13" s="17" t="str">
        <f>IF($M13=I$1,COUNTIF($M$2:U13,I$1),"-")</f>
        <v>-</v>
      </c>
      <c r="J13" s="17" t="str">
        <f>IF($M13=J$1,COUNTIF($M$2:V13,J$1),"-")</f>
        <v>-</v>
      </c>
      <c r="K13" s="17" t="str">
        <f>IF($M13=K$1,COUNTIF($M$2:W13,K$1),"-")</f>
        <v>-</v>
      </c>
      <c r="M13" s="6" t="s">
        <v>392</v>
      </c>
      <c r="N13" s="6" t="s">
        <v>363</v>
      </c>
      <c r="O13" s="6" t="s">
        <v>191</v>
      </c>
      <c r="P13" s="127" t="s">
        <v>407</v>
      </c>
      <c r="Q13" s="6" t="str">
        <f t="shared" si="2"/>
        <v>Level 4 - Professional Diploma in Accounting Synoptic - 2025/26 - Exam Practice Kit</v>
      </c>
      <c r="R13" s="121">
        <v>9781035530526</v>
      </c>
      <c r="S13" s="62">
        <v>22</v>
      </c>
      <c r="T13" s="9" t="s">
        <v>650</v>
      </c>
      <c r="U13" s="6" t="s">
        <v>340</v>
      </c>
      <c r="V13" s="7" t="s">
        <v>635</v>
      </c>
    </row>
    <row r="14" spans="1:22" s="110" customFormat="1" x14ac:dyDescent="0.35">
      <c r="A14" s="17">
        <f>IF($M14=A$1,COUNTIF($M$2:M14,A$1),"-")</f>
        <v>12</v>
      </c>
      <c r="B14" s="17" t="str">
        <f>IF($M14=B$1,COUNTIF($M$2:N14,B$1),"-")</f>
        <v>-</v>
      </c>
      <c r="C14" s="17" t="str">
        <f>IF($M14=C$1,COUNTIF($M$2:O14,C$1),"-")</f>
        <v>-</v>
      </c>
      <c r="D14" s="17" t="str">
        <f>IF($M14=D$1,COUNTIF($M$2:P14,D$1),"-")</f>
        <v>-</v>
      </c>
      <c r="E14" s="17" t="str">
        <f>IF($M14=E$1,COUNTIF($M$2:Q14,E$1),"-")</f>
        <v>-</v>
      </c>
      <c r="F14" s="17" t="str">
        <f>IF($M14=F$1,COUNTIF($M$2:R14,F$1),"-")</f>
        <v>-</v>
      </c>
      <c r="G14" s="17" t="str">
        <f>IF($M14=G$1,COUNTIF($M$2:S14,G$1),"-")</f>
        <v>-</v>
      </c>
      <c r="H14" s="17" t="str">
        <f>IF($M14=H$1,COUNTIF($M$2:T14,H$1),"-")</f>
        <v>-</v>
      </c>
      <c r="I14" s="17" t="str">
        <f>IF($M14=I$1,COUNTIF($M$2:U14,I$1),"-")</f>
        <v>-</v>
      </c>
      <c r="J14" s="17" t="str">
        <f>IF($M14=J$1,COUNTIF($M$2:V14,J$1),"-")</f>
        <v>-</v>
      </c>
      <c r="K14" s="17" t="str">
        <f>IF($M14=K$1,COUNTIF($M$2:W14,K$1),"-")</f>
        <v>-</v>
      </c>
      <c r="M14" s="6" t="s">
        <v>392</v>
      </c>
      <c r="N14" s="6" t="s">
        <v>363</v>
      </c>
      <c r="O14" s="6" t="s">
        <v>192</v>
      </c>
      <c r="P14" s="127" t="s">
        <v>407</v>
      </c>
      <c r="Q14" s="6" t="str">
        <f t="shared" si="2"/>
        <v>Level 4 - Professional Diploma in Accounting Synoptic - 2025/26 - Exam Practice Kit eBook</v>
      </c>
      <c r="R14" s="121">
        <v>9781035530700</v>
      </c>
      <c r="S14" s="62">
        <v>18.7</v>
      </c>
      <c r="T14" s="9" t="s">
        <v>650</v>
      </c>
      <c r="U14" s="6" t="s">
        <v>339</v>
      </c>
      <c r="V14" s="7" t="s">
        <v>635</v>
      </c>
    </row>
    <row r="15" spans="1:22" s="79" customFormat="1" x14ac:dyDescent="0.35">
      <c r="A15" s="17" t="str">
        <f>IF($M15=A$1,COUNTIF($M$2:M15,A$1),"-")</f>
        <v>-</v>
      </c>
      <c r="B15" s="17">
        <f>IF($M15=B$1,COUNTIF($M$2:N15,B$1),"-")</f>
        <v>2</v>
      </c>
      <c r="C15" s="17" t="str">
        <f>IF($M15=C$1,COUNTIF($M$2:O15,C$1),"-")</f>
        <v>-</v>
      </c>
      <c r="D15" s="17" t="str">
        <f>IF($M15=D$1,COUNTIF($M$2:P15,D$1),"-")</f>
        <v>-</v>
      </c>
      <c r="E15" s="17" t="str">
        <f>IF($M15=E$1,COUNTIF($M$2:Q15,E$1),"-")</f>
        <v>-</v>
      </c>
      <c r="F15" s="17" t="str">
        <f>IF($M15=F$1,COUNTIF($M$2:R15,F$1),"-")</f>
        <v>-</v>
      </c>
      <c r="G15" s="17" t="str">
        <f>IF($M15=G$1,COUNTIF($M$2:S15,G$1),"-")</f>
        <v>-</v>
      </c>
      <c r="H15" s="17" t="str">
        <f>IF($M15=H$1,COUNTIF($M$2:T15,H$1),"-")</f>
        <v>-</v>
      </c>
      <c r="I15" s="17" t="str">
        <f>IF($M15=I$1,COUNTIF($M$2:U15,I$1),"-")</f>
        <v>-</v>
      </c>
      <c r="J15" s="17" t="str">
        <f>IF($M15=J$1,COUNTIF($M$2:V15,J$1),"-")</f>
        <v>-</v>
      </c>
      <c r="K15" s="17" t="str">
        <f>IF($M15=K$1,COUNTIF($M$2:W15,K$1),"-")</f>
        <v>-</v>
      </c>
      <c r="M15" s="6" t="s">
        <v>135</v>
      </c>
      <c r="N15" s="8" t="s">
        <v>147</v>
      </c>
      <c r="O15" s="8" t="s">
        <v>145</v>
      </c>
      <c r="P15" s="127" t="s">
        <v>370</v>
      </c>
      <c r="Q15" s="6" t="str">
        <f t="shared" ref="Q15:Q34" si="3">CONCATENATE(N15," - ",P15," - ",O15)</f>
        <v>Level 2 Introduction to Bookkeeping - 2024/25 - Course Book</v>
      </c>
      <c r="R15" s="120">
        <v>9781035516278</v>
      </c>
      <c r="S15" s="62">
        <v>22</v>
      </c>
      <c r="T15" s="9" t="s">
        <v>374</v>
      </c>
      <c r="U15" s="6" t="s">
        <v>340</v>
      </c>
      <c r="V15" s="7" t="s">
        <v>458</v>
      </c>
    </row>
    <row r="16" spans="1:22" s="79" customFormat="1" x14ac:dyDescent="0.35">
      <c r="A16" s="17" t="str">
        <f>IF($M16=A$1,COUNTIF($M$2:M16,A$1),"-")</f>
        <v>-</v>
      </c>
      <c r="B16" s="17">
        <f>IF($M16=B$1,COUNTIF($M$2:N16,B$1),"-")</f>
        <v>3</v>
      </c>
      <c r="C16" s="17" t="str">
        <f>IF($M16=C$1,COUNTIF($M$2:O16,C$1),"-")</f>
        <v>-</v>
      </c>
      <c r="D16" s="17" t="str">
        <f>IF($M16=D$1,COUNTIF($M$2:P16,D$1),"-")</f>
        <v>-</v>
      </c>
      <c r="E16" s="17" t="str">
        <f>IF($M16=E$1,COUNTIF($M$2:Q16,E$1),"-")</f>
        <v>-</v>
      </c>
      <c r="F16" s="17" t="str">
        <f>IF($M16=F$1,COUNTIF($M$2:R16,F$1),"-")</f>
        <v>-</v>
      </c>
      <c r="G16" s="17" t="str">
        <f>IF($M16=G$1,COUNTIF($M$2:S16,G$1),"-")</f>
        <v>-</v>
      </c>
      <c r="H16" s="17" t="str">
        <f>IF($M16=H$1,COUNTIF($M$2:T16,H$1),"-")</f>
        <v>-</v>
      </c>
      <c r="I16" s="17" t="str">
        <f>IF($M16=I$1,COUNTIF($M$2:U16,I$1),"-")</f>
        <v>-</v>
      </c>
      <c r="J16" s="17" t="str">
        <f>IF($M16=J$1,COUNTIF($M$2:V16,J$1),"-")</f>
        <v>-</v>
      </c>
      <c r="K16" s="17" t="str">
        <f>IF($M16=K$1,COUNTIF($M$2:W16,K$1),"-")</f>
        <v>-</v>
      </c>
      <c r="M16" s="6" t="s">
        <v>135</v>
      </c>
      <c r="N16" s="8" t="s">
        <v>148</v>
      </c>
      <c r="O16" s="8" t="s">
        <v>149</v>
      </c>
      <c r="P16" s="127" t="s">
        <v>370</v>
      </c>
      <c r="Q16" s="6" t="str">
        <f t="shared" si="3"/>
        <v>Level 2 Introduction to Bookkeeping - eBook - 2024/25 - Course Book eBook</v>
      </c>
      <c r="R16" s="120">
        <v>9781035516629</v>
      </c>
      <c r="S16" s="62">
        <v>17.600000000000001</v>
      </c>
      <c r="T16" s="9" t="s">
        <v>374</v>
      </c>
      <c r="U16" s="6" t="s">
        <v>339</v>
      </c>
      <c r="V16" s="7" t="s">
        <v>458</v>
      </c>
    </row>
    <row r="17" spans="1:22" s="79" customFormat="1" x14ac:dyDescent="0.35">
      <c r="A17" s="17" t="str">
        <f>IF($M17=A$1,COUNTIF($M$2:M17,A$1),"-")</f>
        <v>-</v>
      </c>
      <c r="B17" s="17">
        <f>IF($M17=B$1,COUNTIF($M$2:N17,B$1),"-")</f>
        <v>4</v>
      </c>
      <c r="C17" s="17" t="str">
        <f>IF($M17=C$1,COUNTIF($M$2:O17,C$1),"-")</f>
        <v>-</v>
      </c>
      <c r="D17" s="17" t="str">
        <f>IF($M17=D$1,COUNTIF($M$2:P17,D$1),"-")</f>
        <v>-</v>
      </c>
      <c r="E17" s="17" t="str">
        <f>IF($M17=E$1,COUNTIF($M$2:Q17,E$1),"-")</f>
        <v>-</v>
      </c>
      <c r="F17" s="17" t="str">
        <f>IF($M17=F$1,COUNTIF($M$2:R17,F$1),"-")</f>
        <v>-</v>
      </c>
      <c r="G17" s="17" t="str">
        <f>IF($M17=G$1,COUNTIF($M$2:S17,G$1),"-")</f>
        <v>-</v>
      </c>
      <c r="H17" s="17" t="str">
        <f>IF($M17=H$1,COUNTIF($M$2:T17,H$1),"-")</f>
        <v>-</v>
      </c>
      <c r="I17" s="17" t="str">
        <f>IF($M17=I$1,COUNTIF($M$2:U17,I$1),"-")</f>
        <v>-</v>
      </c>
      <c r="J17" s="17" t="str">
        <f>IF($M17=J$1,COUNTIF($M$2:V17,J$1),"-")</f>
        <v>-</v>
      </c>
      <c r="K17" s="17" t="str">
        <f>IF($M17=K$1,COUNTIF($M$2:W17,K$1),"-")</f>
        <v>-</v>
      </c>
      <c r="M17" s="6" t="s">
        <v>135</v>
      </c>
      <c r="N17" s="8" t="s">
        <v>147</v>
      </c>
      <c r="O17" s="8" t="s">
        <v>191</v>
      </c>
      <c r="P17" s="112" t="s">
        <v>370</v>
      </c>
      <c r="Q17" s="6" t="str">
        <f t="shared" ref="Q17:Q20" si="4">CONCATENATE(N17," - ",P17," - ",O17)</f>
        <v>Level 2 Introduction to Bookkeeping - 2024/25 - Exam Practice Kit</v>
      </c>
      <c r="R17" s="120">
        <v>9781035516438</v>
      </c>
      <c r="S17" s="62">
        <v>20</v>
      </c>
      <c r="T17" s="9" t="s">
        <v>374</v>
      </c>
      <c r="U17" s="6" t="s">
        <v>340</v>
      </c>
      <c r="V17" s="7" t="s">
        <v>458</v>
      </c>
    </row>
    <row r="18" spans="1:22" s="79" customFormat="1" x14ac:dyDescent="0.35">
      <c r="A18" s="17" t="str">
        <f>IF($M18=A$1,COUNTIF($M$2:M18,A$1),"-")</f>
        <v>-</v>
      </c>
      <c r="B18" s="17">
        <f>IF($M18=B$1,COUNTIF($M$2:N18,B$1),"-")</f>
        <v>5</v>
      </c>
      <c r="C18" s="17" t="str">
        <f>IF($M18=C$1,COUNTIF($M$2:O18,C$1),"-")</f>
        <v>-</v>
      </c>
      <c r="D18" s="17" t="str">
        <f>IF($M18=D$1,COUNTIF($M$2:P18,D$1),"-")</f>
        <v>-</v>
      </c>
      <c r="E18" s="17" t="str">
        <f>IF($M18=E$1,COUNTIF($M$2:Q18,E$1),"-")</f>
        <v>-</v>
      </c>
      <c r="F18" s="17" t="str">
        <f>IF($M18=F$1,COUNTIF($M$2:R18,F$1),"-")</f>
        <v>-</v>
      </c>
      <c r="G18" s="17" t="str">
        <f>IF($M18=G$1,COUNTIF($M$2:S18,G$1),"-")</f>
        <v>-</v>
      </c>
      <c r="H18" s="17" t="str">
        <f>IF($M18=H$1,COUNTIF($M$2:T18,H$1),"-")</f>
        <v>-</v>
      </c>
      <c r="I18" s="17" t="str">
        <f>IF($M18=I$1,COUNTIF($M$2:U18,I$1),"-")</f>
        <v>-</v>
      </c>
      <c r="J18" s="17" t="str">
        <f>IF($M18=J$1,COUNTIF($M$2:V18,J$1),"-")</f>
        <v>-</v>
      </c>
      <c r="K18" s="17" t="str">
        <f>IF($M18=K$1,COUNTIF($M$2:W18,K$1),"-")</f>
        <v>-</v>
      </c>
      <c r="M18" s="6" t="s">
        <v>135</v>
      </c>
      <c r="N18" s="8" t="s">
        <v>148</v>
      </c>
      <c r="O18" s="8" t="s">
        <v>192</v>
      </c>
      <c r="P18" s="112" t="s">
        <v>370</v>
      </c>
      <c r="Q18" s="6" t="str">
        <f t="shared" si="4"/>
        <v>Level 2 Introduction to Bookkeeping - eBook - 2024/25 - Exam Practice Kit eBook</v>
      </c>
      <c r="R18" s="120">
        <v>9781035516780</v>
      </c>
      <c r="S18" s="62">
        <v>16</v>
      </c>
      <c r="T18" s="9" t="s">
        <v>374</v>
      </c>
      <c r="U18" s="6" t="s">
        <v>339</v>
      </c>
      <c r="V18" s="7" t="s">
        <v>458</v>
      </c>
    </row>
    <row r="19" spans="1:22" s="82" customFormat="1" x14ac:dyDescent="0.35">
      <c r="A19" s="17" t="str">
        <f>IF($M19=A$1,COUNTIF($M$2:M19,A$1),"-")</f>
        <v>-</v>
      </c>
      <c r="B19" s="17">
        <f>IF($M19=B$1,COUNTIF($M$2:N19,B$1),"-")</f>
        <v>6</v>
      </c>
      <c r="C19" s="17" t="str">
        <f>IF($M19=C$1,COUNTIF($M$2:O19,C$1),"-")</f>
        <v>-</v>
      </c>
      <c r="D19" s="17" t="str">
        <f>IF($M19=D$1,COUNTIF($M$2:P19,D$1),"-")</f>
        <v>-</v>
      </c>
      <c r="E19" s="17" t="str">
        <f>IF($M19=E$1,COUNTIF($M$2:Q19,E$1),"-")</f>
        <v>-</v>
      </c>
      <c r="F19" s="17" t="str">
        <f>IF($M19=F$1,COUNTIF($M$2:R19,F$1),"-")</f>
        <v>-</v>
      </c>
      <c r="G19" s="17" t="str">
        <f>IF($M19=G$1,COUNTIF($M$2:S19,G$1),"-")</f>
        <v>-</v>
      </c>
      <c r="H19" s="17" t="str">
        <f>IF($M19=H$1,COUNTIF($M$2:T19,H$1),"-")</f>
        <v>-</v>
      </c>
      <c r="I19" s="17" t="str">
        <f>IF($M19=I$1,COUNTIF($M$2:U19,I$1),"-")</f>
        <v>-</v>
      </c>
      <c r="J19" s="17" t="str">
        <f>IF($M19=J$1,COUNTIF($M$2:V19,J$1),"-")</f>
        <v>-</v>
      </c>
      <c r="K19" s="17" t="str">
        <f>IF($M19=K$1,COUNTIF($M$2:W19,K$1),"-")</f>
        <v>-</v>
      </c>
      <c r="M19" s="6" t="s">
        <v>135</v>
      </c>
      <c r="N19" s="8" t="s">
        <v>147</v>
      </c>
      <c r="O19" s="8" t="s">
        <v>144</v>
      </c>
      <c r="P19" s="112" t="s">
        <v>652</v>
      </c>
      <c r="Q19" s="6" t="str">
        <f t="shared" si="4"/>
        <v>Level 2 Introduction to Bookkeeping - From 2024 - Passcards</v>
      </c>
      <c r="R19" s="120">
        <v>9781509741199</v>
      </c>
      <c r="S19" s="62">
        <v>10</v>
      </c>
      <c r="T19" s="9" t="s">
        <v>391</v>
      </c>
      <c r="U19" s="6" t="s">
        <v>340</v>
      </c>
      <c r="V19" s="7" t="s">
        <v>651</v>
      </c>
    </row>
    <row r="20" spans="1:22" s="82" customFormat="1" x14ac:dyDescent="0.35">
      <c r="A20" s="17" t="str">
        <f>IF($M20=A$1,COUNTIF($M$2:M20,A$1),"-")</f>
        <v>-</v>
      </c>
      <c r="B20" s="17">
        <f>IF($M20=B$1,COUNTIF($M$2:N20,B$1),"-")</f>
        <v>7</v>
      </c>
      <c r="C20" s="17" t="str">
        <f>IF($M20=C$1,COUNTIF($M$2:O20,C$1),"-")</f>
        <v>-</v>
      </c>
      <c r="D20" s="17" t="str">
        <f>IF($M20=D$1,COUNTIF($M$2:P20,D$1),"-")</f>
        <v>-</v>
      </c>
      <c r="E20" s="17" t="str">
        <f>IF($M20=E$1,COUNTIF($M$2:Q20,E$1),"-")</f>
        <v>-</v>
      </c>
      <c r="F20" s="17" t="str">
        <f>IF($M20=F$1,COUNTIF($M$2:R20,F$1),"-")</f>
        <v>-</v>
      </c>
      <c r="G20" s="17" t="str">
        <f>IF($M20=G$1,COUNTIF($M$2:S20,G$1),"-")</f>
        <v>-</v>
      </c>
      <c r="H20" s="17" t="str">
        <f>IF($M20=H$1,COUNTIF($M$2:T20,H$1),"-")</f>
        <v>-</v>
      </c>
      <c r="I20" s="17" t="str">
        <f>IF($M20=I$1,COUNTIF($M$2:U20,I$1),"-")</f>
        <v>-</v>
      </c>
      <c r="J20" s="17" t="str">
        <f>IF($M20=J$1,COUNTIF($M$2:V20,J$1),"-")</f>
        <v>-</v>
      </c>
      <c r="K20" s="17" t="str">
        <f>IF($M20=K$1,COUNTIF($M$2:W20,K$1),"-")</f>
        <v>-</v>
      </c>
      <c r="M20" s="6" t="s">
        <v>135</v>
      </c>
      <c r="N20" s="8" t="s">
        <v>148</v>
      </c>
      <c r="O20" s="8" t="s">
        <v>150</v>
      </c>
      <c r="P20" s="112" t="s">
        <v>652</v>
      </c>
      <c r="Q20" s="6" t="str">
        <f t="shared" si="4"/>
        <v>Level 2 Introduction to Bookkeeping - eBook - From 2024 - Passcards eBook</v>
      </c>
      <c r="R20" s="120">
        <v>9781509742370</v>
      </c>
      <c r="S20" s="62">
        <v>8</v>
      </c>
      <c r="T20" s="9" t="s">
        <v>391</v>
      </c>
      <c r="U20" s="6" t="s">
        <v>339</v>
      </c>
      <c r="V20" s="7" t="s">
        <v>651</v>
      </c>
    </row>
    <row r="21" spans="1:22" s="79" customFormat="1" x14ac:dyDescent="0.35">
      <c r="A21" s="17" t="str">
        <f>IF($M21=A$1,COUNTIF($M$2:M21,A$1),"-")</f>
        <v>-</v>
      </c>
      <c r="B21" s="17">
        <f>IF($M21=B$1,COUNTIF($M$2:N21,B$1),"-")</f>
        <v>8</v>
      </c>
      <c r="C21" s="17" t="str">
        <f>IF($M21=C$1,COUNTIF($M$2:O21,C$1),"-")</f>
        <v>-</v>
      </c>
      <c r="D21" s="17" t="str">
        <f>IF($M21=D$1,COUNTIF($M$2:P21,D$1),"-")</f>
        <v>-</v>
      </c>
      <c r="E21" s="17" t="str">
        <f>IF($M21=E$1,COUNTIF($M$2:Q21,E$1),"-")</f>
        <v>-</v>
      </c>
      <c r="F21" s="17" t="str">
        <f>IF($M21=F$1,COUNTIF($M$2:R21,F$1),"-")</f>
        <v>-</v>
      </c>
      <c r="G21" s="17" t="str">
        <f>IF($M21=G$1,COUNTIF($M$2:S21,G$1),"-")</f>
        <v>-</v>
      </c>
      <c r="H21" s="17" t="str">
        <f>IF($M21=H$1,COUNTIF($M$2:T21,H$1),"-")</f>
        <v>-</v>
      </c>
      <c r="I21" s="17" t="str">
        <f>IF($M21=I$1,COUNTIF($M$2:U21,I$1),"-")</f>
        <v>-</v>
      </c>
      <c r="J21" s="17" t="str">
        <f>IF($M21=J$1,COUNTIF($M$2:V21,J$1),"-")</f>
        <v>-</v>
      </c>
      <c r="K21" s="17" t="str">
        <f>IF($M21=K$1,COUNTIF($M$2:W21,K$1),"-")</f>
        <v>-</v>
      </c>
      <c r="M21" s="6" t="s">
        <v>135</v>
      </c>
      <c r="N21" s="8" t="s">
        <v>151</v>
      </c>
      <c r="O21" s="8" t="s">
        <v>145</v>
      </c>
      <c r="P21" s="112" t="s">
        <v>370</v>
      </c>
      <c r="Q21" s="6" t="str">
        <f t="shared" si="3"/>
        <v>Level 2 Principles of Bookkeeping Controls - 2024/25 - Course Book</v>
      </c>
      <c r="R21" s="120">
        <v>9781035516285</v>
      </c>
      <c r="S21" s="62">
        <v>22</v>
      </c>
      <c r="T21" s="9" t="s">
        <v>374</v>
      </c>
      <c r="U21" s="6" t="s">
        <v>340</v>
      </c>
      <c r="V21" s="7" t="s">
        <v>458</v>
      </c>
    </row>
    <row r="22" spans="1:22" s="79" customFormat="1" x14ac:dyDescent="0.35">
      <c r="A22" s="17" t="str">
        <f>IF($M22=A$1,COUNTIF($M$2:M22,A$1),"-")</f>
        <v>-</v>
      </c>
      <c r="B22" s="17">
        <f>IF($M22=B$1,COUNTIF($M$2:N22,B$1),"-")</f>
        <v>9</v>
      </c>
      <c r="C22" s="17" t="str">
        <f>IF($M22=C$1,COUNTIF($M$2:O22,C$1),"-")</f>
        <v>-</v>
      </c>
      <c r="D22" s="17" t="str">
        <f>IF($M22=D$1,COUNTIF($M$2:P22,D$1),"-")</f>
        <v>-</v>
      </c>
      <c r="E22" s="17" t="str">
        <f>IF($M22=E$1,COUNTIF($M$2:Q22,E$1),"-")</f>
        <v>-</v>
      </c>
      <c r="F22" s="17" t="str">
        <f>IF($M22=F$1,COUNTIF($M$2:R22,F$1),"-")</f>
        <v>-</v>
      </c>
      <c r="G22" s="17" t="str">
        <f>IF($M22=G$1,COUNTIF($M$2:S22,G$1),"-")</f>
        <v>-</v>
      </c>
      <c r="H22" s="17" t="str">
        <f>IF($M22=H$1,COUNTIF($M$2:T22,H$1),"-")</f>
        <v>-</v>
      </c>
      <c r="I22" s="17" t="str">
        <f>IF($M22=I$1,COUNTIF($M$2:U22,I$1),"-")</f>
        <v>-</v>
      </c>
      <c r="J22" s="17" t="str">
        <f>IF($M22=J$1,COUNTIF($M$2:V22,J$1),"-")</f>
        <v>-</v>
      </c>
      <c r="K22" s="17" t="str">
        <f>IF($M22=K$1,COUNTIF($M$2:W22,K$1),"-")</f>
        <v>-</v>
      </c>
      <c r="M22" s="6" t="s">
        <v>135</v>
      </c>
      <c r="N22" s="8" t="s">
        <v>152</v>
      </c>
      <c r="O22" s="8" t="s">
        <v>149</v>
      </c>
      <c r="P22" s="112" t="s">
        <v>370</v>
      </c>
      <c r="Q22" s="6" t="str">
        <f t="shared" si="3"/>
        <v>Level 2 Principles of Bookkeeping Controls - eBook - 2024/25 - Course Book eBook</v>
      </c>
      <c r="R22" s="120">
        <v>9781035516636</v>
      </c>
      <c r="S22" s="62">
        <v>17.600000000000001</v>
      </c>
      <c r="T22" s="9" t="s">
        <v>374</v>
      </c>
      <c r="U22" s="6" t="s">
        <v>339</v>
      </c>
      <c r="V22" s="7" t="s">
        <v>458</v>
      </c>
    </row>
    <row r="23" spans="1:22" s="79" customFormat="1" x14ac:dyDescent="0.35">
      <c r="A23" s="17" t="str">
        <f>IF($M23=A$1,COUNTIF($M$2:M23,A$1),"-")</f>
        <v>-</v>
      </c>
      <c r="B23" s="17">
        <f>IF($M23=B$1,COUNTIF($M$2:N23,B$1),"-")</f>
        <v>10</v>
      </c>
      <c r="C23" s="17" t="str">
        <f>IF($M23=C$1,COUNTIF($M$2:O23,C$1),"-")</f>
        <v>-</v>
      </c>
      <c r="D23" s="17" t="str">
        <f>IF($M23=D$1,COUNTIF($M$2:P23,D$1),"-")</f>
        <v>-</v>
      </c>
      <c r="E23" s="17" t="str">
        <f>IF($M23=E$1,COUNTIF($M$2:Q23,E$1),"-")</f>
        <v>-</v>
      </c>
      <c r="F23" s="17" t="str">
        <f>IF($M23=F$1,COUNTIF($M$2:R23,F$1),"-")</f>
        <v>-</v>
      </c>
      <c r="G23" s="17" t="str">
        <f>IF($M23=G$1,COUNTIF($M$2:S23,G$1),"-")</f>
        <v>-</v>
      </c>
      <c r="H23" s="17" t="str">
        <f>IF($M23=H$1,COUNTIF($M$2:T23,H$1),"-")</f>
        <v>-</v>
      </c>
      <c r="I23" s="17" t="str">
        <f>IF($M23=I$1,COUNTIF($M$2:U23,I$1),"-")</f>
        <v>-</v>
      </c>
      <c r="J23" s="17" t="str">
        <f>IF($M23=J$1,COUNTIF($M$2:V23,J$1),"-")</f>
        <v>-</v>
      </c>
      <c r="K23" s="17" t="str">
        <f>IF($M23=K$1,COUNTIF($M$2:W23,K$1),"-")</f>
        <v>-</v>
      </c>
      <c r="M23" s="6" t="s">
        <v>135</v>
      </c>
      <c r="N23" s="8" t="s">
        <v>151</v>
      </c>
      <c r="O23" s="8" t="s">
        <v>191</v>
      </c>
      <c r="P23" s="112" t="s">
        <v>370</v>
      </c>
      <c r="Q23" s="6" t="str">
        <f t="shared" ref="Q23:Q26" si="5">CONCATENATE(N23," - ",P23," - ",O23)</f>
        <v>Level 2 Principles of Bookkeeping Controls - 2024/25 - Exam Practice Kit</v>
      </c>
      <c r="R23" s="120">
        <v>9781035516445</v>
      </c>
      <c r="S23" s="62">
        <v>20</v>
      </c>
      <c r="T23" s="9" t="s">
        <v>374</v>
      </c>
      <c r="U23" s="6" t="s">
        <v>340</v>
      </c>
      <c r="V23" s="7" t="s">
        <v>458</v>
      </c>
    </row>
    <row r="24" spans="1:22" s="79" customFormat="1" x14ac:dyDescent="0.35">
      <c r="A24" s="17" t="str">
        <f>IF($M24=A$1,COUNTIF($M$2:M24,A$1),"-")</f>
        <v>-</v>
      </c>
      <c r="B24" s="17">
        <f>IF($M24=B$1,COUNTIF($M$2:N24,B$1),"-")</f>
        <v>11</v>
      </c>
      <c r="C24" s="17" t="str">
        <f>IF($M24=C$1,COUNTIF($M$2:O24,C$1),"-")</f>
        <v>-</v>
      </c>
      <c r="D24" s="17" t="str">
        <f>IF($M24=D$1,COUNTIF($M$2:P24,D$1),"-")</f>
        <v>-</v>
      </c>
      <c r="E24" s="17" t="str">
        <f>IF($M24=E$1,COUNTIF($M$2:Q24,E$1),"-")</f>
        <v>-</v>
      </c>
      <c r="F24" s="17" t="str">
        <f>IF($M24=F$1,COUNTIF($M$2:R24,F$1),"-")</f>
        <v>-</v>
      </c>
      <c r="G24" s="17" t="str">
        <f>IF($M24=G$1,COUNTIF($M$2:S24,G$1),"-")</f>
        <v>-</v>
      </c>
      <c r="H24" s="17" t="str">
        <f>IF($M24=H$1,COUNTIF($M$2:T24,H$1),"-")</f>
        <v>-</v>
      </c>
      <c r="I24" s="17" t="str">
        <f>IF($M24=I$1,COUNTIF($M$2:U24,I$1),"-")</f>
        <v>-</v>
      </c>
      <c r="J24" s="17" t="str">
        <f>IF($M24=J$1,COUNTIF($M$2:V24,J$1),"-")</f>
        <v>-</v>
      </c>
      <c r="K24" s="17" t="str">
        <f>IF($M24=K$1,COUNTIF($M$2:W24,K$1),"-")</f>
        <v>-</v>
      </c>
      <c r="M24" s="6" t="s">
        <v>135</v>
      </c>
      <c r="N24" s="8" t="s">
        <v>152</v>
      </c>
      <c r="O24" s="8" t="s">
        <v>192</v>
      </c>
      <c r="P24" s="112" t="s">
        <v>370</v>
      </c>
      <c r="Q24" s="6" t="str">
        <f t="shared" si="5"/>
        <v>Level 2 Principles of Bookkeeping Controls - eBook - 2024/25 - Exam Practice Kit eBook</v>
      </c>
      <c r="R24" s="120">
        <v>9781035516797</v>
      </c>
      <c r="S24" s="62">
        <v>16</v>
      </c>
      <c r="T24" s="9" t="s">
        <v>374</v>
      </c>
      <c r="U24" s="6" t="s">
        <v>339</v>
      </c>
      <c r="V24" s="7" t="s">
        <v>458</v>
      </c>
    </row>
    <row r="25" spans="1:22" s="82" customFormat="1" x14ac:dyDescent="0.35">
      <c r="A25" s="17" t="str">
        <f>IF($M25=A$1,COUNTIF($M$2:M25,A$1),"-")</f>
        <v>-</v>
      </c>
      <c r="B25" s="17">
        <f>IF($M25=B$1,COUNTIF($M$2:N25,B$1),"-")</f>
        <v>12</v>
      </c>
      <c r="C25" s="17" t="str">
        <f>IF($M25=C$1,COUNTIF($M$2:O25,C$1),"-")</f>
        <v>-</v>
      </c>
      <c r="D25" s="17" t="str">
        <f>IF($M25=D$1,COUNTIF($M$2:P25,D$1),"-")</f>
        <v>-</v>
      </c>
      <c r="E25" s="17" t="str">
        <f>IF($M25=E$1,COUNTIF($M$2:Q25,E$1),"-")</f>
        <v>-</v>
      </c>
      <c r="F25" s="17" t="str">
        <f>IF($M25=F$1,COUNTIF($M$2:R25,F$1),"-")</f>
        <v>-</v>
      </c>
      <c r="G25" s="17" t="str">
        <f>IF($M25=G$1,COUNTIF($M$2:S25,G$1),"-")</f>
        <v>-</v>
      </c>
      <c r="H25" s="17" t="str">
        <f>IF($M25=H$1,COUNTIF($M$2:T25,H$1),"-")</f>
        <v>-</v>
      </c>
      <c r="I25" s="17" t="str">
        <f>IF($M25=I$1,COUNTIF($M$2:U25,I$1),"-")</f>
        <v>-</v>
      </c>
      <c r="J25" s="17" t="str">
        <f>IF($M25=J$1,COUNTIF($M$2:V25,J$1),"-")</f>
        <v>-</v>
      </c>
      <c r="K25" s="17" t="str">
        <f>IF($M25=K$1,COUNTIF($M$2:W25,K$1),"-")</f>
        <v>-</v>
      </c>
      <c r="M25" s="6" t="s">
        <v>135</v>
      </c>
      <c r="N25" s="8" t="s">
        <v>151</v>
      </c>
      <c r="O25" s="8" t="s">
        <v>144</v>
      </c>
      <c r="P25" s="112" t="s">
        <v>652</v>
      </c>
      <c r="Q25" s="6" t="str">
        <f t="shared" si="5"/>
        <v>Level 2 Principles of Bookkeeping Controls - From 2024 - Passcards</v>
      </c>
      <c r="R25" s="120">
        <v>9781509741229</v>
      </c>
      <c r="S25" s="62">
        <v>10</v>
      </c>
      <c r="T25" s="9" t="s">
        <v>391</v>
      </c>
      <c r="U25" s="6" t="s">
        <v>340</v>
      </c>
      <c r="V25" s="7" t="s">
        <v>651</v>
      </c>
    </row>
    <row r="26" spans="1:22" s="82" customFormat="1" x14ac:dyDescent="0.35">
      <c r="A26" s="17" t="str">
        <f>IF($M26=A$1,COUNTIF($M$2:M26,A$1),"-")</f>
        <v>-</v>
      </c>
      <c r="B26" s="17">
        <f>IF($M26=B$1,COUNTIF($M$2:N26,B$1),"-")</f>
        <v>13</v>
      </c>
      <c r="C26" s="17" t="str">
        <f>IF($M26=C$1,COUNTIF($M$2:O26,C$1),"-")</f>
        <v>-</v>
      </c>
      <c r="D26" s="17" t="str">
        <f>IF($M26=D$1,COUNTIF($M$2:P26,D$1),"-")</f>
        <v>-</v>
      </c>
      <c r="E26" s="17" t="str">
        <f>IF($M26=E$1,COUNTIF($M$2:Q26,E$1),"-")</f>
        <v>-</v>
      </c>
      <c r="F26" s="17" t="str">
        <f>IF($M26=F$1,COUNTIF($M$2:R26,F$1),"-")</f>
        <v>-</v>
      </c>
      <c r="G26" s="17" t="str">
        <f>IF($M26=G$1,COUNTIF($M$2:S26,G$1),"-")</f>
        <v>-</v>
      </c>
      <c r="H26" s="17" t="str">
        <f>IF($M26=H$1,COUNTIF($M$2:T26,H$1),"-")</f>
        <v>-</v>
      </c>
      <c r="I26" s="17" t="str">
        <f>IF($M26=I$1,COUNTIF($M$2:U26,I$1),"-")</f>
        <v>-</v>
      </c>
      <c r="J26" s="17" t="str">
        <f>IF($M26=J$1,COUNTIF($M$2:V26,J$1),"-")</f>
        <v>-</v>
      </c>
      <c r="K26" s="17" t="str">
        <f>IF($M26=K$1,COUNTIF($M$2:W26,K$1),"-")</f>
        <v>-</v>
      </c>
      <c r="M26" s="6" t="s">
        <v>135</v>
      </c>
      <c r="N26" s="8" t="s">
        <v>152</v>
      </c>
      <c r="O26" s="8" t="s">
        <v>150</v>
      </c>
      <c r="P26" s="112" t="s">
        <v>652</v>
      </c>
      <c r="Q26" s="6" t="str">
        <f t="shared" si="5"/>
        <v>Level 2 Principles of Bookkeeping Controls - eBook - From 2024 - Passcards eBook</v>
      </c>
      <c r="R26" s="120">
        <v>9781509742400</v>
      </c>
      <c r="S26" s="62">
        <v>8</v>
      </c>
      <c r="T26" s="9" t="s">
        <v>391</v>
      </c>
      <c r="U26" s="6" t="s">
        <v>339</v>
      </c>
      <c r="V26" s="7" t="s">
        <v>651</v>
      </c>
    </row>
    <row r="27" spans="1:22" s="79" customFormat="1" x14ac:dyDescent="0.35">
      <c r="A27" s="17" t="str">
        <f>IF($M27=A$1,COUNTIF($M$2:M27,A$1),"-")</f>
        <v>-</v>
      </c>
      <c r="B27" s="17">
        <f>IF($M27=B$1,COUNTIF($M$2:N27,B$1),"-")</f>
        <v>14</v>
      </c>
      <c r="C27" s="17" t="str">
        <f>IF($M27=C$1,COUNTIF($M$2:O27,C$1),"-")</f>
        <v>-</v>
      </c>
      <c r="D27" s="17" t="str">
        <f>IF($M27=D$1,COUNTIF($M$2:P27,D$1),"-")</f>
        <v>-</v>
      </c>
      <c r="E27" s="17" t="str">
        <f>IF($M27=E$1,COUNTIF($M$2:Q27,E$1),"-")</f>
        <v>-</v>
      </c>
      <c r="F27" s="17" t="str">
        <f>IF($M27=F$1,COUNTIF($M$2:R27,F$1),"-")</f>
        <v>-</v>
      </c>
      <c r="G27" s="17" t="str">
        <f>IF($M27=G$1,COUNTIF($M$2:S27,G$1),"-")</f>
        <v>-</v>
      </c>
      <c r="H27" s="17" t="str">
        <f>IF($M27=H$1,COUNTIF($M$2:T27,H$1),"-")</f>
        <v>-</v>
      </c>
      <c r="I27" s="17" t="str">
        <f>IF($M27=I$1,COUNTIF($M$2:U27,I$1),"-")</f>
        <v>-</v>
      </c>
      <c r="J27" s="17" t="str">
        <f>IF($M27=J$1,COUNTIF($M$2:V27,J$1),"-")</f>
        <v>-</v>
      </c>
      <c r="K27" s="17" t="str">
        <f>IF($M27=K$1,COUNTIF($M$2:W27,K$1),"-")</f>
        <v>-</v>
      </c>
      <c r="M27" s="6" t="s">
        <v>135</v>
      </c>
      <c r="N27" s="8" t="s">
        <v>153</v>
      </c>
      <c r="O27" s="8" t="s">
        <v>145</v>
      </c>
      <c r="P27" s="112" t="s">
        <v>370</v>
      </c>
      <c r="Q27" s="6" t="str">
        <f t="shared" si="3"/>
        <v>Level 2 Principles of Costing - 2024/25 - Course Book</v>
      </c>
      <c r="R27" s="120">
        <v>9781035516292</v>
      </c>
      <c r="S27" s="62">
        <v>22</v>
      </c>
      <c r="T27" s="9" t="s">
        <v>374</v>
      </c>
      <c r="U27" s="6" t="s">
        <v>340</v>
      </c>
      <c r="V27" s="7" t="s">
        <v>458</v>
      </c>
    </row>
    <row r="28" spans="1:22" s="79" customFormat="1" x14ac:dyDescent="0.35">
      <c r="A28" s="17" t="str">
        <f>IF($M28=A$1,COUNTIF($M$2:M28,A$1),"-")</f>
        <v>-</v>
      </c>
      <c r="B28" s="17">
        <f>IF($M28=B$1,COUNTIF($M$2:N28,B$1),"-")</f>
        <v>15</v>
      </c>
      <c r="C28" s="17" t="str">
        <f>IF($M28=C$1,COUNTIF($M$2:O28,C$1),"-")</f>
        <v>-</v>
      </c>
      <c r="D28" s="17" t="str">
        <f>IF($M28=D$1,COUNTIF($M$2:P28,D$1),"-")</f>
        <v>-</v>
      </c>
      <c r="E28" s="17" t="str">
        <f>IF($M28=E$1,COUNTIF($M$2:Q28,E$1),"-")</f>
        <v>-</v>
      </c>
      <c r="F28" s="17" t="str">
        <f>IF($M28=F$1,COUNTIF($M$2:R28,F$1),"-")</f>
        <v>-</v>
      </c>
      <c r="G28" s="17" t="str">
        <f>IF($M28=G$1,COUNTIF($M$2:S28,G$1),"-")</f>
        <v>-</v>
      </c>
      <c r="H28" s="17" t="str">
        <f>IF($M28=H$1,COUNTIF($M$2:T28,H$1),"-")</f>
        <v>-</v>
      </c>
      <c r="I28" s="17" t="str">
        <f>IF($M28=I$1,COUNTIF($M$2:U28,I$1),"-")</f>
        <v>-</v>
      </c>
      <c r="J28" s="17" t="str">
        <f>IF($M28=J$1,COUNTIF($M$2:V28,J$1),"-")</f>
        <v>-</v>
      </c>
      <c r="K28" s="17" t="str">
        <f>IF($M28=K$1,COUNTIF($M$2:W28,K$1),"-")</f>
        <v>-</v>
      </c>
      <c r="M28" s="6" t="s">
        <v>135</v>
      </c>
      <c r="N28" s="8" t="s">
        <v>154</v>
      </c>
      <c r="O28" s="8" t="s">
        <v>149</v>
      </c>
      <c r="P28" s="112" t="s">
        <v>370</v>
      </c>
      <c r="Q28" s="6" t="str">
        <f t="shared" si="3"/>
        <v>Level 2 Principles of Costing - eBook - 2024/25 - Course Book eBook</v>
      </c>
      <c r="R28" s="120">
        <v>9781035516643</v>
      </c>
      <c r="S28" s="62">
        <v>17.600000000000001</v>
      </c>
      <c r="T28" s="9" t="s">
        <v>374</v>
      </c>
      <c r="U28" s="6" t="s">
        <v>339</v>
      </c>
      <c r="V28" s="7" t="s">
        <v>458</v>
      </c>
    </row>
    <row r="29" spans="1:22" s="79" customFormat="1" x14ac:dyDescent="0.35">
      <c r="A29" s="17" t="str">
        <f>IF($M29=A$1,COUNTIF($M$2:M29,A$1),"-")</f>
        <v>-</v>
      </c>
      <c r="B29" s="17">
        <f>IF($M29=B$1,COUNTIF($M$2:N29,B$1),"-")</f>
        <v>16</v>
      </c>
      <c r="C29" s="17" t="str">
        <f>IF($M29=C$1,COUNTIF($M$2:O29,C$1),"-")</f>
        <v>-</v>
      </c>
      <c r="D29" s="17" t="str">
        <f>IF($M29=D$1,COUNTIF($M$2:P29,D$1),"-")</f>
        <v>-</v>
      </c>
      <c r="E29" s="17" t="str">
        <f>IF($M29=E$1,COUNTIF($M$2:Q29,E$1),"-")</f>
        <v>-</v>
      </c>
      <c r="F29" s="17" t="str">
        <f>IF($M29=F$1,COUNTIF($M$2:R29,F$1),"-")</f>
        <v>-</v>
      </c>
      <c r="G29" s="17" t="str">
        <f>IF($M29=G$1,COUNTIF($M$2:S29,G$1),"-")</f>
        <v>-</v>
      </c>
      <c r="H29" s="17" t="str">
        <f>IF($M29=H$1,COUNTIF($M$2:T29,H$1),"-")</f>
        <v>-</v>
      </c>
      <c r="I29" s="17" t="str">
        <f>IF($M29=I$1,COUNTIF($M$2:U29,I$1),"-")</f>
        <v>-</v>
      </c>
      <c r="J29" s="17" t="str">
        <f>IF($M29=J$1,COUNTIF($M$2:V29,J$1),"-")</f>
        <v>-</v>
      </c>
      <c r="K29" s="17" t="str">
        <f>IF($M29=K$1,COUNTIF($M$2:W29,K$1),"-")</f>
        <v>-</v>
      </c>
      <c r="M29" s="6" t="s">
        <v>135</v>
      </c>
      <c r="N29" s="8" t="s">
        <v>153</v>
      </c>
      <c r="O29" s="8" t="s">
        <v>191</v>
      </c>
      <c r="P29" s="112" t="s">
        <v>370</v>
      </c>
      <c r="Q29" s="6" t="str">
        <f t="shared" ref="Q29:Q32" si="6">CONCATENATE(N29," - ",P29," - ",O29)</f>
        <v>Level 2 Principles of Costing - 2024/25 - Exam Practice Kit</v>
      </c>
      <c r="R29" s="120">
        <v>9781035516452</v>
      </c>
      <c r="S29" s="62">
        <v>20</v>
      </c>
      <c r="T29" s="9" t="s">
        <v>374</v>
      </c>
      <c r="U29" s="6" t="s">
        <v>340</v>
      </c>
      <c r="V29" s="7" t="s">
        <v>458</v>
      </c>
    </row>
    <row r="30" spans="1:22" s="79" customFormat="1" x14ac:dyDescent="0.35">
      <c r="A30" s="17" t="str">
        <f>IF($M30=A$1,COUNTIF($M$2:M30,A$1),"-")</f>
        <v>-</v>
      </c>
      <c r="B30" s="17">
        <f>IF($M30=B$1,COUNTIF($M$2:N30,B$1),"-")</f>
        <v>17</v>
      </c>
      <c r="C30" s="17" t="str">
        <f>IF($M30=C$1,COUNTIF($M$2:O30,C$1),"-")</f>
        <v>-</v>
      </c>
      <c r="D30" s="17" t="str">
        <f>IF($M30=D$1,COUNTIF($M$2:P30,D$1),"-")</f>
        <v>-</v>
      </c>
      <c r="E30" s="17" t="str">
        <f>IF($M30=E$1,COUNTIF($M$2:Q30,E$1),"-")</f>
        <v>-</v>
      </c>
      <c r="F30" s="17" t="str">
        <f>IF($M30=F$1,COUNTIF($M$2:R30,F$1),"-")</f>
        <v>-</v>
      </c>
      <c r="G30" s="17" t="str">
        <f>IF($M30=G$1,COUNTIF($M$2:S30,G$1),"-")</f>
        <v>-</v>
      </c>
      <c r="H30" s="17" t="str">
        <f>IF($M30=H$1,COUNTIF($M$2:T30,H$1),"-")</f>
        <v>-</v>
      </c>
      <c r="I30" s="17" t="str">
        <f>IF($M30=I$1,COUNTIF($M$2:U30,I$1),"-")</f>
        <v>-</v>
      </c>
      <c r="J30" s="17" t="str">
        <f>IF($M30=J$1,COUNTIF($M$2:V30,J$1),"-")</f>
        <v>-</v>
      </c>
      <c r="K30" s="17" t="str">
        <f>IF($M30=K$1,COUNTIF($M$2:W30,K$1),"-")</f>
        <v>-</v>
      </c>
      <c r="M30" s="6" t="s">
        <v>135</v>
      </c>
      <c r="N30" s="8" t="s">
        <v>154</v>
      </c>
      <c r="O30" s="8" t="s">
        <v>192</v>
      </c>
      <c r="P30" s="112" t="s">
        <v>370</v>
      </c>
      <c r="Q30" s="6" t="str">
        <f t="shared" si="6"/>
        <v>Level 2 Principles of Costing - eBook - 2024/25 - Exam Practice Kit eBook</v>
      </c>
      <c r="R30" s="120">
        <v>9781035516803</v>
      </c>
      <c r="S30" s="62">
        <v>16</v>
      </c>
      <c r="T30" s="9" t="s">
        <v>374</v>
      </c>
      <c r="U30" s="6" t="s">
        <v>339</v>
      </c>
      <c r="V30" s="7" t="s">
        <v>458</v>
      </c>
    </row>
    <row r="31" spans="1:22" s="82" customFormat="1" x14ac:dyDescent="0.35">
      <c r="A31" s="17" t="str">
        <f>IF($M31=A$1,COUNTIF($M$2:M31,A$1),"-")</f>
        <v>-</v>
      </c>
      <c r="B31" s="17">
        <f>IF($M31=B$1,COUNTIF($M$2:N31,B$1),"-")</f>
        <v>18</v>
      </c>
      <c r="C31" s="17" t="str">
        <f>IF($M31=C$1,COUNTIF($M$2:O31,C$1),"-")</f>
        <v>-</v>
      </c>
      <c r="D31" s="17" t="str">
        <f>IF($M31=D$1,COUNTIF($M$2:P31,D$1),"-")</f>
        <v>-</v>
      </c>
      <c r="E31" s="17" t="str">
        <f>IF($M31=E$1,COUNTIF($M$2:Q31,E$1),"-")</f>
        <v>-</v>
      </c>
      <c r="F31" s="17" t="str">
        <f>IF($M31=F$1,COUNTIF($M$2:R31,F$1),"-")</f>
        <v>-</v>
      </c>
      <c r="G31" s="17" t="str">
        <f>IF($M31=G$1,COUNTIF($M$2:S31,G$1),"-")</f>
        <v>-</v>
      </c>
      <c r="H31" s="17" t="str">
        <f>IF($M31=H$1,COUNTIF($M$2:T31,H$1),"-")</f>
        <v>-</v>
      </c>
      <c r="I31" s="17" t="str">
        <f>IF($M31=I$1,COUNTIF($M$2:U31,I$1),"-")</f>
        <v>-</v>
      </c>
      <c r="J31" s="17" t="str">
        <f>IF($M31=J$1,COUNTIF($M$2:V31,J$1),"-")</f>
        <v>-</v>
      </c>
      <c r="K31" s="17" t="str">
        <f>IF($M31=K$1,COUNTIF($M$2:W31,K$1),"-")</f>
        <v>-</v>
      </c>
      <c r="M31" s="6" t="s">
        <v>135</v>
      </c>
      <c r="N31" s="8" t="s">
        <v>153</v>
      </c>
      <c r="O31" s="8" t="s">
        <v>144</v>
      </c>
      <c r="P31" s="112" t="s">
        <v>652</v>
      </c>
      <c r="Q31" s="6" t="str">
        <f t="shared" si="6"/>
        <v>Level 2 Principles of Costing - From 2024 - Passcards</v>
      </c>
      <c r="R31" s="120">
        <v>9781509742691</v>
      </c>
      <c r="S31" s="62">
        <v>10</v>
      </c>
      <c r="T31" s="9" t="s">
        <v>391</v>
      </c>
      <c r="U31" s="6" t="s">
        <v>340</v>
      </c>
      <c r="V31" s="7" t="s">
        <v>651</v>
      </c>
    </row>
    <row r="32" spans="1:22" s="82" customFormat="1" x14ac:dyDescent="0.35">
      <c r="A32" s="17" t="str">
        <f>IF($M32=A$1,COUNTIF($M$2:M32,A$1),"-")</f>
        <v>-</v>
      </c>
      <c r="B32" s="17">
        <f>IF($M32=B$1,COUNTIF($M$2:N32,B$1),"-")</f>
        <v>19</v>
      </c>
      <c r="C32" s="17" t="str">
        <f>IF($M32=C$1,COUNTIF($M$2:O32,C$1),"-")</f>
        <v>-</v>
      </c>
      <c r="D32" s="17" t="str">
        <f>IF($M32=D$1,COUNTIF($M$2:P32,D$1),"-")</f>
        <v>-</v>
      </c>
      <c r="E32" s="17" t="str">
        <f>IF($M32=E$1,COUNTIF($M$2:Q32,E$1),"-")</f>
        <v>-</v>
      </c>
      <c r="F32" s="17" t="str">
        <f>IF($M32=F$1,COUNTIF($M$2:R32,F$1),"-")</f>
        <v>-</v>
      </c>
      <c r="G32" s="17" t="str">
        <f>IF($M32=G$1,COUNTIF($M$2:S32,G$1),"-")</f>
        <v>-</v>
      </c>
      <c r="H32" s="17" t="str">
        <f>IF($M32=H$1,COUNTIF($M$2:T32,H$1),"-")</f>
        <v>-</v>
      </c>
      <c r="I32" s="17" t="str">
        <f>IF($M32=I$1,COUNTIF($M$2:U32,I$1),"-")</f>
        <v>-</v>
      </c>
      <c r="J32" s="17" t="str">
        <f>IF($M32=J$1,COUNTIF($M$2:V32,J$1),"-")</f>
        <v>-</v>
      </c>
      <c r="K32" s="17" t="str">
        <f>IF($M32=K$1,COUNTIF($M$2:W32,K$1),"-")</f>
        <v>-</v>
      </c>
      <c r="M32" s="6" t="s">
        <v>135</v>
      </c>
      <c r="N32" s="8" t="s">
        <v>154</v>
      </c>
      <c r="O32" s="8" t="s">
        <v>150</v>
      </c>
      <c r="P32" s="112" t="s">
        <v>652</v>
      </c>
      <c r="Q32" s="6" t="str">
        <f t="shared" si="6"/>
        <v>Level 2 Principles of Costing - eBook - From 2024 - Passcards eBook</v>
      </c>
      <c r="R32" s="120">
        <v>9781509742431</v>
      </c>
      <c r="S32" s="62">
        <v>8</v>
      </c>
      <c r="T32" s="9" t="s">
        <v>391</v>
      </c>
      <c r="U32" s="6" t="s">
        <v>339</v>
      </c>
      <c r="V32" s="7" t="s">
        <v>651</v>
      </c>
    </row>
    <row r="33" spans="1:22" s="79" customFormat="1" x14ac:dyDescent="0.35">
      <c r="A33" s="17" t="str">
        <f>IF($M33=A$1,COUNTIF($M$2:M33,A$1),"-")</f>
        <v>-</v>
      </c>
      <c r="B33" s="17">
        <f>IF($M33=B$1,COUNTIF($M$2:N33,B$1),"-")</f>
        <v>20</v>
      </c>
      <c r="C33" s="17" t="str">
        <f>IF($M33=C$1,COUNTIF($M$2:O33,C$1),"-")</f>
        <v>-</v>
      </c>
      <c r="D33" s="17" t="str">
        <f>IF($M33=D$1,COUNTIF($M$2:P33,D$1),"-")</f>
        <v>-</v>
      </c>
      <c r="E33" s="17" t="str">
        <f>IF($M33=E$1,COUNTIF($M$2:Q33,E$1),"-")</f>
        <v>-</v>
      </c>
      <c r="F33" s="17" t="str">
        <f>IF($M33=F$1,COUNTIF($M$2:R33,F$1),"-")</f>
        <v>-</v>
      </c>
      <c r="G33" s="17" t="str">
        <f>IF($M33=G$1,COUNTIF($M$2:S33,G$1),"-")</f>
        <v>-</v>
      </c>
      <c r="H33" s="17" t="str">
        <f>IF($M33=H$1,COUNTIF($M$2:T33,H$1),"-")</f>
        <v>-</v>
      </c>
      <c r="I33" s="17" t="str">
        <f>IF($M33=I$1,COUNTIF($M$2:U33,I$1),"-")</f>
        <v>-</v>
      </c>
      <c r="J33" s="17" t="str">
        <f>IF($M33=J$1,COUNTIF($M$2:V33,J$1),"-")</f>
        <v>-</v>
      </c>
      <c r="K33" s="17" t="str">
        <f>IF($M33=K$1,COUNTIF($M$2:W33,K$1),"-")</f>
        <v>-</v>
      </c>
      <c r="M33" s="6" t="s">
        <v>135</v>
      </c>
      <c r="N33" s="8" t="s">
        <v>155</v>
      </c>
      <c r="O33" s="8" t="s">
        <v>145</v>
      </c>
      <c r="P33" s="112" t="s">
        <v>370</v>
      </c>
      <c r="Q33" s="6" t="str">
        <f t="shared" si="3"/>
        <v>Level 2 The Business Environment - 2024/25 - Course Book</v>
      </c>
      <c r="R33" s="120">
        <v>9781035516308</v>
      </c>
      <c r="S33" s="62">
        <v>22</v>
      </c>
      <c r="T33" s="9" t="s">
        <v>374</v>
      </c>
      <c r="U33" s="6" t="s">
        <v>340</v>
      </c>
      <c r="V33" s="7" t="s">
        <v>458</v>
      </c>
    </row>
    <row r="34" spans="1:22" s="79" customFormat="1" x14ac:dyDescent="0.35">
      <c r="A34" s="17" t="str">
        <f>IF($M34=A$1,COUNTIF($M$2:M34,A$1),"-")</f>
        <v>-</v>
      </c>
      <c r="B34" s="17">
        <f>IF($M34=B$1,COUNTIF($M$2:N34,B$1),"-")</f>
        <v>21</v>
      </c>
      <c r="C34" s="17" t="str">
        <f>IF($M34=C$1,COUNTIF($M$2:O34,C$1),"-")</f>
        <v>-</v>
      </c>
      <c r="D34" s="17" t="str">
        <f>IF($M34=D$1,COUNTIF($M$2:P34,D$1),"-")</f>
        <v>-</v>
      </c>
      <c r="E34" s="17" t="str">
        <f>IF($M34=E$1,COUNTIF($M$2:Q34,E$1),"-")</f>
        <v>-</v>
      </c>
      <c r="F34" s="17" t="str">
        <f>IF($M34=F$1,COUNTIF($M$2:R34,F$1),"-")</f>
        <v>-</v>
      </c>
      <c r="G34" s="17" t="str">
        <f>IF($M34=G$1,COUNTIF($M$2:S34,G$1),"-")</f>
        <v>-</v>
      </c>
      <c r="H34" s="17" t="str">
        <f>IF($M34=H$1,COUNTIF($M$2:T34,H$1),"-")</f>
        <v>-</v>
      </c>
      <c r="I34" s="17" t="str">
        <f>IF($M34=I$1,COUNTIF($M$2:U34,I$1),"-")</f>
        <v>-</v>
      </c>
      <c r="J34" s="17" t="str">
        <f>IF($M34=J$1,COUNTIF($M$2:V34,J$1),"-")</f>
        <v>-</v>
      </c>
      <c r="K34" s="17" t="str">
        <f>IF($M34=K$1,COUNTIF($M$2:W34,K$1),"-")</f>
        <v>-</v>
      </c>
      <c r="M34" s="6" t="s">
        <v>135</v>
      </c>
      <c r="N34" s="8" t="s">
        <v>156</v>
      </c>
      <c r="O34" s="8" t="s">
        <v>149</v>
      </c>
      <c r="P34" s="112" t="s">
        <v>370</v>
      </c>
      <c r="Q34" s="6" t="str">
        <f t="shared" si="3"/>
        <v>Level 2 The Business Environment - eBook - 2024/25 - Course Book eBook</v>
      </c>
      <c r="R34" s="120">
        <v>9781035516650</v>
      </c>
      <c r="S34" s="62">
        <v>17.600000000000001</v>
      </c>
      <c r="T34" s="9" t="s">
        <v>374</v>
      </c>
      <c r="U34" s="6" t="s">
        <v>339</v>
      </c>
      <c r="V34" s="7" t="s">
        <v>458</v>
      </c>
    </row>
    <row r="35" spans="1:22" s="79" customFormat="1" x14ac:dyDescent="0.35">
      <c r="A35" s="17" t="str">
        <f>IF($M35=A$1,COUNTIF($M$2:M35,A$1),"-")</f>
        <v>-</v>
      </c>
      <c r="B35" s="17">
        <f>IF($M35=B$1,COUNTIF($M$2:N35,B$1),"-")</f>
        <v>22</v>
      </c>
      <c r="C35" s="17" t="str">
        <f>IF($M35=C$1,COUNTIF($M$2:O35,C$1),"-")</f>
        <v>-</v>
      </c>
      <c r="D35" s="17" t="str">
        <f>IF($M35=D$1,COUNTIF($M$2:P35,D$1),"-")</f>
        <v>-</v>
      </c>
      <c r="E35" s="17" t="str">
        <f>IF($M35=E$1,COUNTIF($M$2:Q35,E$1),"-")</f>
        <v>-</v>
      </c>
      <c r="F35" s="17" t="str">
        <f>IF($M35=F$1,COUNTIF($M$2:R35,F$1),"-")</f>
        <v>-</v>
      </c>
      <c r="G35" s="17" t="str">
        <f>IF($M35=G$1,COUNTIF($M$2:S35,G$1),"-")</f>
        <v>-</v>
      </c>
      <c r="H35" s="17" t="str">
        <f>IF($M35=H$1,COUNTIF($M$2:T35,H$1),"-")</f>
        <v>-</v>
      </c>
      <c r="I35" s="17" t="str">
        <f>IF($M35=I$1,COUNTIF($M$2:U35,I$1),"-")</f>
        <v>-</v>
      </c>
      <c r="J35" s="17" t="str">
        <f>IF($M35=J$1,COUNTIF($M$2:V35,J$1),"-")</f>
        <v>-</v>
      </c>
      <c r="K35" s="17" t="str">
        <f>IF($M35=K$1,COUNTIF($M$2:W35,K$1),"-")</f>
        <v>-</v>
      </c>
      <c r="M35" s="6" t="s">
        <v>135</v>
      </c>
      <c r="N35" s="8" t="s">
        <v>155</v>
      </c>
      <c r="O35" s="8" t="s">
        <v>191</v>
      </c>
      <c r="P35" s="112" t="s">
        <v>370</v>
      </c>
      <c r="Q35" s="6" t="str">
        <f t="shared" ref="Q35:Q38" si="7">CONCATENATE(N35," - ",P35," - ",O35)</f>
        <v>Level 2 The Business Environment - 2024/25 - Exam Practice Kit</v>
      </c>
      <c r="R35" s="120">
        <v>9781035516469</v>
      </c>
      <c r="S35" s="62">
        <v>20</v>
      </c>
      <c r="T35" s="9" t="s">
        <v>374</v>
      </c>
      <c r="U35" s="6" t="s">
        <v>340</v>
      </c>
      <c r="V35" s="7" t="s">
        <v>458</v>
      </c>
    </row>
    <row r="36" spans="1:22" s="79" customFormat="1" x14ac:dyDescent="0.35">
      <c r="A36" s="17" t="str">
        <f>IF($M36=A$1,COUNTIF($M$2:M36,A$1),"-")</f>
        <v>-</v>
      </c>
      <c r="B36" s="17">
        <f>IF($M36=B$1,COUNTIF($M$2:N36,B$1),"-")</f>
        <v>23</v>
      </c>
      <c r="C36" s="17" t="str">
        <f>IF($M36=C$1,COUNTIF($M$2:O36,C$1),"-")</f>
        <v>-</v>
      </c>
      <c r="D36" s="17" t="str">
        <f>IF($M36=D$1,COUNTIF($M$2:P36,D$1),"-")</f>
        <v>-</v>
      </c>
      <c r="E36" s="17" t="str">
        <f>IF($M36=E$1,COUNTIF($M$2:Q36,E$1),"-")</f>
        <v>-</v>
      </c>
      <c r="F36" s="17" t="str">
        <f>IF($M36=F$1,COUNTIF($M$2:R36,F$1),"-")</f>
        <v>-</v>
      </c>
      <c r="G36" s="17" t="str">
        <f>IF($M36=G$1,COUNTIF($M$2:S36,G$1),"-")</f>
        <v>-</v>
      </c>
      <c r="H36" s="17" t="str">
        <f>IF($M36=H$1,COUNTIF($M$2:T36,H$1),"-")</f>
        <v>-</v>
      </c>
      <c r="I36" s="17" t="str">
        <f>IF($M36=I$1,COUNTIF($M$2:U36,I$1),"-")</f>
        <v>-</v>
      </c>
      <c r="J36" s="17" t="str">
        <f>IF($M36=J$1,COUNTIF($M$2:V36,J$1),"-")</f>
        <v>-</v>
      </c>
      <c r="K36" s="17" t="str">
        <f>IF($M36=K$1,COUNTIF($M$2:W36,K$1),"-")</f>
        <v>-</v>
      </c>
      <c r="M36" s="6" t="s">
        <v>135</v>
      </c>
      <c r="N36" s="8" t="s">
        <v>156</v>
      </c>
      <c r="O36" s="8" t="s">
        <v>192</v>
      </c>
      <c r="P36" s="112" t="s">
        <v>370</v>
      </c>
      <c r="Q36" s="6" t="str">
        <f t="shared" si="7"/>
        <v>Level 2 The Business Environment - eBook - 2024/25 - Exam Practice Kit eBook</v>
      </c>
      <c r="R36" s="120">
        <v>9781035516810</v>
      </c>
      <c r="S36" s="62">
        <v>16</v>
      </c>
      <c r="T36" s="9" t="s">
        <v>374</v>
      </c>
      <c r="U36" s="6" t="s">
        <v>339</v>
      </c>
      <c r="V36" s="7" t="s">
        <v>458</v>
      </c>
    </row>
    <row r="37" spans="1:22" s="82" customFormat="1" x14ac:dyDescent="0.35">
      <c r="A37" s="17" t="str">
        <f>IF($M37=A$1,COUNTIF($M$2:M37,A$1),"-")</f>
        <v>-</v>
      </c>
      <c r="B37" s="17">
        <f>IF($M37=B$1,COUNTIF($M$2:N37,B$1),"-")</f>
        <v>24</v>
      </c>
      <c r="C37" s="17" t="str">
        <f>IF($M37=C$1,COUNTIF($M$2:O37,C$1),"-")</f>
        <v>-</v>
      </c>
      <c r="D37" s="17" t="str">
        <f>IF($M37=D$1,COUNTIF($M$2:P37,D$1),"-")</f>
        <v>-</v>
      </c>
      <c r="E37" s="17" t="str">
        <f>IF($M37=E$1,COUNTIF($M$2:Q37,E$1),"-")</f>
        <v>-</v>
      </c>
      <c r="F37" s="17" t="str">
        <f>IF($M37=F$1,COUNTIF($M$2:R37,F$1),"-")</f>
        <v>-</v>
      </c>
      <c r="G37" s="17" t="str">
        <f>IF($M37=G$1,COUNTIF($M$2:S37,G$1),"-")</f>
        <v>-</v>
      </c>
      <c r="H37" s="17" t="str">
        <f>IF($M37=H$1,COUNTIF($M$2:T37,H$1),"-")</f>
        <v>-</v>
      </c>
      <c r="I37" s="17" t="str">
        <f>IF($M37=I$1,COUNTIF($M$2:U37,I$1),"-")</f>
        <v>-</v>
      </c>
      <c r="J37" s="17" t="str">
        <f>IF($M37=J$1,COUNTIF($M$2:V37,J$1),"-")</f>
        <v>-</v>
      </c>
      <c r="K37" s="17" t="str">
        <f>IF($M37=K$1,COUNTIF($M$2:W37,K$1),"-")</f>
        <v>-</v>
      </c>
      <c r="M37" s="6" t="s">
        <v>135</v>
      </c>
      <c r="N37" s="8" t="s">
        <v>155</v>
      </c>
      <c r="O37" s="8" t="s">
        <v>144</v>
      </c>
      <c r="P37" s="112" t="s">
        <v>652</v>
      </c>
      <c r="Q37" s="6" t="str">
        <f t="shared" si="7"/>
        <v>Level 2 The Business Environment - From 2024 - Passcards</v>
      </c>
      <c r="R37" s="120">
        <v>9781509742721</v>
      </c>
      <c r="S37" s="62">
        <v>10</v>
      </c>
      <c r="T37" s="9" t="s">
        <v>391</v>
      </c>
      <c r="U37" s="6" t="s">
        <v>340</v>
      </c>
      <c r="V37" s="7" t="s">
        <v>651</v>
      </c>
    </row>
    <row r="38" spans="1:22" s="82" customFormat="1" x14ac:dyDescent="0.35">
      <c r="A38" s="17" t="str">
        <f>IF($M38=A$1,COUNTIF($M$2:M38,A$1),"-")</f>
        <v>-</v>
      </c>
      <c r="B38" s="17">
        <f>IF($M38=B$1,COUNTIF($M$2:N38,B$1),"-")</f>
        <v>25</v>
      </c>
      <c r="C38" s="17" t="str">
        <f>IF($M38=C$1,COUNTIF($M$2:O38,C$1),"-")</f>
        <v>-</v>
      </c>
      <c r="D38" s="17" t="str">
        <f>IF($M38=D$1,COUNTIF($M$2:P38,D$1),"-")</f>
        <v>-</v>
      </c>
      <c r="E38" s="17" t="str">
        <f>IF($M38=E$1,COUNTIF($M$2:Q38,E$1),"-")</f>
        <v>-</v>
      </c>
      <c r="F38" s="17" t="str">
        <f>IF($M38=F$1,COUNTIF($M$2:R38,F$1),"-")</f>
        <v>-</v>
      </c>
      <c r="G38" s="17" t="str">
        <f>IF($M38=G$1,COUNTIF($M$2:S38,G$1),"-")</f>
        <v>-</v>
      </c>
      <c r="H38" s="17" t="str">
        <f>IF($M38=H$1,COUNTIF($M$2:T38,H$1),"-")</f>
        <v>-</v>
      </c>
      <c r="I38" s="17" t="str">
        <f>IF($M38=I$1,COUNTIF($M$2:U38,I$1),"-")</f>
        <v>-</v>
      </c>
      <c r="J38" s="17" t="str">
        <f>IF($M38=J$1,COUNTIF($M$2:V38,J$1),"-")</f>
        <v>-</v>
      </c>
      <c r="K38" s="17" t="str">
        <f>IF($M38=K$1,COUNTIF($M$2:W38,K$1),"-")</f>
        <v>-</v>
      </c>
      <c r="M38" s="6" t="s">
        <v>135</v>
      </c>
      <c r="N38" s="8" t="s">
        <v>156</v>
      </c>
      <c r="O38" s="8" t="s">
        <v>150</v>
      </c>
      <c r="P38" s="112" t="s">
        <v>652</v>
      </c>
      <c r="Q38" s="6" t="str">
        <f t="shared" si="7"/>
        <v>Level 2 The Business Environment - eBook - From 2024 - Passcards eBook</v>
      </c>
      <c r="R38" s="120">
        <v>9781509742462</v>
      </c>
      <c r="S38" s="62">
        <v>8</v>
      </c>
      <c r="T38" s="9" t="s">
        <v>391</v>
      </c>
      <c r="U38" s="6" t="s">
        <v>339</v>
      </c>
      <c r="V38" s="7" t="s">
        <v>651</v>
      </c>
    </row>
    <row r="39" spans="1:22" s="79" customFormat="1" x14ac:dyDescent="0.35">
      <c r="A39" s="17" t="str">
        <f>IF($M39=A$1,COUNTIF($M$2:M39,A$1),"-")</f>
        <v>-</v>
      </c>
      <c r="B39" s="17">
        <f>IF($M39=B$1,COUNTIF($M$2:N39,B$1),"-")</f>
        <v>26</v>
      </c>
      <c r="C39" s="17" t="str">
        <f>IF($M39=C$1,COUNTIF($M$2:O39,C$1),"-")</f>
        <v>-</v>
      </c>
      <c r="D39" s="17" t="str">
        <f>IF($M39=D$1,COUNTIF($M$2:P39,D$1),"-")</f>
        <v>-</v>
      </c>
      <c r="E39" s="17" t="str">
        <f>IF($M39=E$1,COUNTIF($M$2:Q39,E$1),"-")</f>
        <v>-</v>
      </c>
      <c r="F39" s="17" t="str">
        <f>IF($M39=F$1,COUNTIF($M$2:R39,F$1),"-")</f>
        <v>-</v>
      </c>
      <c r="G39" s="17" t="str">
        <f>IF($M39=G$1,COUNTIF($M$2:S39,G$1),"-")</f>
        <v>-</v>
      </c>
      <c r="H39" s="17" t="str">
        <f>IF($M39=H$1,COUNTIF($M$2:T39,H$1),"-")</f>
        <v>-</v>
      </c>
      <c r="I39" s="17" t="str">
        <f>IF($M39=I$1,COUNTIF($M$2:U39,I$1),"-")</f>
        <v>-</v>
      </c>
      <c r="J39" s="17" t="str">
        <f>IF($M39=J$1,COUNTIF($M$2:V39,J$1),"-")</f>
        <v>-</v>
      </c>
      <c r="K39" s="17" t="str">
        <f>IF($M39=K$1,COUNTIF($M$2:W39,K$1),"-")</f>
        <v>-</v>
      </c>
      <c r="M39" s="6" t="s">
        <v>135</v>
      </c>
      <c r="N39" s="8" t="s">
        <v>158</v>
      </c>
      <c r="O39" s="8" t="s">
        <v>145</v>
      </c>
      <c r="P39" s="112" t="s">
        <v>370</v>
      </c>
      <c r="Q39" s="6" t="str">
        <f t="shared" ref="Q39:Q58" si="8">CONCATENATE(N39," - ",P39," - ",O39)</f>
        <v>Level 3 Financial Accounting: Preparing Financial Statements - 2024/25 - Course Book</v>
      </c>
      <c r="R39" s="120">
        <v>9781035516315</v>
      </c>
      <c r="S39" s="62">
        <v>22</v>
      </c>
      <c r="T39" s="9" t="s">
        <v>374</v>
      </c>
      <c r="U39" s="6" t="s">
        <v>340</v>
      </c>
      <c r="V39" s="7" t="s">
        <v>458</v>
      </c>
    </row>
    <row r="40" spans="1:22" s="79" customFormat="1" x14ac:dyDescent="0.35">
      <c r="A40" s="17" t="str">
        <f>IF($M40=A$1,COUNTIF($M$2:M40,A$1),"-")</f>
        <v>-</v>
      </c>
      <c r="B40" s="17">
        <f>IF($M40=B$1,COUNTIF($M$2:N40,B$1),"-")</f>
        <v>27</v>
      </c>
      <c r="C40" s="17" t="str">
        <f>IF($M40=C$1,COUNTIF($M$2:O40,C$1),"-")</f>
        <v>-</v>
      </c>
      <c r="D40" s="17" t="str">
        <f>IF($M40=D$1,COUNTIF($M$2:P40,D$1),"-")</f>
        <v>-</v>
      </c>
      <c r="E40" s="17" t="str">
        <f>IF($M40=E$1,COUNTIF($M$2:Q40,E$1),"-")</f>
        <v>-</v>
      </c>
      <c r="F40" s="17" t="str">
        <f>IF($M40=F$1,COUNTIF($M$2:R40,F$1),"-")</f>
        <v>-</v>
      </c>
      <c r="G40" s="17" t="str">
        <f>IF($M40=G$1,COUNTIF($M$2:S40,G$1),"-")</f>
        <v>-</v>
      </c>
      <c r="H40" s="17" t="str">
        <f>IF($M40=H$1,COUNTIF($M$2:T40,H$1),"-")</f>
        <v>-</v>
      </c>
      <c r="I40" s="17" t="str">
        <f>IF($M40=I$1,COUNTIF($M$2:U40,I$1),"-")</f>
        <v>-</v>
      </c>
      <c r="J40" s="17" t="str">
        <f>IF($M40=J$1,COUNTIF($M$2:V40,J$1),"-")</f>
        <v>-</v>
      </c>
      <c r="K40" s="17" t="str">
        <f>IF($M40=K$1,COUNTIF($M$2:W40,K$1),"-")</f>
        <v>-</v>
      </c>
      <c r="M40" s="6" t="s">
        <v>135</v>
      </c>
      <c r="N40" s="8" t="s">
        <v>159</v>
      </c>
      <c r="O40" s="8" t="s">
        <v>149</v>
      </c>
      <c r="P40" s="112" t="s">
        <v>370</v>
      </c>
      <c r="Q40" s="6" t="str">
        <f t="shared" si="8"/>
        <v>Level 3 Financial Accounting: Preparing Financial Statements - eBook - 2024/25 - Course Book eBook</v>
      </c>
      <c r="R40" s="120">
        <v>9781035516667</v>
      </c>
      <c r="S40" s="62">
        <v>17.600000000000001</v>
      </c>
      <c r="T40" s="9" t="s">
        <v>374</v>
      </c>
      <c r="U40" s="6" t="s">
        <v>339</v>
      </c>
      <c r="V40" s="7" t="s">
        <v>458</v>
      </c>
    </row>
    <row r="41" spans="1:22" s="79" customFormat="1" x14ac:dyDescent="0.35">
      <c r="A41" s="17" t="str">
        <f>IF($M41=A$1,COUNTIF($M$2:M41,A$1),"-")</f>
        <v>-</v>
      </c>
      <c r="B41" s="17">
        <f>IF($M41=B$1,COUNTIF($M$2:N41,B$1),"-")</f>
        <v>28</v>
      </c>
      <c r="C41" s="17" t="str">
        <f>IF($M41=C$1,COUNTIF($M$2:O41,C$1),"-")</f>
        <v>-</v>
      </c>
      <c r="D41" s="17" t="str">
        <f>IF($M41=D$1,COUNTIF($M$2:P41,D$1),"-")</f>
        <v>-</v>
      </c>
      <c r="E41" s="17" t="str">
        <f>IF($M41=E$1,COUNTIF($M$2:Q41,E$1),"-")</f>
        <v>-</v>
      </c>
      <c r="F41" s="17" t="str">
        <f>IF($M41=F$1,COUNTIF($M$2:R41,F$1),"-")</f>
        <v>-</v>
      </c>
      <c r="G41" s="17" t="str">
        <f>IF($M41=G$1,COUNTIF($M$2:S41,G$1),"-")</f>
        <v>-</v>
      </c>
      <c r="H41" s="17" t="str">
        <f>IF($M41=H$1,COUNTIF($M$2:T41,H$1),"-")</f>
        <v>-</v>
      </c>
      <c r="I41" s="17" t="str">
        <f>IF($M41=I$1,COUNTIF($M$2:U41,I$1),"-")</f>
        <v>-</v>
      </c>
      <c r="J41" s="17" t="str">
        <f>IF($M41=J$1,COUNTIF($M$2:V41,J$1),"-")</f>
        <v>-</v>
      </c>
      <c r="K41" s="17" t="str">
        <f>IF($M41=K$1,COUNTIF($M$2:W41,K$1),"-")</f>
        <v>-</v>
      </c>
      <c r="M41" s="6" t="s">
        <v>135</v>
      </c>
      <c r="N41" s="8" t="s">
        <v>158</v>
      </c>
      <c r="O41" s="8" t="s">
        <v>191</v>
      </c>
      <c r="P41" s="112" t="s">
        <v>370</v>
      </c>
      <c r="Q41" s="6" t="str">
        <f t="shared" ref="Q41:Q44" si="9">CONCATENATE(N41," - ",P41," - ",O41)</f>
        <v>Level 3 Financial Accounting: Preparing Financial Statements - 2024/25 - Exam Practice Kit</v>
      </c>
      <c r="R41" s="120">
        <v>9781035516476</v>
      </c>
      <c r="S41" s="62">
        <v>20</v>
      </c>
      <c r="T41" s="9" t="s">
        <v>374</v>
      </c>
      <c r="U41" s="6" t="s">
        <v>340</v>
      </c>
      <c r="V41" s="7" t="s">
        <v>458</v>
      </c>
    </row>
    <row r="42" spans="1:22" s="79" customFormat="1" x14ac:dyDescent="0.35">
      <c r="A42" s="17" t="str">
        <f>IF($M42=A$1,COUNTIF($M$2:M42,A$1),"-")</f>
        <v>-</v>
      </c>
      <c r="B42" s="17">
        <f>IF($M42=B$1,COUNTIF($M$2:N42,B$1),"-")</f>
        <v>29</v>
      </c>
      <c r="C42" s="17" t="str">
        <f>IF($M42=C$1,COUNTIF($M$2:O42,C$1),"-")</f>
        <v>-</v>
      </c>
      <c r="D42" s="17" t="str">
        <f>IF($M42=D$1,COUNTIF($M$2:P42,D$1),"-")</f>
        <v>-</v>
      </c>
      <c r="E42" s="17" t="str">
        <f>IF($M42=E$1,COUNTIF($M$2:Q42,E$1),"-")</f>
        <v>-</v>
      </c>
      <c r="F42" s="17" t="str">
        <f>IF($M42=F$1,COUNTIF($M$2:R42,F$1),"-")</f>
        <v>-</v>
      </c>
      <c r="G42" s="17" t="str">
        <f>IF($M42=G$1,COUNTIF($M$2:S42,G$1),"-")</f>
        <v>-</v>
      </c>
      <c r="H42" s="17" t="str">
        <f>IF($M42=H$1,COUNTIF($M$2:T42,H$1),"-")</f>
        <v>-</v>
      </c>
      <c r="I42" s="17" t="str">
        <f>IF($M42=I$1,COUNTIF($M$2:U42,I$1),"-")</f>
        <v>-</v>
      </c>
      <c r="J42" s="17" t="str">
        <f>IF($M42=J$1,COUNTIF($M$2:V42,J$1),"-")</f>
        <v>-</v>
      </c>
      <c r="K42" s="17" t="str">
        <f>IF($M42=K$1,COUNTIF($M$2:W42,K$1),"-")</f>
        <v>-</v>
      </c>
      <c r="M42" s="6" t="s">
        <v>135</v>
      </c>
      <c r="N42" s="8" t="s">
        <v>159</v>
      </c>
      <c r="O42" s="8" t="s">
        <v>192</v>
      </c>
      <c r="P42" s="112" t="s">
        <v>370</v>
      </c>
      <c r="Q42" s="6" t="str">
        <f t="shared" si="9"/>
        <v>Level 3 Financial Accounting: Preparing Financial Statements - eBook - 2024/25 - Exam Practice Kit eBook</v>
      </c>
      <c r="R42" s="120">
        <v>9781035516827</v>
      </c>
      <c r="S42" s="62">
        <v>16</v>
      </c>
      <c r="T42" s="9" t="s">
        <v>374</v>
      </c>
      <c r="U42" s="6" t="s">
        <v>339</v>
      </c>
      <c r="V42" s="7" t="s">
        <v>458</v>
      </c>
    </row>
    <row r="43" spans="1:22" s="82" customFormat="1" x14ac:dyDescent="0.35">
      <c r="A43" s="17" t="str">
        <f>IF($M43=A$1,COUNTIF($M$2:M43,A$1),"-")</f>
        <v>-</v>
      </c>
      <c r="B43" s="17">
        <f>IF($M43=B$1,COUNTIF($M$2:N43,B$1),"-")</f>
        <v>30</v>
      </c>
      <c r="C43" s="17" t="str">
        <f>IF($M43=C$1,COUNTIF($M$2:O43,C$1),"-")</f>
        <v>-</v>
      </c>
      <c r="D43" s="17" t="str">
        <f>IF($M43=D$1,COUNTIF($M$2:P43,D$1),"-")</f>
        <v>-</v>
      </c>
      <c r="E43" s="17" t="str">
        <f>IF($M43=E$1,COUNTIF($M$2:Q43,E$1),"-")</f>
        <v>-</v>
      </c>
      <c r="F43" s="17" t="str">
        <f>IF($M43=F$1,COUNTIF($M$2:R43,F$1),"-")</f>
        <v>-</v>
      </c>
      <c r="G43" s="17" t="str">
        <f>IF($M43=G$1,COUNTIF($M$2:S43,G$1),"-")</f>
        <v>-</v>
      </c>
      <c r="H43" s="17" t="str">
        <f>IF($M43=H$1,COUNTIF($M$2:T43,H$1),"-")</f>
        <v>-</v>
      </c>
      <c r="I43" s="17" t="str">
        <f>IF($M43=I$1,COUNTIF($M$2:U43,I$1),"-")</f>
        <v>-</v>
      </c>
      <c r="J43" s="17" t="str">
        <f>IF($M43=J$1,COUNTIF($M$2:V43,J$1),"-")</f>
        <v>-</v>
      </c>
      <c r="K43" s="17" t="str">
        <f>IF($M43=K$1,COUNTIF($M$2:W43,K$1),"-")</f>
        <v>-</v>
      </c>
      <c r="M43" s="6" t="s">
        <v>135</v>
      </c>
      <c r="N43" s="8" t="s">
        <v>158</v>
      </c>
      <c r="O43" s="8" t="s">
        <v>144</v>
      </c>
      <c r="P43" s="112" t="s">
        <v>652</v>
      </c>
      <c r="Q43" s="6" t="str">
        <f t="shared" si="9"/>
        <v>Level 3 Financial Accounting: Preparing Financial Statements - From 2024 - Passcards</v>
      </c>
      <c r="R43" s="120">
        <v>9781509743209</v>
      </c>
      <c r="S43" s="62">
        <v>10</v>
      </c>
      <c r="T43" s="9" t="s">
        <v>391</v>
      </c>
      <c r="U43" s="6" t="s">
        <v>340</v>
      </c>
      <c r="V43" s="7" t="s">
        <v>651</v>
      </c>
    </row>
    <row r="44" spans="1:22" s="82" customFormat="1" x14ac:dyDescent="0.35">
      <c r="A44" s="17" t="str">
        <f>IF($M44=A$1,COUNTIF($M$2:M44,A$1),"-")</f>
        <v>-</v>
      </c>
      <c r="B44" s="17">
        <f>IF($M44=B$1,COUNTIF($M$2:N44,B$1),"-")</f>
        <v>31</v>
      </c>
      <c r="C44" s="17" t="str">
        <f>IF($M44=C$1,COUNTIF($M$2:O44,C$1),"-")</f>
        <v>-</v>
      </c>
      <c r="D44" s="17" t="str">
        <f>IF($M44=D$1,COUNTIF($M$2:P44,D$1),"-")</f>
        <v>-</v>
      </c>
      <c r="E44" s="17" t="str">
        <f>IF($M44=E$1,COUNTIF($M$2:Q44,E$1),"-")</f>
        <v>-</v>
      </c>
      <c r="F44" s="17" t="str">
        <f>IF($M44=F$1,COUNTIF($M$2:R44,F$1),"-")</f>
        <v>-</v>
      </c>
      <c r="G44" s="17" t="str">
        <f>IF($M44=G$1,COUNTIF($M$2:S44,G$1),"-")</f>
        <v>-</v>
      </c>
      <c r="H44" s="17" t="str">
        <f>IF($M44=H$1,COUNTIF($M$2:T44,H$1),"-")</f>
        <v>-</v>
      </c>
      <c r="I44" s="17" t="str">
        <f>IF($M44=I$1,COUNTIF($M$2:U44,I$1),"-")</f>
        <v>-</v>
      </c>
      <c r="J44" s="17" t="str">
        <f>IF($M44=J$1,COUNTIF($M$2:V44,J$1),"-")</f>
        <v>-</v>
      </c>
      <c r="K44" s="17" t="str">
        <f>IF($M44=K$1,COUNTIF($M$2:W44,K$1),"-")</f>
        <v>-</v>
      </c>
      <c r="M44" s="6" t="s">
        <v>135</v>
      </c>
      <c r="N44" s="8" t="s">
        <v>159</v>
      </c>
      <c r="O44" s="8" t="s">
        <v>150</v>
      </c>
      <c r="P44" s="112" t="s">
        <v>652</v>
      </c>
      <c r="Q44" s="6" t="str">
        <f t="shared" si="9"/>
        <v>Level 3 Financial Accounting: Preparing Financial Statements - eBook - From 2024 - Passcards eBook</v>
      </c>
      <c r="R44" s="120">
        <v>9781509742493</v>
      </c>
      <c r="S44" s="62">
        <v>8</v>
      </c>
      <c r="T44" s="9" t="s">
        <v>391</v>
      </c>
      <c r="U44" s="6" t="s">
        <v>339</v>
      </c>
      <c r="V44" s="7" t="s">
        <v>651</v>
      </c>
    </row>
    <row r="45" spans="1:22" s="79" customFormat="1" x14ac:dyDescent="0.35">
      <c r="A45" s="17" t="str">
        <f>IF($M45=A$1,COUNTIF($M$2:M45,A$1),"-")</f>
        <v>-</v>
      </c>
      <c r="B45" s="17">
        <f>IF($M45=B$1,COUNTIF($M$2:N45,B$1),"-")</f>
        <v>32</v>
      </c>
      <c r="C45" s="17" t="str">
        <f>IF($M45=C$1,COUNTIF($M$2:O45,C$1),"-")</f>
        <v>-</v>
      </c>
      <c r="D45" s="17" t="str">
        <f>IF($M45=D$1,COUNTIF($M$2:P45,D$1),"-")</f>
        <v>-</v>
      </c>
      <c r="E45" s="17" t="str">
        <f>IF($M45=E$1,COUNTIF($M$2:Q45,E$1),"-")</f>
        <v>-</v>
      </c>
      <c r="F45" s="17" t="str">
        <f>IF($M45=F$1,COUNTIF($M$2:R45,F$1),"-")</f>
        <v>-</v>
      </c>
      <c r="G45" s="17" t="str">
        <f>IF($M45=G$1,COUNTIF($M$2:S45,G$1),"-")</f>
        <v>-</v>
      </c>
      <c r="H45" s="17" t="str">
        <f>IF($M45=H$1,COUNTIF($M$2:T45,H$1),"-")</f>
        <v>-</v>
      </c>
      <c r="I45" s="17" t="str">
        <f>IF($M45=I$1,COUNTIF($M$2:U45,I$1),"-")</f>
        <v>-</v>
      </c>
      <c r="J45" s="17" t="str">
        <f>IF($M45=J$1,COUNTIF($M$2:V45,J$1),"-")</f>
        <v>-</v>
      </c>
      <c r="K45" s="17" t="str">
        <f>IF($M45=K$1,COUNTIF($M$2:W45,K$1),"-")</f>
        <v>-</v>
      </c>
      <c r="M45" s="6" t="s">
        <v>135</v>
      </c>
      <c r="N45" s="8" t="s">
        <v>160</v>
      </c>
      <c r="O45" s="8" t="s">
        <v>145</v>
      </c>
      <c r="P45" s="112" t="s">
        <v>370</v>
      </c>
      <c r="Q45" s="6" t="str">
        <f t="shared" si="8"/>
        <v>Level 3 Management Accounting Techniques - 2024/25 - Course Book</v>
      </c>
      <c r="R45" s="120">
        <v>9781035516322</v>
      </c>
      <c r="S45" s="62">
        <v>22</v>
      </c>
      <c r="T45" s="9" t="s">
        <v>374</v>
      </c>
      <c r="U45" s="6" t="s">
        <v>340</v>
      </c>
      <c r="V45" s="7" t="s">
        <v>458</v>
      </c>
    </row>
    <row r="46" spans="1:22" s="79" customFormat="1" x14ac:dyDescent="0.35">
      <c r="A46" s="17" t="str">
        <f>IF($M46=A$1,COUNTIF($M$2:M46,A$1),"-")</f>
        <v>-</v>
      </c>
      <c r="B46" s="17">
        <f>IF($M46=B$1,COUNTIF($M$2:N46,B$1),"-")</f>
        <v>33</v>
      </c>
      <c r="C46" s="17" t="str">
        <f>IF($M46=C$1,COUNTIF($M$2:O46,C$1),"-")</f>
        <v>-</v>
      </c>
      <c r="D46" s="17" t="str">
        <f>IF($M46=D$1,COUNTIF($M$2:P46,D$1),"-")</f>
        <v>-</v>
      </c>
      <c r="E46" s="17" t="str">
        <f>IF($M46=E$1,COUNTIF($M$2:Q46,E$1),"-")</f>
        <v>-</v>
      </c>
      <c r="F46" s="17" t="str">
        <f>IF($M46=F$1,COUNTIF($M$2:R46,F$1),"-")</f>
        <v>-</v>
      </c>
      <c r="G46" s="17" t="str">
        <f>IF($M46=G$1,COUNTIF($M$2:S46,G$1),"-")</f>
        <v>-</v>
      </c>
      <c r="H46" s="17" t="str">
        <f>IF($M46=H$1,COUNTIF($M$2:T46,H$1),"-")</f>
        <v>-</v>
      </c>
      <c r="I46" s="17" t="str">
        <f>IF($M46=I$1,COUNTIF($M$2:U46,I$1),"-")</f>
        <v>-</v>
      </c>
      <c r="J46" s="17" t="str">
        <f>IF($M46=J$1,COUNTIF($M$2:V46,J$1),"-")</f>
        <v>-</v>
      </c>
      <c r="K46" s="17" t="str">
        <f>IF($M46=K$1,COUNTIF($M$2:W46,K$1),"-")</f>
        <v>-</v>
      </c>
      <c r="M46" s="6" t="s">
        <v>135</v>
      </c>
      <c r="N46" s="8" t="s">
        <v>161</v>
      </c>
      <c r="O46" s="8" t="s">
        <v>149</v>
      </c>
      <c r="P46" s="112" t="s">
        <v>370</v>
      </c>
      <c r="Q46" s="6" t="str">
        <f t="shared" si="8"/>
        <v>Level 3 Management Accounting Techniques - eBook - 2024/25 - Course Book eBook</v>
      </c>
      <c r="R46" s="120">
        <v>9781035516674</v>
      </c>
      <c r="S46" s="62">
        <v>17.600000000000001</v>
      </c>
      <c r="T46" s="9" t="s">
        <v>374</v>
      </c>
      <c r="U46" s="6" t="s">
        <v>339</v>
      </c>
      <c r="V46" s="7" t="s">
        <v>458</v>
      </c>
    </row>
    <row r="47" spans="1:22" s="79" customFormat="1" x14ac:dyDescent="0.35">
      <c r="A47" s="17" t="str">
        <f>IF($M47=A$1,COUNTIF($M$2:M47,A$1),"-")</f>
        <v>-</v>
      </c>
      <c r="B47" s="17">
        <f>IF($M47=B$1,COUNTIF($M$2:N47,B$1),"-")</f>
        <v>34</v>
      </c>
      <c r="C47" s="17" t="str">
        <f>IF($M47=C$1,COUNTIF($M$2:O47,C$1),"-")</f>
        <v>-</v>
      </c>
      <c r="D47" s="17" t="str">
        <f>IF($M47=D$1,COUNTIF($M$2:P47,D$1),"-")</f>
        <v>-</v>
      </c>
      <c r="E47" s="17" t="str">
        <f>IF($M47=E$1,COUNTIF($M$2:Q47,E$1),"-")</f>
        <v>-</v>
      </c>
      <c r="F47" s="17" t="str">
        <f>IF($M47=F$1,COUNTIF($M$2:R47,F$1),"-")</f>
        <v>-</v>
      </c>
      <c r="G47" s="17" t="str">
        <f>IF($M47=G$1,COUNTIF($M$2:S47,G$1),"-")</f>
        <v>-</v>
      </c>
      <c r="H47" s="17" t="str">
        <f>IF($M47=H$1,COUNTIF($M$2:T47,H$1),"-")</f>
        <v>-</v>
      </c>
      <c r="I47" s="17" t="str">
        <f>IF($M47=I$1,COUNTIF($M$2:U47,I$1),"-")</f>
        <v>-</v>
      </c>
      <c r="J47" s="17" t="str">
        <f>IF($M47=J$1,COUNTIF($M$2:V47,J$1),"-")</f>
        <v>-</v>
      </c>
      <c r="K47" s="17" t="str">
        <f>IF($M47=K$1,COUNTIF($M$2:W47,K$1),"-")</f>
        <v>-</v>
      </c>
      <c r="M47" s="6" t="s">
        <v>135</v>
      </c>
      <c r="N47" s="8" t="s">
        <v>160</v>
      </c>
      <c r="O47" s="8" t="s">
        <v>191</v>
      </c>
      <c r="P47" s="112" t="s">
        <v>370</v>
      </c>
      <c r="Q47" s="6" t="str">
        <f t="shared" ref="Q47:Q50" si="10">CONCATENATE(N47," - ",P47," - ",O47)</f>
        <v>Level 3 Management Accounting Techniques - 2024/25 - Exam Practice Kit</v>
      </c>
      <c r="R47" s="120">
        <v>9781035516483</v>
      </c>
      <c r="S47" s="62">
        <v>20</v>
      </c>
      <c r="T47" s="9" t="s">
        <v>374</v>
      </c>
      <c r="U47" s="6" t="s">
        <v>340</v>
      </c>
      <c r="V47" s="7" t="s">
        <v>458</v>
      </c>
    </row>
    <row r="48" spans="1:22" s="79" customFormat="1" x14ac:dyDescent="0.35">
      <c r="A48" s="17" t="str">
        <f>IF($M48=A$1,COUNTIF($M$2:M48,A$1),"-")</f>
        <v>-</v>
      </c>
      <c r="B48" s="17">
        <f>IF($M48=B$1,COUNTIF($M$2:N48,B$1),"-")</f>
        <v>35</v>
      </c>
      <c r="C48" s="17" t="str">
        <f>IF($M48=C$1,COUNTIF($M$2:O48,C$1),"-")</f>
        <v>-</v>
      </c>
      <c r="D48" s="17" t="str">
        <f>IF($M48=D$1,COUNTIF($M$2:P48,D$1),"-")</f>
        <v>-</v>
      </c>
      <c r="E48" s="17" t="str">
        <f>IF($M48=E$1,COUNTIF($M$2:Q48,E$1),"-")</f>
        <v>-</v>
      </c>
      <c r="F48" s="17" t="str">
        <f>IF($M48=F$1,COUNTIF($M$2:R48,F$1),"-")</f>
        <v>-</v>
      </c>
      <c r="G48" s="17" t="str">
        <f>IF($M48=G$1,COUNTIF($M$2:S48,G$1),"-")</f>
        <v>-</v>
      </c>
      <c r="H48" s="17" t="str">
        <f>IF($M48=H$1,COUNTIF($M$2:T48,H$1),"-")</f>
        <v>-</v>
      </c>
      <c r="I48" s="17" t="str">
        <f>IF($M48=I$1,COUNTIF($M$2:U48,I$1),"-")</f>
        <v>-</v>
      </c>
      <c r="J48" s="17" t="str">
        <f>IF($M48=J$1,COUNTIF($M$2:V48,J$1),"-")</f>
        <v>-</v>
      </c>
      <c r="K48" s="17" t="str">
        <f>IF($M48=K$1,COUNTIF($M$2:W48,K$1),"-")</f>
        <v>-</v>
      </c>
      <c r="M48" s="6" t="s">
        <v>135</v>
      </c>
      <c r="N48" s="8" t="s">
        <v>161</v>
      </c>
      <c r="O48" s="8" t="s">
        <v>192</v>
      </c>
      <c r="P48" s="112" t="s">
        <v>370</v>
      </c>
      <c r="Q48" s="6" t="str">
        <f t="shared" si="10"/>
        <v>Level 3 Management Accounting Techniques - eBook - 2024/25 - Exam Practice Kit eBook</v>
      </c>
      <c r="R48" s="120">
        <v>9781035516834</v>
      </c>
      <c r="S48" s="62">
        <v>16</v>
      </c>
      <c r="T48" s="9" t="s">
        <v>374</v>
      </c>
      <c r="U48" s="6" t="s">
        <v>339</v>
      </c>
      <c r="V48" s="7" t="s">
        <v>458</v>
      </c>
    </row>
    <row r="49" spans="1:22" s="82" customFormat="1" x14ac:dyDescent="0.35">
      <c r="A49" s="17" t="str">
        <f>IF($M49=A$1,COUNTIF($M$2:M49,A$1),"-")</f>
        <v>-</v>
      </c>
      <c r="B49" s="17">
        <f>IF($M49=B$1,COUNTIF($M$2:N49,B$1),"-")</f>
        <v>36</v>
      </c>
      <c r="C49" s="17" t="str">
        <f>IF($M49=C$1,COUNTIF($M$2:O49,C$1),"-")</f>
        <v>-</v>
      </c>
      <c r="D49" s="17" t="str">
        <f>IF($M49=D$1,COUNTIF($M$2:P49,D$1),"-")</f>
        <v>-</v>
      </c>
      <c r="E49" s="17" t="str">
        <f>IF($M49=E$1,COUNTIF($M$2:Q49,E$1),"-")</f>
        <v>-</v>
      </c>
      <c r="F49" s="17" t="str">
        <f>IF($M49=F$1,COUNTIF($M$2:R49,F$1),"-")</f>
        <v>-</v>
      </c>
      <c r="G49" s="17" t="str">
        <f>IF($M49=G$1,COUNTIF($M$2:S49,G$1),"-")</f>
        <v>-</v>
      </c>
      <c r="H49" s="17" t="str">
        <f>IF($M49=H$1,COUNTIF($M$2:T49,H$1),"-")</f>
        <v>-</v>
      </c>
      <c r="I49" s="17" t="str">
        <f>IF($M49=I$1,COUNTIF($M$2:U49,I$1),"-")</f>
        <v>-</v>
      </c>
      <c r="J49" s="17" t="str">
        <f>IF($M49=J$1,COUNTIF($M$2:V49,J$1),"-")</f>
        <v>-</v>
      </c>
      <c r="K49" s="17" t="str">
        <f>IF($M49=K$1,COUNTIF($M$2:W49,K$1),"-")</f>
        <v>-</v>
      </c>
      <c r="M49" s="6" t="s">
        <v>135</v>
      </c>
      <c r="N49" s="8" t="s">
        <v>160</v>
      </c>
      <c r="O49" s="8" t="s">
        <v>144</v>
      </c>
      <c r="P49" s="112" t="s">
        <v>652</v>
      </c>
      <c r="Q49" s="6" t="str">
        <f t="shared" si="10"/>
        <v>Level 3 Management Accounting Techniques - From 2024 - Passcards</v>
      </c>
      <c r="R49" s="120">
        <v>9781509743230</v>
      </c>
      <c r="S49" s="62">
        <v>10</v>
      </c>
      <c r="T49" s="9" t="s">
        <v>391</v>
      </c>
      <c r="U49" s="6" t="s">
        <v>340</v>
      </c>
      <c r="V49" s="7" t="s">
        <v>651</v>
      </c>
    </row>
    <row r="50" spans="1:22" s="82" customFormat="1" x14ac:dyDescent="0.35">
      <c r="A50" s="17" t="str">
        <f>IF($M50=A$1,COUNTIF($M$2:M50,A$1),"-")</f>
        <v>-</v>
      </c>
      <c r="B50" s="17">
        <f>IF($M50=B$1,COUNTIF($M$2:N50,B$1),"-")</f>
        <v>37</v>
      </c>
      <c r="C50" s="17" t="str">
        <f>IF($M50=C$1,COUNTIF($M$2:O50,C$1),"-")</f>
        <v>-</v>
      </c>
      <c r="D50" s="17" t="str">
        <f>IF($M50=D$1,COUNTIF($M$2:P50,D$1),"-")</f>
        <v>-</v>
      </c>
      <c r="E50" s="17" t="str">
        <f>IF($M50=E$1,COUNTIF($M$2:Q50,E$1),"-")</f>
        <v>-</v>
      </c>
      <c r="F50" s="17" t="str">
        <f>IF($M50=F$1,COUNTIF($M$2:R50,F$1),"-")</f>
        <v>-</v>
      </c>
      <c r="G50" s="17" t="str">
        <f>IF($M50=G$1,COUNTIF($M$2:S50,G$1),"-")</f>
        <v>-</v>
      </c>
      <c r="H50" s="17" t="str">
        <f>IF($M50=H$1,COUNTIF($M$2:T50,H$1),"-")</f>
        <v>-</v>
      </c>
      <c r="I50" s="17" t="str">
        <f>IF($M50=I$1,COUNTIF($M$2:U50,I$1),"-")</f>
        <v>-</v>
      </c>
      <c r="J50" s="17" t="str">
        <f>IF($M50=J$1,COUNTIF($M$2:V50,J$1),"-")</f>
        <v>-</v>
      </c>
      <c r="K50" s="17" t="str">
        <f>IF($M50=K$1,COUNTIF($M$2:W50,K$1),"-")</f>
        <v>-</v>
      </c>
      <c r="M50" s="6" t="s">
        <v>135</v>
      </c>
      <c r="N50" s="8" t="s">
        <v>161</v>
      </c>
      <c r="O50" s="8" t="s">
        <v>150</v>
      </c>
      <c r="P50" s="112" t="s">
        <v>652</v>
      </c>
      <c r="Q50" s="6" t="str">
        <f t="shared" si="10"/>
        <v>Level 3 Management Accounting Techniques - eBook - From 2024 - Passcards eBook</v>
      </c>
      <c r="R50" s="120">
        <v>9781509742875</v>
      </c>
      <c r="S50" s="62">
        <v>8</v>
      </c>
      <c r="T50" s="9" t="s">
        <v>391</v>
      </c>
      <c r="U50" s="6" t="s">
        <v>339</v>
      </c>
      <c r="V50" s="7" t="s">
        <v>651</v>
      </c>
    </row>
    <row r="51" spans="1:22" s="82" customFormat="1" x14ac:dyDescent="0.35">
      <c r="A51" s="17" t="str">
        <f>IF($M51=A$1,COUNTIF($M$2:M51,A$1),"-")</f>
        <v>-</v>
      </c>
      <c r="B51" s="17">
        <f>IF($M51=B$1,COUNTIF($M$2:N51,B$1),"-")</f>
        <v>38</v>
      </c>
      <c r="C51" s="17" t="str">
        <f>IF($M51=C$1,COUNTIF($M$2:O51,C$1),"-")</f>
        <v>-</v>
      </c>
      <c r="D51" s="17" t="str">
        <f>IF($M51=D$1,COUNTIF($M$2:P51,D$1),"-")</f>
        <v>-</v>
      </c>
      <c r="E51" s="17" t="str">
        <f>IF($M51=E$1,COUNTIF($M$2:Q51,E$1),"-")</f>
        <v>-</v>
      </c>
      <c r="F51" s="17" t="str">
        <f>IF($M51=F$1,COUNTIF($M$2:R51,F$1),"-")</f>
        <v>-</v>
      </c>
      <c r="G51" s="17" t="str">
        <f>IF($M51=G$1,COUNTIF($M$2:S51,G$1),"-")</f>
        <v>-</v>
      </c>
      <c r="H51" s="17" t="str">
        <f>IF($M51=H$1,COUNTIF($M$2:T51,H$1),"-")</f>
        <v>-</v>
      </c>
      <c r="I51" s="17" t="str">
        <f>IF($M51=I$1,COUNTIF($M$2:U51,I$1),"-")</f>
        <v>-</v>
      </c>
      <c r="J51" s="17" t="str">
        <f>IF($M51=J$1,COUNTIF($M$2:V51,J$1),"-")</f>
        <v>-</v>
      </c>
      <c r="K51" s="17" t="str">
        <f>IF($M51=K$1,COUNTIF($M$2:W51,K$1),"-")</f>
        <v>-</v>
      </c>
      <c r="M51" s="6" t="s">
        <v>135</v>
      </c>
      <c r="N51" s="8" t="s">
        <v>389</v>
      </c>
      <c r="O51" s="8" t="s">
        <v>145</v>
      </c>
      <c r="P51" s="112" t="s">
        <v>370</v>
      </c>
      <c r="Q51" s="6" t="str">
        <f t="shared" si="8"/>
        <v>Level 3 Tax Processes for Businesses (FA2024) - 2024/25 - Course Book</v>
      </c>
      <c r="R51" s="120">
        <v>9781035516339</v>
      </c>
      <c r="S51" s="62">
        <v>22</v>
      </c>
      <c r="T51" s="9" t="s">
        <v>390</v>
      </c>
      <c r="U51" s="6" t="s">
        <v>340</v>
      </c>
      <c r="V51" s="7" t="s">
        <v>461</v>
      </c>
    </row>
    <row r="52" spans="1:22" s="82" customFormat="1" x14ac:dyDescent="0.35">
      <c r="A52" s="17" t="str">
        <f>IF($M52=A$1,COUNTIF($M$2:M52,A$1),"-")</f>
        <v>-</v>
      </c>
      <c r="B52" s="17">
        <f>IF($M52=B$1,COUNTIF($M$2:N52,B$1),"-")</f>
        <v>39</v>
      </c>
      <c r="C52" s="17" t="str">
        <f>IF($M52=C$1,COUNTIF($M$2:O52,C$1),"-")</f>
        <v>-</v>
      </c>
      <c r="D52" s="17" t="str">
        <f>IF($M52=D$1,COUNTIF($M$2:P52,D$1),"-")</f>
        <v>-</v>
      </c>
      <c r="E52" s="17" t="str">
        <f>IF($M52=E$1,COUNTIF($M$2:Q52,E$1),"-")</f>
        <v>-</v>
      </c>
      <c r="F52" s="17" t="str">
        <f>IF($M52=F$1,COUNTIF($M$2:R52,F$1),"-")</f>
        <v>-</v>
      </c>
      <c r="G52" s="17" t="str">
        <f>IF($M52=G$1,COUNTIF($M$2:S52,G$1),"-")</f>
        <v>-</v>
      </c>
      <c r="H52" s="17" t="str">
        <f>IF($M52=H$1,COUNTIF($M$2:T52,H$1),"-")</f>
        <v>-</v>
      </c>
      <c r="I52" s="17" t="str">
        <f>IF($M52=I$1,COUNTIF($M$2:U52,I$1),"-")</f>
        <v>-</v>
      </c>
      <c r="J52" s="17" t="str">
        <f>IF($M52=J$1,COUNTIF($M$2:V52,J$1),"-")</f>
        <v>-</v>
      </c>
      <c r="K52" s="17" t="str">
        <f>IF($M52=K$1,COUNTIF($M$2:W52,K$1),"-")</f>
        <v>-</v>
      </c>
      <c r="M52" s="6" t="s">
        <v>135</v>
      </c>
      <c r="N52" s="8" t="s">
        <v>389</v>
      </c>
      <c r="O52" s="8" t="s">
        <v>149</v>
      </c>
      <c r="P52" s="112" t="s">
        <v>370</v>
      </c>
      <c r="Q52" s="6" t="str">
        <f t="shared" si="8"/>
        <v>Level 3 Tax Processes for Businesses (FA2024) - 2024/25 - Course Book eBook</v>
      </c>
      <c r="R52" s="120">
        <v>9781035516681</v>
      </c>
      <c r="S52" s="62">
        <v>17.600000000000001</v>
      </c>
      <c r="T52" s="9" t="s">
        <v>390</v>
      </c>
      <c r="U52" s="6" t="s">
        <v>339</v>
      </c>
      <c r="V52" s="7" t="s">
        <v>461</v>
      </c>
    </row>
    <row r="53" spans="1:22" s="82" customFormat="1" x14ac:dyDescent="0.35">
      <c r="A53" s="17" t="str">
        <f>IF($M53=A$1,COUNTIF($M$2:M53,A$1),"-")</f>
        <v>-</v>
      </c>
      <c r="B53" s="17">
        <f>IF($M53=B$1,COUNTIF($M$2:N53,B$1),"-")</f>
        <v>40</v>
      </c>
      <c r="C53" s="17" t="str">
        <f>IF($M53=C$1,COUNTIF($M$2:O53,C$1),"-")</f>
        <v>-</v>
      </c>
      <c r="D53" s="17" t="str">
        <f>IF($M53=D$1,COUNTIF($M$2:P53,D$1),"-")</f>
        <v>-</v>
      </c>
      <c r="E53" s="17" t="str">
        <f>IF($M53=E$1,COUNTIF($M$2:Q53,E$1),"-")</f>
        <v>-</v>
      </c>
      <c r="F53" s="17" t="str">
        <f>IF($M53=F$1,COUNTIF($M$2:R53,F$1),"-")</f>
        <v>-</v>
      </c>
      <c r="G53" s="17" t="str">
        <f>IF($M53=G$1,COUNTIF($M$2:S53,G$1),"-")</f>
        <v>-</v>
      </c>
      <c r="H53" s="17" t="str">
        <f>IF($M53=H$1,COUNTIF($M$2:T53,H$1),"-")</f>
        <v>-</v>
      </c>
      <c r="I53" s="17" t="str">
        <f>IF($M53=I$1,COUNTIF($M$2:U53,I$1),"-")</f>
        <v>-</v>
      </c>
      <c r="J53" s="17" t="str">
        <f>IF($M53=J$1,COUNTIF($M$2:V53,J$1),"-")</f>
        <v>-</v>
      </c>
      <c r="K53" s="17" t="str">
        <f>IF($M53=K$1,COUNTIF($M$2:W53,K$1),"-")</f>
        <v>-</v>
      </c>
      <c r="M53" s="6" t="s">
        <v>135</v>
      </c>
      <c r="N53" s="8" t="s">
        <v>389</v>
      </c>
      <c r="O53" s="8" t="s">
        <v>191</v>
      </c>
      <c r="P53" s="112" t="s">
        <v>370</v>
      </c>
      <c r="Q53" s="6" t="str">
        <f t="shared" ref="Q53:Q54" si="11">CONCATENATE(N53," - ",P53," - ",O53)</f>
        <v>Level 3 Tax Processes for Businesses (FA2024) - 2024/25 - Exam Practice Kit</v>
      </c>
      <c r="R53" s="120">
        <v>9781035516490</v>
      </c>
      <c r="S53" s="62">
        <v>20</v>
      </c>
      <c r="T53" s="9" t="s">
        <v>390</v>
      </c>
      <c r="U53" s="6" t="s">
        <v>340</v>
      </c>
      <c r="V53" s="7" t="s">
        <v>461</v>
      </c>
    </row>
    <row r="54" spans="1:22" s="82" customFormat="1" x14ac:dyDescent="0.35">
      <c r="A54" s="17" t="str">
        <f>IF($M54=A$1,COUNTIF($M$2:M54,A$1),"-")</f>
        <v>-</v>
      </c>
      <c r="B54" s="17">
        <f>IF($M54=B$1,COUNTIF($M$2:N54,B$1),"-")</f>
        <v>41</v>
      </c>
      <c r="C54" s="17" t="str">
        <f>IF($M54=C$1,COUNTIF($M$2:O54,C$1),"-")</f>
        <v>-</v>
      </c>
      <c r="D54" s="17" t="str">
        <f>IF($M54=D$1,COUNTIF($M$2:P54,D$1),"-")</f>
        <v>-</v>
      </c>
      <c r="E54" s="17" t="str">
        <f>IF($M54=E$1,COUNTIF($M$2:Q54,E$1),"-")</f>
        <v>-</v>
      </c>
      <c r="F54" s="17" t="str">
        <f>IF($M54=F$1,COUNTIF($M$2:R54,F$1),"-")</f>
        <v>-</v>
      </c>
      <c r="G54" s="17" t="str">
        <f>IF($M54=G$1,COUNTIF($M$2:S54,G$1),"-")</f>
        <v>-</v>
      </c>
      <c r="H54" s="17" t="str">
        <f>IF($M54=H$1,COUNTIF($M$2:T54,H$1),"-")</f>
        <v>-</v>
      </c>
      <c r="I54" s="17" t="str">
        <f>IF($M54=I$1,COUNTIF($M$2:U54,I$1),"-")</f>
        <v>-</v>
      </c>
      <c r="J54" s="17" t="str">
        <f>IF($M54=J$1,COUNTIF($M$2:V54,J$1),"-")</f>
        <v>-</v>
      </c>
      <c r="K54" s="17" t="str">
        <f>IF($M54=K$1,COUNTIF($M$2:W54,K$1),"-")</f>
        <v>-</v>
      </c>
      <c r="M54" s="6" t="s">
        <v>135</v>
      </c>
      <c r="N54" s="8" t="s">
        <v>389</v>
      </c>
      <c r="O54" s="8" t="s">
        <v>192</v>
      </c>
      <c r="P54" s="112" t="s">
        <v>370</v>
      </c>
      <c r="Q54" s="6" t="str">
        <f t="shared" si="11"/>
        <v>Level 3 Tax Processes for Businesses (FA2024) - 2024/25 - Exam Practice Kit eBook</v>
      </c>
      <c r="R54" s="120">
        <v>9781035516841</v>
      </c>
      <c r="S54" s="62">
        <v>16</v>
      </c>
      <c r="T54" s="9" t="s">
        <v>390</v>
      </c>
      <c r="U54" s="6" t="s">
        <v>339</v>
      </c>
      <c r="V54" s="7" t="s">
        <v>461</v>
      </c>
    </row>
    <row r="55" spans="1:22" x14ac:dyDescent="0.35">
      <c r="A55" s="17" t="str">
        <f>IF($M55=A$1,COUNTIF($M$2:M55,A$1),"-")</f>
        <v>-</v>
      </c>
      <c r="B55" s="17">
        <f>IF($M55=B$1,COUNTIF($M$2:N55,B$1),"-")</f>
        <v>42</v>
      </c>
      <c r="C55" s="17" t="str">
        <f>IF($M55=C$1,COUNTIF($M$2:O55,C$1),"-")</f>
        <v>-</v>
      </c>
      <c r="D55" s="17" t="str">
        <f>IF($M55=D$1,COUNTIF($M$2:P55,D$1),"-")</f>
        <v>-</v>
      </c>
      <c r="E55" s="17" t="str">
        <f>IF($M55=E$1,COUNTIF($M$2:Q55,E$1),"-")</f>
        <v>-</v>
      </c>
      <c r="F55" s="17" t="str">
        <f>IF($M55=F$1,COUNTIF($M$2:R55,F$1),"-")</f>
        <v>-</v>
      </c>
      <c r="G55" s="17" t="str">
        <f>IF($M55=G$1,COUNTIF($M$2:S55,G$1),"-")</f>
        <v>-</v>
      </c>
      <c r="H55" s="17" t="str">
        <f>IF($M55=H$1,COUNTIF($M$2:T55,H$1),"-")</f>
        <v>-</v>
      </c>
      <c r="I55" s="17" t="str">
        <f>IF($M55=I$1,COUNTIF($M$2:U55,I$1),"-")</f>
        <v>-</v>
      </c>
      <c r="J55" s="17" t="str">
        <f>IF($M55=J$1,COUNTIF($M$2:V55,J$1),"-")</f>
        <v>-</v>
      </c>
      <c r="K55" s="17" t="str">
        <f>IF($M55=K$1,COUNTIF($M$2:W55,K$1),"-")</f>
        <v>-</v>
      </c>
      <c r="M55" s="6" t="s">
        <v>135</v>
      </c>
      <c r="N55" s="8" t="s">
        <v>389</v>
      </c>
      <c r="O55" s="8" t="s">
        <v>144</v>
      </c>
      <c r="P55" s="112" t="s">
        <v>370</v>
      </c>
      <c r="Q55" s="6" t="str">
        <f t="shared" si="8"/>
        <v>Level 3 Tax Processes for Businesses (FA2024) - 2024/25 - Passcards</v>
      </c>
      <c r="R55" s="120">
        <v>9781035516599</v>
      </c>
      <c r="S55" s="62">
        <v>10</v>
      </c>
      <c r="T55" s="9" t="s">
        <v>390</v>
      </c>
      <c r="U55" s="6" t="s">
        <v>340</v>
      </c>
      <c r="V55" s="7" t="s">
        <v>461</v>
      </c>
    </row>
    <row r="56" spans="1:22" x14ac:dyDescent="0.35">
      <c r="A56" s="17" t="str">
        <f>IF($M56=A$1,COUNTIF($M$2:M56,A$1),"-")</f>
        <v>-</v>
      </c>
      <c r="B56" s="17">
        <f>IF($M56=B$1,COUNTIF($M$2:N56,B$1),"-")</f>
        <v>43</v>
      </c>
      <c r="C56" s="17" t="str">
        <f>IF($M56=C$1,COUNTIF($M$2:O56,C$1),"-")</f>
        <v>-</v>
      </c>
      <c r="D56" s="17" t="str">
        <f>IF($M56=D$1,COUNTIF($M$2:P56,D$1),"-")</f>
        <v>-</v>
      </c>
      <c r="E56" s="17" t="str">
        <f>IF($M56=E$1,COUNTIF($M$2:Q56,E$1),"-")</f>
        <v>-</v>
      </c>
      <c r="F56" s="17" t="str">
        <f>IF($M56=F$1,COUNTIF($M$2:R56,F$1),"-")</f>
        <v>-</v>
      </c>
      <c r="G56" s="17" t="str">
        <f>IF($M56=G$1,COUNTIF($M$2:S56,G$1),"-")</f>
        <v>-</v>
      </c>
      <c r="H56" s="17" t="str">
        <f>IF($M56=H$1,COUNTIF($M$2:T56,H$1),"-")</f>
        <v>-</v>
      </c>
      <c r="I56" s="17" t="str">
        <f>IF($M56=I$1,COUNTIF($M$2:U56,I$1),"-")</f>
        <v>-</v>
      </c>
      <c r="J56" s="17" t="str">
        <f>IF($M56=J$1,COUNTIF($M$2:V56,J$1),"-")</f>
        <v>-</v>
      </c>
      <c r="K56" s="17" t="str">
        <f>IF($M56=K$1,COUNTIF($M$2:W56,K$1),"-")</f>
        <v>-</v>
      </c>
      <c r="M56" s="6" t="s">
        <v>135</v>
      </c>
      <c r="N56" s="8" t="s">
        <v>389</v>
      </c>
      <c r="O56" s="8" t="s">
        <v>150</v>
      </c>
      <c r="P56" s="112" t="s">
        <v>370</v>
      </c>
      <c r="Q56" s="6" t="str">
        <f t="shared" si="8"/>
        <v>Level 3 Tax Processes for Businesses (FA2024) - 2024/25 - Passcards eBook</v>
      </c>
      <c r="R56" s="120">
        <v>9781035516940</v>
      </c>
      <c r="S56" s="62">
        <v>8</v>
      </c>
      <c r="T56" s="9" t="s">
        <v>390</v>
      </c>
      <c r="U56" s="6" t="s">
        <v>339</v>
      </c>
      <c r="V56" s="7" t="s">
        <v>461</v>
      </c>
    </row>
    <row r="57" spans="1:22" s="79" customFormat="1" x14ac:dyDescent="0.35">
      <c r="A57" s="17" t="str">
        <f>IF($M57=A$1,COUNTIF($M$2:M57,A$1),"-")</f>
        <v>-</v>
      </c>
      <c r="B57" s="17">
        <f>IF($M57=B$1,COUNTIF($M$2:N57,B$1),"-")</f>
        <v>44</v>
      </c>
      <c r="C57" s="17" t="str">
        <f>IF($M57=C$1,COUNTIF($M$2:O57,C$1),"-")</f>
        <v>-</v>
      </c>
      <c r="D57" s="17" t="str">
        <f>IF($M57=D$1,COUNTIF($M$2:P57,D$1),"-")</f>
        <v>-</v>
      </c>
      <c r="E57" s="17" t="str">
        <f>IF($M57=E$1,COUNTIF($M$2:Q57,E$1),"-")</f>
        <v>-</v>
      </c>
      <c r="F57" s="17" t="str">
        <f>IF($M57=F$1,COUNTIF($M$2:R57,F$1),"-")</f>
        <v>-</v>
      </c>
      <c r="G57" s="17" t="str">
        <f>IF($M57=G$1,COUNTIF($M$2:S57,G$1),"-")</f>
        <v>-</v>
      </c>
      <c r="H57" s="17" t="str">
        <f>IF($M57=H$1,COUNTIF($M$2:T57,H$1),"-")</f>
        <v>-</v>
      </c>
      <c r="I57" s="17" t="str">
        <f>IF($M57=I$1,COUNTIF($M$2:U57,I$1),"-")</f>
        <v>-</v>
      </c>
      <c r="J57" s="17" t="str">
        <f>IF($M57=J$1,COUNTIF($M$2:V57,J$1),"-")</f>
        <v>-</v>
      </c>
      <c r="K57" s="17" t="str">
        <f>IF($M57=K$1,COUNTIF($M$2:W57,K$1),"-")</f>
        <v>-</v>
      </c>
      <c r="M57" s="6" t="s">
        <v>135</v>
      </c>
      <c r="N57" s="8" t="s">
        <v>162</v>
      </c>
      <c r="O57" s="8" t="s">
        <v>145</v>
      </c>
      <c r="P57" s="112" t="s">
        <v>370</v>
      </c>
      <c r="Q57" s="6" t="str">
        <f t="shared" si="8"/>
        <v>Level 3 Business Awareness - 2024/25 - Course Book</v>
      </c>
      <c r="R57" s="120">
        <v>9781035516346</v>
      </c>
      <c r="S57" s="62">
        <v>22</v>
      </c>
      <c r="T57" s="9" t="s">
        <v>374</v>
      </c>
      <c r="U57" s="6" t="s">
        <v>340</v>
      </c>
      <c r="V57" s="7" t="s">
        <v>458</v>
      </c>
    </row>
    <row r="58" spans="1:22" s="79" customFormat="1" x14ac:dyDescent="0.35">
      <c r="A58" s="17" t="str">
        <f>IF($M58=A$1,COUNTIF($M$2:M58,A$1),"-")</f>
        <v>-</v>
      </c>
      <c r="B58" s="17">
        <f>IF($M58=B$1,COUNTIF($M$2:N58,B$1),"-")</f>
        <v>45</v>
      </c>
      <c r="C58" s="17" t="str">
        <f>IF($M58=C$1,COUNTIF($M$2:O58,C$1),"-")</f>
        <v>-</v>
      </c>
      <c r="D58" s="17" t="str">
        <f>IF($M58=D$1,COUNTIF($M$2:P58,D$1),"-")</f>
        <v>-</v>
      </c>
      <c r="E58" s="17" t="str">
        <f>IF($M58=E$1,COUNTIF($M$2:Q58,E$1),"-")</f>
        <v>-</v>
      </c>
      <c r="F58" s="17" t="str">
        <f>IF($M58=F$1,COUNTIF($M$2:R58,F$1),"-")</f>
        <v>-</v>
      </c>
      <c r="G58" s="17" t="str">
        <f>IF($M58=G$1,COUNTIF($M$2:S58,G$1),"-")</f>
        <v>-</v>
      </c>
      <c r="H58" s="17" t="str">
        <f>IF($M58=H$1,COUNTIF($M$2:T58,H$1),"-")</f>
        <v>-</v>
      </c>
      <c r="I58" s="17" t="str">
        <f>IF($M58=I$1,COUNTIF($M$2:U58,I$1),"-")</f>
        <v>-</v>
      </c>
      <c r="J58" s="17" t="str">
        <f>IF($M58=J$1,COUNTIF($M$2:V58,J$1),"-")</f>
        <v>-</v>
      </c>
      <c r="K58" s="17" t="str">
        <f>IF($M58=K$1,COUNTIF($M$2:W58,K$1),"-")</f>
        <v>-</v>
      </c>
      <c r="M58" s="6" t="s">
        <v>135</v>
      </c>
      <c r="N58" s="8" t="s">
        <v>163</v>
      </c>
      <c r="O58" s="8" t="s">
        <v>149</v>
      </c>
      <c r="P58" s="112" t="s">
        <v>370</v>
      </c>
      <c r="Q58" s="6" t="str">
        <f t="shared" si="8"/>
        <v>Level 3 Business Awareness - eBook - 2024/25 - Course Book eBook</v>
      </c>
      <c r="R58" s="120">
        <v>9781035516698</v>
      </c>
      <c r="S58" s="62">
        <v>17.600000000000001</v>
      </c>
      <c r="T58" s="9" t="s">
        <v>374</v>
      </c>
      <c r="U58" s="6" t="s">
        <v>339</v>
      </c>
      <c r="V58" s="7" t="s">
        <v>458</v>
      </c>
    </row>
    <row r="59" spans="1:22" s="79" customFormat="1" x14ac:dyDescent="0.35">
      <c r="A59" s="17" t="str">
        <f>IF($M59=A$1,COUNTIF($M$2:M59,A$1),"-")</f>
        <v>-</v>
      </c>
      <c r="B59" s="17">
        <f>IF($M59=B$1,COUNTIF($M$2:N59,B$1),"-")</f>
        <v>46</v>
      </c>
      <c r="C59" s="17" t="str">
        <f>IF($M59=C$1,COUNTIF($M$2:O59,C$1),"-")</f>
        <v>-</v>
      </c>
      <c r="D59" s="17" t="str">
        <f>IF($M59=D$1,COUNTIF($M$2:P59,D$1),"-")</f>
        <v>-</v>
      </c>
      <c r="E59" s="17" t="str">
        <f>IF($M59=E$1,COUNTIF($M$2:Q59,E$1),"-")</f>
        <v>-</v>
      </c>
      <c r="F59" s="17" t="str">
        <f>IF($M59=F$1,COUNTIF($M$2:R59,F$1),"-")</f>
        <v>-</v>
      </c>
      <c r="G59" s="17" t="str">
        <f>IF($M59=G$1,COUNTIF($M$2:S59,G$1),"-")</f>
        <v>-</v>
      </c>
      <c r="H59" s="17" t="str">
        <f>IF($M59=H$1,COUNTIF($M$2:T59,H$1),"-")</f>
        <v>-</v>
      </c>
      <c r="I59" s="17" t="str">
        <f>IF($M59=I$1,COUNTIF($M$2:U59,I$1),"-")</f>
        <v>-</v>
      </c>
      <c r="J59" s="17" t="str">
        <f>IF($M59=J$1,COUNTIF($M$2:V59,J$1),"-")</f>
        <v>-</v>
      </c>
      <c r="K59" s="17" t="str">
        <f>IF($M59=K$1,COUNTIF($M$2:W59,K$1),"-")</f>
        <v>-</v>
      </c>
      <c r="M59" s="6" t="s">
        <v>135</v>
      </c>
      <c r="N59" s="8" t="s">
        <v>162</v>
      </c>
      <c r="O59" s="8" t="s">
        <v>191</v>
      </c>
      <c r="P59" s="112" t="s">
        <v>370</v>
      </c>
      <c r="Q59" s="6" t="str">
        <f t="shared" ref="Q59:Q62" si="12">CONCATENATE(N59," - ",P59," - ",O59)</f>
        <v>Level 3 Business Awareness - 2024/25 - Exam Practice Kit</v>
      </c>
      <c r="R59" s="120">
        <v>9781035516506</v>
      </c>
      <c r="S59" s="62">
        <v>20</v>
      </c>
      <c r="T59" s="9" t="s">
        <v>374</v>
      </c>
      <c r="U59" s="6" t="s">
        <v>340</v>
      </c>
      <c r="V59" s="7" t="s">
        <v>458</v>
      </c>
    </row>
    <row r="60" spans="1:22" s="79" customFormat="1" x14ac:dyDescent="0.35">
      <c r="A60" s="17" t="str">
        <f>IF($M60=A$1,COUNTIF($M$2:M60,A$1),"-")</f>
        <v>-</v>
      </c>
      <c r="B60" s="17">
        <f>IF($M60=B$1,COUNTIF($M$2:N60,B$1),"-")</f>
        <v>47</v>
      </c>
      <c r="C60" s="17" t="str">
        <f>IF($M60=C$1,COUNTIF($M$2:O60,C$1),"-")</f>
        <v>-</v>
      </c>
      <c r="D60" s="17" t="str">
        <f>IF($M60=D$1,COUNTIF($M$2:P60,D$1),"-")</f>
        <v>-</v>
      </c>
      <c r="E60" s="17" t="str">
        <f>IF($M60=E$1,COUNTIF($M$2:Q60,E$1),"-")</f>
        <v>-</v>
      </c>
      <c r="F60" s="17" t="str">
        <f>IF($M60=F$1,COUNTIF($M$2:R60,F$1),"-")</f>
        <v>-</v>
      </c>
      <c r="G60" s="17" t="str">
        <f>IF($M60=G$1,COUNTIF($M$2:S60,G$1),"-")</f>
        <v>-</v>
      </c>
      <c r="H60" s="17" t="str">
        <f>IF($M60=H$1,COUNTIF($M$2:T60,H$1),"-")</f>
        <v>-</v>
      </c>
      <c r="I60" s="17" t="str">
        <f>IF($M60=I$1,COUNTIF($M$2:U60,I$1),"-")</f>
        <v>-</v>
      </c>
      <c r="J60" s="17" t="str">
        <f>IF($M60=J$1,COUNTIF($M$2:V60,J$1),"-")</f>
        <v>-</v>
      </c>
      <c r="K60" s="17" t="str">
        <f>IF($M60=K$1,COUNTIF($M$2:W60,K$1),"-")</f>
        <v>-</v>
      </c>
      <c r="M60" s="6" t="s">
        <v>135</v>
      </c>
      <c r="N60" s="8" t="s">
        <v>163</v>
      </c>
      <c r="O60" s="8" t="s">
        <v>192</v>
      </c>
      <c r="P60" s="112" t="s">
        <v>370</v>
      </c>
      <c r="Q60" s="6" t="str">
        <f t="shared" si="12"/>
        <v>Level 3 Business Awareness - eBook - 2024/25 - Exam Practice Kit eBook</v>
      </c>
      <c r="R60" s="120">
        <v>9781035516858</v>
      </c>
      <c r="S60" s="62">
        <v>16</v>
      </c>
      <c r="T60" s="9" t="s">
        <v>374</v>
      </c>
      <c r="U60" s="6" t="s">
        <v>339</v>
      </c>
      <c r="V60" s="7" t="s">
        <v>458</v>
      </c>
    </row>
    <row r="61" spans="1:22" s="82" customFormat="1" x14ac:dyDescent="0.35">
      <c r="A61" s="17" t="str">
        <f>IF($M61=A$1,COUNTIF($M$2:M61,A$1),"-")</f>
        <v>-</v>
      </c>
      <c r="B61" s="17">
        <f>IF($M61=B$1,COUNTIF($M$2:N61,B$1),"-")</f>
        <v>48</v>
      </c>
      <c r="C61" s="17" t="str">
        <f>IF($M61=C$1,COUNTIF($M$2:O61,C$1),"-")</f>
        <v>-</v>
      </c>
      <c r="D61" s="17" t="str">
        <f>IF($M61=D$1,COUNTIF($M$2:P61,D$1),"-")</f>
        <v>-</v>
      </c>
      <c r="E61" s="17" t="str">
        <f>IF($M61=E$1,COUNTIF($M$2:Q61,E$1),"-")</f>
        <v>-</v>
      </c>
      <c r="F61" s="17" t="str">
        <f>IF($M61=F$1,COUNTIF($M$2:R61,F$1),"-")</f>
        <v>-</v>
      </c>
      <c r="G61" s="17" t="str">
        <f>IF($M61=G$1,COUNTIF($M$2:S61,G$1),"-")</f>
        <v>-</v>
      </c>
      <c r="H61" s="17" t="str">
        <f>IF($M61=H$1,COUNTIF($M$2:T61,H$1),"-")</f>
        <v>-</v>
      </c>
      <c r="I61" s="17" t="str">
        <f>IF($M61=I$1,COUNTIF($M$2:U61,I$1),"-")</f>
        <v>-</v>
      </c>
      <c r="J61" s="17" t="str">
        <f>IF($M61=J$1,COUNTIF($M$2:V61,J$1),"-")</f>
        <v>-</v>
      </c>
      <c r="K61" s="17" t="str">
        <f>IF($M61=K$1,COUNTIF($M$2:W61,K$1),"-")</f>
        <v>-</v>
      </c>
      <c r="M61" s="6" t="s">
        <v>135</v>
      </c>
      <c r="N61" s="8" t="s">
        <v>162</v>
      </c>
      <c r="O61" s="8" t="s">
        <v>144</v>
      </c>
      <c r="P61" s="112" t="s">
        <v>652</v>
      </c>
      <c r="Q61" s="6" t="str">
        <f t="shared" si="12"/>
        <v>Level 3 Business Awareness - From 2024 - Passcards</v>
      </c>
      <c r="R61" s="120">
        <v>9781509740246</v>
      </c>
      <c r="S61" s="62">
        <v>10</v>
      </c>
      <c r="T61" s="9" t="s">
        <v>391</v>
      </c>
      <c r="U61" s="6" t="s">
        <v>340</v>
      </c>
      <c r="V61" s="7" t="s">
        <v>651</v>
      </c>
    </row>
    <row r="62" spans="1:22" s="82" customFormat="1" x14ac:dyDescent="0.35">
      <c r="A62" s="17" t="str">
        <f>IF($M62=A$1,COUNTIF($M$2:M62,A$1),"-")</f>
        <v>-</v>
      </c>
      <c r="B62" s="17">
        <f>IF($M62=B$1,COUNTIF($M$2:N62,B$1),"-")</f>
        <v>49</v>
      </c>
      <c r="C62" s="17" t="str">
        <f>IF($M62=C$1,COUNTIF($M$2:O62,C$1),"-")</f>
        <v>-</v>
      </c>
      <c r="D62" s="17" t="str">
        <f>IF($M62=D$1,COUNTIF($M$2:P62,D$1),"-")</f>
        <v>-</v>
      </c>
      <c r="E62" s="17" t="str">
        <f>IF($M62=E$1,COUNTIF($M$2:Q62,E$1),"-")</f>
        <v>-</v>
      </c>
      <c r="F62" s="17" t="str">
        <f>IF($M62=F$1,COUNTIF($M$2:R62,F$1),"-")</f>
        <v>-</v>
      </c>
      <c r="G62" s="17" t="str">
        <f>IF($M62=G$1,COUNTIF($M$2:S62,G$1),"-")</f>
        <v>-</v>
      </c>
      <c r="H62" s="17" t="str">
        <f>IF($M62=H$1,COUNTIF($M$2:T62,H$1),"-")</f>
        <v>-</v>
      </c>
      <c r="I62" s="17" t="str">
        <f>IF($M62=I$1,COUNTIF($M$2:U62,I$1),"-")</f>
        <v>-</v>
      </c>
      <c r="J62" s="17" t="str">
        <f>IF($M62=J$1,COUNTIF($M$2:V62,J$1),"-")</f>
        <v>-</v>
      </c>
      <c r="K62" s="17" t="str">
        <f>IF($M62=K$1,COUNTIF($M$2:W62,K$1),"-")</f>
        <v>-</v>
      </c>
      <c r="M62" s="6" t="s">
        <v>135</v>
      </c>
      <c r="N62" s="8" t="s">
        <v>163</v>
      </c>
      <c r="O62" s="8" t="s">
        <v>150</v>
      </c>
      <c r="P62" s="112" t="s">
        <v>652</v>
      </c>
      <c r="Q62" s="6" t="str">
        <f t="shared" si="12"/>
        <v>Level 3 Business Awareness - eBook - From 2024 - Passcards eBook</v>
      </c>
      <c r="R62" s="120">
        <v>9781509743957</v>
      </c>
      <c r="S62" s="62">
        <v>8</v>
      </c>
      <c r="T62" s="9" t="s">
        <v>391</v>
      </c>
      <c r="U62" s="6" t="s">
        <v>339</v>
      </c>
      <c r="V62" s="7" t="s">
        <v>651</v>
      </c>
    </row>
    <row r="63" spans="1:22" s="79" customFormat="1" x14ac:dyDescent="0.35">
      <c r="A63" s="17" t="str">
        <f>IF($M63=A$1,COUNTIF($M$2:M63,A$1),"-")</f>
        <v>-</v>
      </c>
      <c r="B63" s="17">
        <f>IF($M63=B$1,COUNTIF($M$2:N63,B$1),"-")</f>
        <v>50</v>
      </c>
      <c r="C63" s="17" t="str">
        <f>IF($M63=C$1,COUNTIF($M$2:O63,C$1),"-")</f>
        <v>-</v>
      </c>
      <c r="D63" s="17" t="str">
        <f>IF($M63=D$1,COUNTIF($M$2:P63,D$1),"-")</f>
        <v>-</v>
      </c>
      <c r="E63" s="17" t="str">
        <f>IF($M63=E$1,COUNTIF($M$2:Q63,E$1),"-")</f>
        <v>-</v>
      </c>
      <c r="F63" s="17" t="str">
        <f>IF($M63=F$1,COUNTIF($M$2:R63,F$1),"-")</f>
        <v>-</v>
      </c>
      <c r="G63" s="17" t="str">
        <f>IF($M63=G$1,COUNTIF($M$2:S63,G$1),"-")</f>
        <v>-</v>
      </c>
      <c r="H63" s="17" t="str">
        <f>IF($M63=H$1,COUNTIF($M$2:T63,H$1),"-")</f>
        <v>-</v>
      </c>
      <c r="I63" s="17" t="str">
        <f>IF($M63=I$1,COUNTIF($M$2:U63,I$1),"-")</f>
        <v>-</v>
      </c>
      <c r="J63" s="17" t="str">
        <f>IF($M63=J$1,COUNTIF($M$2:V63,J$1),"-")</f>
        <v>-</v>
      </c>
      <c r="K63" s="17" t="str">
        <f>IF($M63=K$1,COUNTIF($M$2:W63,K$1),"-")</f>
        <v>-</v>
      </c>
      <c r="M63" s="6" t="s">
        <v>135</v>
      </c>
      <c r="N63" s="8" t="s">
        <v>164</v>
      </c>
      <c r="O63" s="8" t="s">
        <v>145</v>
      </c>
      <c r="P63" s="112" t="s">
        <v>370</v>
      </c>
      <c r="Q63" s="6" t="str">
        <f t="shared" ref="Q63:Q126" si="13">CONCATENATE(N63," - ",P63," - ",O63)</f>
        <v>Level 4 Applied Management Accounting - 2024/25 - Course Book</v>
      </c>
      <c r="R63" s="120">
        <v>9781035516360</v>
      </c>
      <c r="S63" s="62">
        <v>22</v>
      </c>
      <c r="T63" s="9" t="s">
        <v>374</v>
      </c>
      <c r="U63" s="6" t="s">
        <v>340</v>
      </c>
      <c r="V63" s="7" t="s">
        <v>458</v>
      </c>
    </row>
    <row r="64" spans="1:22" s="79" customFormat="1" x14ac:dyDescent="0.35">
      <c r="A64" s="17" t="str">
        <f>IF($M64=A$1,COUNTIF($M$2:M64,A$1),"-")</f>
        <v>-</v>
      </c>
      <c r="B64" s="17">
        <f>IF($M64=B$1,COUNTIF($M$2:N64,B$1),"-")</f>
        <v>51</v>
      </c>
      <c r="C64" s="17" t="str">
        <f>IF($M64=C$1,COUNTIF($M$2:O64,C$1),"-")</f>
        <v>-</v>
      </c>
      <c r="D64" s="17" t="str">
        <f>IF($M64=D$1,COUNTIF($M$2:P64,D$1),"-")</f>
        <v>-</v>
      </c>
      <c r="E64" s="17" t="str">
        <f>IF($M64=E$1,COUNTIF($M$2:Q64,E$1),"-")</f>
        <v>-</v>
      </c>
      <c r="F64" s="17" t="str">
        <f>IF($M64=F$1,COUNTIF($M$2:R64,F$1),"-")</f>
        <v>-</v>
      </c>
      <c r="G64" s="17" t="str">
        <f>IF($M64=G$1,COUNTIF($M$2:S64,G$1),"-")</f>
        <v>-</v>
      </c>
      <c r="H64" s="17" t="str">
        <f>IF($M64=H$1,COUNTIF($M$2:T64,H$1),"-")</f>
        <v>-</v>
      </c>
      <c r="I64" s="17" t="str">
        <f>IF($M64=I$1,COUNTIF($M$2:U64,I$1),"-")</f>
        <v>-</v>
      </c>
      <c r="J64" s="17" t="str">
        <f>IF($M64=J$1,COUNTIF($M$2:V64,J$1),"-")</f>
        <v>-</v>
      </c>
      <c r="K64" s="17" t="str">
        <f>IF($M64=K$1,COUNTIF($M$2:W64,K$1),"-")</f>
        <v>-</v>
      </c>
      <c r="M64" s="6" t="s">
        <v>135</v>
      </c>
      <c r="N64" s="8" t="s">
        <v>165</v>
      </c>
      <c r="O64" s="8" t="s">
        <v>149</v>
      </c>
      <c r="P64" s="112" t="s">
        <v>370</v>
      </c>
      <c r="Q64" s="6" t="str">
        <f t="shared" si="13"/>
        <v>Level 4 Applied Management Accounting - eBook - 2024/25 - Course Book eBook</v>
      </c>
      <c r="R64" s="120">
        <v>9781035516711</v>
      </c>
      <c r="S64" s="62">
        <v>17.600000000000001</v>
      </c>
      <c r="T64" s="9" t="s">
        <v>374</v>
      </c>
      <c r="U64" s="6" t="s">
        <v>339</v>
      </c>
      <c r="V64" s="7" t="s">
        <v>458</v>
      </c>
    </row>
    <row r="65" spans="1:22" s="79" customFormat="1" x14ac:dyDescent="0.35">
      <c r="A65" s="17" t="str">
        <f>IF($M65=A$1,COUNTIF($M$2:M65,A$1),"-")</f>
        <v>-</v>
      </c>
      <c r="B65" s="17">
        <f>IF($M65=B$1,COUNTIF($M$2:N65,B$1),"-")</f>
        <v>52</v>
      </c>
      <c r="C65" s="17" t="str">
        <f>IF($M65=C$1,COUNTIF($M$2:O65,C$1),"-")</f>
        <v>-</v>
      </c>
      <c r="D65" s="17" t="str">
        <f>IF($M65=D$1,COUNTIF($M$2:P65,D$1),"-")</f>
        <v>-</v>
      </c>
      <c r="E65" s="17" t="str">
        <f>IF($M65=E$1,COUNTIF($M$2:Q65,E$1),"-")</f>
        <v>-</v>
      </c>
      <c r="F65" s="17" t="str">
        <f>IF($M65=F$1,COUNTIF($M$2:R65,F$1),"-")</f>
        <v>-</v>
      </c>
      <c r="G65" s="17" t="str">
        <f>IF($M65=G$1,COUNTIF($M$2:S65,G$1),"-")</f>
        <v>-</v>
      </c>
      <c r="H65" s="17" t="str">
        <f>IF($M65=H$1,COUNTIF($M$2:T65,H$1),"-")</f>
        <v>-</v>
      </c>
      <c r="I65" s="17" t="str">
        <f>IF($M65=I$1,COUNTIF($M$2:U65,I$1),"-")</f>
        <v>-</v>
      </c>
      <c r="J65" s="17" t="str">
        <f>IF($M65=J$1,COUNTIF($M$2:V65,J$1),"-")</f>
        <v>-</v>
      </c>
      <c r="K65" s="17" t="str">
        <f>IF($M65=K$1,COUNTIF($M$2:W65,K$1),"-")</f>
        <v>-</v>
      </c>
      <c r="M65" s="6" t="s">
        <v>135</v>
      </c>
      <c r="N65" s="8" t="s">
        <v>164</v>
      </c>
      <c r="O65" s="8" t="s">
        <v>191</v>
      </c>
      <c r="P65" s="112" t="s">
        <v>370</v>
      </c>
      <c r="Q65" s="6" t="str">
        <f t="shared" ref="Q65:Q68" si="14">CONCATENATE(N65," - ",P65," - ",O65)</f>
        <v>Level 4 Applied Management Accounting - 2024/25 - Exam Practice Kit</v>
      </c>
      <c r="R65" s="120">
        <v>9781035516520</v>
      </c>
      <c r="S65" s="62">
        <v>20</v>
      </c>
      <c r="T65" s="9" t="s">
        <v>374</v>
      </c>
      <c r="U65" s="6" t="s">
        <v>340</v>
      </c>
      <c r="V65" s="7" t="s">
        <v>458</v>
      </c>
    </row>
    <row r="66" spans="1:22" s="79" customFormat="1" x14ac:dyDescent="0.35">
      <c r="A66" s="17" t="str">
        <f>IF($M66=A$1,COUNTIF($M$2:M66,A$1),"-")</f>
        <v>-</v>
      </c>
      <c r="B66" s="17">
        <f>IF($M66=B$1,COUNTIF($M$2:N66,B$1),"-")</f>
        <v>53</v>
      </c>
      <c r="C66" s="17" t="str">
        <f>IF($M66=C$1,COUNTIF($M$2:O66,C$1),"-")</f>
        <v>-</v>
      </c>
      <c r="D66" s="17" t="str">
        <f>IF($M66=D$1,COUNTIF($M$2:P66,D$1),"-")</f>
        <v>-</v>
      </c>
      <c r="E66" s="17" t="str">
        <f>IF($M66=E$1,COUNTIF($M$2:Q66,E$1),"-")</f>
        <v>-</v>
      </c>
      <c r="F66" s="17" t="str">
        <f>IF($M66=F$1,COUNTIF($M$2:R66,F$1),"-")</f>
        <v>-</v>
      </c>
      <c r="G66" s="17" t="str">
        <f>IF($M66=G$1,COUNTIF($M$2:S66,G$1),"-")</f>
        <v>-</v>
      </c>
      <c r="H66" s="17" t="str">
        <f>IF($M66=H$1,COUNTIF($M$2:T66,H$1),"-")</f>
        <v>-</v>
      </c>
      <c r="I66" s="17" t="str">
        <f>IF($M66=I$1,COUNTIF($M$2:U66,I$1),"-")</f>
        <v>-</v>
      </c>
      <c r="J66" s="17" t="str">
        <f>IF($M66=J$1,COUNTIF($M$2:V66,J$1),"-")</f>
        <v>-</v>
      </c>
      <c r="K66" s="17" t="str">
        <f>IF($M66=K$1,COUNTIF($M$2:W66,K$1),"-")</f>
        <v>-</v>
      </c>
      <c r="M66" s="6" t="s">
        <v>135</v>
      </c>
      <c r="N66" s="8" t="s">
        <v>165</v>
      </c>
      <c r="O66" s="8" t="s">
        <v>192</v>
      </c>
      <c r="P66" s="112" t="s">
        <v>370</v>
      </c>
      <c r="Q66" s="6" t="str">
        <f t="shared" si="14"/>
        <v>Level 4 Applied Management Accounting - eBook - 2024/25 - Exam Practice Kit eBook</v>
      </c>
      <c r="R66" s="120">
        <v>9781035516872</v>
      </c>
      <c r="S66" s="62">
        <v>16</v>
      </c>
      <c r="T66" s="9" t="s">
        <v>374</v>
      </c>
      <c r="U66" s="6" t="s">
        <v>339</v>
      </c>
      <c r="V66" s="7" t="s">
        <v>458</v>
      </c>
    </row>
    <row r="67" spans="1:22" s="82" customFormat="1" x14ac:dyDescent="0.35">
      <c r="A67" s="17" t="str">
        <f>IF($M67=A$1,COUNTIF($M$2:M67,A$1),"-")</f>
        <v>-</v>
      </c>
      <c r="B67" s="17">
        <f>IF($M67=B$1,COUNTIF($M$2:N67,B$1),"-")</f>
        <v>54</v>
      </c>
      <c r="C67" s="17" t="str">
        <f>IF($M67=C$1,COUNTIF($M$2:O67,C$1),"-")</f>
        <v>-</v>
      </c>
      <c r="D67" s="17" t="str">
        <f>IF($M67=D$1,COUNTIF($M$2:P67,D$1),"-")</f>
        <v>-</v>
      </c>
      <c r="E67" s="17" t="str">
        <f>IF($M67=E$1,COUNTIF($M$2:Q67,E$1),"-")</f>
        <v>-</v>
      </c>
      <c r="F67" s="17" t="str">
        <f>IF($M67=F$1,COUNTIF($M$2:R67,F$1),"-")</f>
        <v>-</v>
      </c>
      <c r="G67" s="17" t="str">
        <f>IF($M67=G$1,COUNTIF($M$2:S67,G$1),"-")</f>
        <v>-</v>
      </c>
      <c r="H67" s="17" t="str">
        <f>IF($M67=H$1,COUNTIF($M$2:T67,H$1),"-")</f>
        <v>-</v>
      </c>
      <c r="I67" s="17" t="str">
        <f>IF($M67=I$1,COUNTIF($M$2:U67,I$1),"-")</f>
        <v>-</v>
      </c>
      <c r="J67" s="17" t="str">
        <f>IF($M67=J$1,COUNTIF($M$2:V67,J$1),"-")</f>
        <v>-</v>
      </c>
      <c r="K67" s="17" t="str">
        <f>IF($M67=K$1,COUNTIF($M$2:W67,K$1),"-")</f>
        <v>-</v>
      </c>
      <c r="M67" s="6" t="s">
        <v>135</v>
      </c>
      <c r="N67" s="8" t="s">
        <v>164</v>
      </c>
      <c r="O67" s="8" t="s">
        <v>144</v>
      </c>
      <c r="P67" s="112" t="s">
        <v>652</v>
      </c>
      <c r="Q67" s="6" t="str">
        <f t="shared" si="14"/>
        <v>Level 4 Applied Management Accounting - From 2024 - Passcards</v>
      </c>
      <c r="R67" s="120">
        <v>9781509740307</v>
      </c>
      <c r="S67" s="62">
        <v>10</v>
      </c>
      <c r="T67" s="9" t="s">
        <v>391</v>
      </c>
      <c r="U67" s="6" t="s">
        <v>340</v>
      </c>
      <c r="V67" s="7" t="s">
        <v>651</v>
      </c>
    </row>
    <row r="68" spans="1:22" s="82" customFormat="1" x14ac:dyDescent="0.35">
      <c r="A68" s="17" t="str">
        <f>IF($M68=A$1,COUNTIF($M$2:M68,A$1),"-")</f>
        <v>-</v>
      </c>
      <c r="B68" s="17">
        <f>IF($M68=B$1,COUNTIF($M$2:N68,B$1),"-")</f>
        <v>55</v>
      </c>
      <c r="C68" s="17" t="str">
        <f>IF($M68=C$1,COUNTIF($M$2:O68,C$1),"-")</f>
        <v>-</v>
      </c>
      <c r="D68" s="17" t="str">
        <f>IF($M68=D$1,COUNTIF($M$2:P68,D$1),"-")</f>
        <v>-</v>
      </c>
      <c r="E68" s="17" t="str">
        <f>IF($M68=E$1,COUNTIF($M$2:Q68,E$1),"-")</f>
        <v>-</v>
      </c>
      <c r="F68" s="17" t="str">
        <f>IF($M68=F$1,COUNTIF($M$2:R68,F$1),"-")</f>
        <v>-</v>
      </c>
      <c r="G68" s="17" t="str">
        <f>IF($M68=G$1,COUNTIF($M$2:S68,G$1),"-")</f>
        <v>-</v>
      </c>
      <c r="H68" s="17" t="str">
        <f>IF($M68=H$1,COUNTIF($M$2:T68,H$1),"-")</f>
        <v>-</v>
      </c>
      <c r="I68" s="17" t="str">
        <f>IF($M68=I$1,COUNTIF($M$2:U68,I$1),"-")</f>
        <v>-</v>
      </c>
      <c r="J68" s="17" t="str">
        <f>IF($M68=J$1,COUNTIF($M$2:V68,J$1),"-")</f>
        <v>-</v>
      </c>
      <c r="K68" s="17" t="str">
        <f>IF($M68=K$1,COUNTIF($M$2:W68,K$1),"-")</f>
        <v>-</v>
      </c>
      <c r="M68" s="6" t="s">
        <v>135</v>
      </c>
      <c r="N68" s="8" t="s">
        <v>165</v>
      </c>
      <c r="O68" s="8" t="s">
        <v>150</v>
      </c>
      <c r="P68" s="112" t="s">
        <v>652</v>
      </c>
      <c r="Q68" s="6" t="str">
        <f t="shared" si="14"/>
        <v>Level 4 Applied Management Accounting - eBook - From 2024 - Passcards eBook</v>
      </c>
      <c r="R68" s="120">
        <v>9781509743995</v>
      </c>
      <c r="S68" s="62">
        <v>8</v>
      </c>
      <c r="T68" s="9" t="s">
        <v>391</v>
      </c>
      <c r="U68" s="6" t="s">
        <v>339</v>
      </c>
      <c r="V68" s="7" t="s">
        <v>651</v>
      </c>
    </row>
    <row r="69" spans="1:22" s="79" customFormat="1" x14ac:dyDescent="0.35">
      <c r="A69" s="17" t="str">
        <f>IF($M69=A$1,COUNTIF($M$2:M69,A$1),"-")</f>
        <v>-</v>
      </c>
      <c r="B69" s="17">
        <f>IF($M69=B$1,COUNTIF($M$2:N69,B$1),"-")</f>
        <v>56</v>
      </c>
      <c r="C69" s="17" t="str">
        <f>IF($M69=C$1,COUNTIF($M$2:O69,C$1),"-")</f>
        <v>-</v>
      </c>
      <c r="D69" s="17" t="str">
        <f>IF($M69=D$1,COUNTIF($M$2:P69,D$1),"-")</f>
        <v>-</v>
      </c>
      <c r="E69" s="17" t="str">
        <f>IF($M69=E$1,COUNTIF($M$2:Q69,E$1),"-")</f>
        <v>-</v>
      </c>
      <c r="F69" s="17" t="str">
        <f>IF($M69=F$1,COUNTIF($M$2:R69,F$1),"-")</f>
        <v>-</v>
      </c>
      <c r="G69" s="17" t="str">
        <f>IF($M69=G$1,COUNTIF($M$2:S69,G$1),"-")</f>
        <v>-</v>
      </c>
      <c r="H69" s="17" t="str">
        <f>IF($M69=H$1,COUNTIF($M$2:T69,H$1),"-")</f>
        <v>-</v>
      </c>
      <c r="I69" s="17" t="str">
        <f>IF($M69=I$1,COUNTIF($M$2:U69,I$1),"-")</f>
        <v>-</v>
      </c>
      <c r="J69" s="17" t="str">
        <f>IF($M69=J$1,COUNTIF($M$2:V69,J$1),"-")</f>
        <v>-</v>
      </c>
      <c r="K69" s="17" t="str">
        <f>IF($M69=K$1,COUNTIF($M$2:W69,K$1),"-")</f>
        <v>-</v>
      </c>
      <c r="M69" s="6" t="s">
        <v>135</v>
      </c>
      <c r="N69" s="8" t="s">
        <v>166</v>
      </c>
      <c r="O69" s="8" t="s">
        <v>145</v>
      </c>
      <c r="P69" s="112" t="s">
        <v>370</v>
      </c>
      <c r="Q69" s="6" t="str">
        <f t="shared" si="13"/>
        <v>Level 4 Drafting and Interpreting Financial Statements - 2024/25 - Course Book</v>
      </c>
      <c r="R69" s="120">
        <v>9781035516353</v>
      </c>
      <c r="S69" s="62">
        <v>22</v>
      </c>
      <c r="T69" s="9" t="s">
        <v>374</v>
      </c>
      <c r="U69" s="6" t="s">
        <v>340</v>
      </c>
      <c r="V69" s="7" t="s">
        <v>458</v>
      </c>
    </row>
    <row r="70" spans="1:22" s="79" customFormat="1" x14ac:dyDescent="0.35">
      <c r="A70" s="17" t="str">
        <f>IF($M70=A$1,COUNTIF($M$2:M70,A$1),"-")</f>
        <v>-</v>
      </c>
      <c r="B70" s="17">
        <f>IF($M70=B$1,COUNTIF($M$2:N70,B$1),"-")</f>
        <v>57</v>
      </c>
      <c r="C70" s="17" t="str">
        <f>IF($M70=C$1,COUNTIF($M$2:O70,C$1),"-")</f>
        <v>-</v>
      </c>
      <c r="D70" s="17" t="str">
        <f>IF($M70=D$1,COUNTIF($M$2:P70,D$1),"-")</f>
        <v>-</v>
      </c>
      <c r="E70" s="17" t="str">
        <f>IF($M70=E$1,COUNTIF($M$2:Q70,E$1),"-")</f>
        <v>-</v>
      </c>
      <c r="F70" s="17" t="str">
        <f>IF($M70=F$1,COUNTIF($M$2:R70,F$1),"-")</f>
        <v>-</v>
      </c>
      <c r="G70" s="17" t="str">
        <f>IF($M70=G$1,COUNTIF($M$2:S70,G$1),"-")</f>
        <v>-</v>
      </c>
      <c r="H70" s="17" t="str">
        <f>IF($M70=H$1,COUNTIF($M$2:T70,H$1),"-")</f>
        <v>-</v>
      </c>
      <c r="I70" s="17" t="str">
        <f>IF($M70=I$1,COUNTIF($M$2:U70,I$1),"-")</f>
        <v>-</v>
      </c>
      <c r="J70" s="17" t="str">
        <f>IF($M70=J$1,COUNTIF($M$2:V70,J$1),"-")</f>
        <v>-</v>
      </c>
      <c r="K70" s="17" t="str">
        <f>IF($M70=K$1,COUNTIF($M$2:W70,K$1),"-")</f>
        <v>-</v>
      </c>
      <c r="M70" s="6" t="s">
        <v>135</v>
      </c>
      <c r="N70" s="8" t="s">
        <v>167</v>
      </c>
      <c r="O70" s="8" t="s">
        <v>149</v>
      </c>
      <c r="P70" s="112" t="s">
        <v>370</v>
      </c>
      <c r="Q70" s="6" t="str">
        <f t="shared" si="13"/>
        <v>Level 4 Drafting and Interpreting Financial Statements - eBook - 2024/25 - Course Book eBook</v>
      </c>
      <c r="R70" s="120">
        <v>9781035516704</v>
      </c>
      <c r="S70" s="62">
        <v>17.600000000000001</v>
      </c>
      <c r="T70" s="9" t="s">
        <v>374</v>
      </c>
      <c r="U70" s="6" t="s">
        <v>339</v>
      </c>
      <c r="V70" s="7" t="s">
        <v>458</v>
      </c>
    </row>
    <row r="71" spans="1:22" s="79" customFormat="1" x14ac:dyDescent="0.35">
      <c r="A71" s="17" t="str">
        <f>IF($M71=A$1,COUNTIF($M$2:M71,A$1),"-")</f>
        <v>-</v>
      </c>
      <c r="B71" s="17">
        <f>IF($M71=B$1,COUNTIF($M$2:N71,B$1),"-")</f>
        <v>58</v>
      </c>
      <c r="C71" s="17" t="str">
        <f>IF($M71=C$1,COUNTIF($M$2:O71,C$1),"-")</f>
        <v>-</v>
      </c>
      <c r="D71" s="17" t="str">
        <f>IF($M71=D$1,COUNTIF($M$2:P71,D$1),"-")</f>
        <v>-</v>
      </c>
      <c r="E71" s="17" t="str">
        <f>IF($M71=E$1,COUNTIF($M$2:Q71,E$1),"-")</f>
        <v>-</v>
      </c>
      <c r="F71" s="17" t="str">
        <f>IF($M71=F$1,COUNTIF($M$2:R71,F$1),"-")</f>
        <v>-</v>
      </c>
      <c r="G71" s="17" t="str">
        <f>IF($M71=G$1,COUNTIF($M$2:S71,G$1),"-")</f>
        <v>-</v>
      </c>
      <c r="H71" s="17" t="str">
        <f>IF($M71=H$1,COUNTIF($M$2:T71,H$1),"-")</f>
        <v>-</v>
      </c>
      <c r="I71" s="17" t="str">
        <f>IF($M71=I$1,COUNTIF($M$2:U71,I$1),"-")</f>
        <v>-</v>
      </c>
      <c r="J71" s="17" t="str">
        <f>IF($M71=J$1,COUNTIF($M$2:V71,J$1),"-")</f>
        <v>-</v>
      </c>
      <c r="K71" s="17" t="str">
        <f>IF($M71=K$1,COUNTIF($M$2:W71,K$1),"-")</f>
        <v>-</v>
      </c>
      <c r="M71" s="6" t="s">
        <v>135</v>
      </c>
      <c r="N71" s="8" t="s">
        <v>166</v>
      </c>
      <c r="O71" s="8" t="s">
        <v>191</v>
      </c>
      <c r="P71" s="112" t="s">
        <v>370</v>
      </c>
      <c r="Q71" s="6" t="str">
        <f t="shared" ref="Q71:Q74" si="15">CONCATENATE(N71," - ",P71," - ",O71)</f>
        <v>Level 4 Drafting and Interpreting Financial Statements - 2024/25 - Exam Practice Kit</v>
      </c>
      <c r="R71" s="120">
        <v>9781035516513</v>
      </c>
      <c r="S71" s="62">
        <v>20</v>
      </c>
      <c r="T71" s="9" t="s">
        <v>374</v>
      </c>
      <c r="U71" s="6" t="s">
        <v>340</v>
      </c>
      <c r="V71" s="7" t="s">
        <v>458</v>
      </c>
    </row>
    <row r="72" spans="1:22" s="79" customFormat="1" x14ac:dyDescent="0.35">
      <c r="A72" s="17" t="str">
        <f>IF($M72=A$1,COUNTIF($M$2:M72,A$1),"-")</f>
        <v>-</v>
      </c>
      <c r="B72" s="17">
        <f>IF($M72=B$1,COUNTIF($M$2:N72,B$1),"-")</f>
        <v>59</v>
      </c>
      <c r="C72" s="17" t="str">
        <f>IF($M72=C$1,COUNTIF($M$2:O72,C$1),"-")</f>
        <v>-</v>
      </c>
      <c r="D72" s="17" t="str">
        <f>IF($M72=D$1,COUNTIF($M$2:P72,D$1),"-")</f>
        <v>-</v>
      </c>
      <c r="E72" s="17" t="str">
        <f>IF($M72=E$1,COUNTIF($M$2:Q72,E$1),"-")</f>
        <v>-</v>
      </c>
      <c r="F72" s="17" t="str">
        <f>IF($M72=F$1,COUNTIF($M$2:R72,F$1),"-")</f>
        <v>-</v>
      </c>
      <c r="G72" s="17" t="str">
        <f>IF($M72=G$1,COUNTIF($M$2:S72,G$1),"-")</f>
        <v>-</v>
      </c>
      <c r="H72" s="17" t="str">
        <f>IF($M72=H$1,COUNTIF($M$2:T72,H$1),"-")</f>
        <v>-</v>
      </c>
      <c r="I72" s="17" t="str">
        <f>IF($M72=I$1,COUNTIF($M$2:U72,I$1),"-")</f>
        <v>-</v>
      </c>
      <c r="J72" s="17" t="str">
        <f>IF($M72=J$1,COUNTIF($M$2:V72,J$1),"-")</f>
        <v>-</v>
      </c>
      <c r="K72" s="17" t="str">
        <f>IF($M72=K$1,COUNTIF($M$2:W72,K$1),"-")</f>
        <v>-</v>
      </c>
      <c r="M72" s="6" t="s">
        <v>135</v>
      </c>
      <c r="N72" s="8" t="s">
        <v>167</v>
      </c>
      <c r="O72" s="8" t="s">
        <v>192</v>
      </c>
      <c r="P72" s="112" t="s">
        <v>370</v>
      </c>
      <c r="Q72" s="6" t="str">
        <f t="shared" si="15"/>
        <v>Level 4 Drafting and Interpreting Financial Statements - eBook - 2024/25 - Exam Practice Kit eBook</v>
      </c>
      <c r="R72" s="120">
        <v>9781035516865</v>
      </c>
      <c r="S72" s="62">
        <v>16</v>
      </c>
      <c r="T72" s="9" t="s">
        <v>374</v>
      </c>
      <c r="U72" s="6" t="s">
        <v>339</v>
      </c>
      <c r="V72" s="7" t="s">
        <v>458</v>
      </c>
    </row>
    <row r="73" spans="1:22" s="82" customFormat="1" x14ac:dyDescent="0.35">
      <c r="A73" s="17" t="str">
        <f>IF($M73=A$1,COUNTIF($M$2:M73,A$1),"-")</f>
        <v>-</v>
      </c>
      <c r="B73" s="17">
        <f>IF($M73=B$1,COUNTIF($M$2:N73,B$1),"-")</f>
        <v>60</v>
      </c>
      <c r="C73" s="17" t="str">
        <f>IF($M73=C$1,COUNTIF($M$2:O73,C$1),"-")</f>
        <v>-</v>
      </c>
      <c r="D73" s="17" t="str">
        <f>IF($M73=D$1,COUNTIF($M$2:P73,D$1),"-")</f>
        <v>-</v>
      </c>
      <c r="E73" s="17" t="str">
        <f>IF($M73=E$1,COUNTIF($M$2:Q73,E$1),"-")</f>
        <v>-</v>
      </c>
      <c r="F73" s="17" t="str">
        <f>IF($M73=F$1,COUNTIF($M$2:R73,F$1),"-")</f>
        <v>-</v>
      </c>
      <c r="G73" s="17" t="str">
        <f>IF($M73=G$1,COUNTIF($M$2:S73,G$1),"-")</f>
        <v>-</v>
      </c>
      <c r="H73" s="17" t="str">
        <f>IF($M73=H$1,COUNTIF($M$2:T73,H$1),"-")</f>
        <v>-</v>
      </c>
      <c r="I73" s="17" t="str">
        <f>IF($M73=I$1,COUNTIF($M$2:U73,I$1),"-")</f>
        <v>-</v>
      </c>
      <c r="J73" s="17" t="str">
        <f>IF($M73=J$1,COUNTIF($M$2:V73,J$1),"-")</f>
        <v>-</v>
      </c>
      <c r="K73" s="17" t="str">
        <f>IF($M73=K$1,COUNTIF($M$2:W73,K$1),"-")</f>
        <v>-</v>
      </c>
      <c r="M73" s="6" t="s">
        <v>135</v>
      </c>
      <c r="N73" s="8" t="s">
        <v>166</v>
      </c>
      <c r="O73" s="8" t="s">
        <v>144</v>
      </c>
      <c r="P73" s="112" t="s">
        <v>652</v>
      </c>
      <c r="Q73" s="6" t="str">
        <f t="shared" si="15"/>
        <v>Level 4 Drafting and Interpreting Financial Statements - From 2024 - Passcards</v>
      </c>
      <c r="R73" s="120">
        <v>9781509740284</v>
      </c>
      <c r="S73" s="62">
        <v>10</v>
      </c>
      <c r="T73" s="9" t="s">
        <v>391</v>
      </c>
      <c r="U73" s="6" t="s">
        <v>340</v>
      </c>
      <c r="V73" s="7" t="s">
        <v>651</v>
      </c>
    </row>
    <row r="74" spans="1:22" s="82" customFormat="1" x14ac:dyDescent="0.35">
      <c r="A74" s="17" t="str">
        <f>IF($M74=A$1,COUNTIF($M$2:M74,A$1),"-")</f>
        <v>-</v>
      </c>
      <c r="B74" s="17">
        <f>IF($M74=B$1,COUNTIF($M$2:N74,B$1),"-")</f>
        <v>61</v>
      </c>
      <c r="C74" s="17" t="str">
        <f>IF($M74=C$1,COUNTIF($M$2:O74,C$1),"-")</f>
        <v>-</v>
      </c>
      <c r="D74" s="17" t="str">
        <f>IF($M74=D$1,COUNTIF($M$2:P74,D$1),"-")</f>
        <v>-</v>
      </c>
      <c r="E74" s="17" t="str">
        <f>IF($M74=E$1,COUNTIF($M$2:Q74,E$1),"-")</f>
        <v>-</v>
      </c>
      <c r="F74" s="17" t="str">
        <f>IF($M74=F$1,COUNTIF($M$2:R74,F$1),"-")</f>
        <v>-</v>
      </c>
      <c r="G74" s="17" t="str">
        <f>IF($M74=G$1,COUNTIF($M$2:S74,G$1),"-")</f>
        <v>-</v>
      </c>
      <c r="H74" s="17" t="str">
        <f>IF($M74=H$1,COUNTIF($M$2:T74,H$1),"-")</f>
        <v>-</v>
      </c>
      <c r="I74" s="17" t="str">
        <f>IF($M74=I$1,COUNTIF($M$2:U74,I$1),"-")</f>
        <v>-</v>
      </c>
      <c r="J74" s="17" t="str">
        <f>IF($M74=J$1,COUNTIF($M$2:V74,J$1),"-")</f>
        <v>-</v>
      </c>
      <c r="K74" s="17" t="str">
        <f>IF($M74=K$1,COUNTIF($M$2:W74,K$1),"-")</f>
        <v>-</v>
      </c>
      <c r="M74" s="6" t="s">
        <v>135</v>
      </c>
      <c r="N74" s="8" t="s">
        <v>167</v>
      </c>
      <c r="O74" s="8" t="s">
        <v>150</v>
      </c>
      <c r="P74" s="112" t="s">
        <v>652</v>
      </c>
      <c r="Q74" s="6" t="str">
        <f t="shared" si="15"/>
        <v>Level 4 Drafting and Interpreting Financial Statements - eBook - From 2024 - Passcards eBook</v>
      </c>
      <c r="R74" s="120">
        <v>9781509743971</v>
      </c>
      <c r="S74" s="62">
        <v>8</v>
      </c>
      <c r="T74" s="9" t="s">
        <v>391</v>
      </c>
      <c r="U74" s="6" t="s">
        <v>339</v>
      </c>
      <c r="V74" s="7" t="s">
        <v>651</v>
      </c>
    </row>
    <row r="75" spans="1:22" s="79" customFormat="1" x14ac:dyDescent="0.35">
      <c r="A75" s="17" t="str">
        <f>IF($M75=A$1,COUNTIF($M$2:M75,A$1),"-")</f>
        <v>-</v>
      </c>
      <c r="B75" s="17">
        <f>IF($M75=B$1,COUNTIF($M$2:N75,B$1),"-")</f>
        <v>62</v>
      </c>
      <c r="C75" s="17" t="str">
        <f>IF($M75=C$1,COUNTIF($M$2:O75,C$1),"-")</f>
        <v>-</v>
      </c>
      <c r="D75" s="17" t="str">
        <f>IF($M75=D$1,COUNTIF($M$2:P75,D$1),"-")</f>
        <v>-</v>
      </c>
      <c r="E75" s="17" t="str">
        <f>IF($M75=E$1,COUNTIF($M$2:Q75,E$1),"-")</f>
        <v>-</v>
      </c>
      <c r="F75" s="17" t="str">
        <f>IF($M75=F$1,COUNTIF($M$2:R75,F$1),"-")</f>
        <v>-</v>
      </c>
      <c r="G75" s="17" t="str">
        <f>IF($M75=G$1,COUNTIF($M$2:S75,G$1),"-")</f>
        <v>-</v>
      </c>
      <c r="H75" s="17" t="str">
        <f>IF($M75=H$1,COUNTIF($M$2:T75,H$1),"-")</f>
        <v>-</v>
      </c>
      <c r="I75" s="17" t="str">
        <f>IF($M75=I$1,COUNTIF($M$2:U75,I$1),"-")</f>
        <v>-</v>
      </c>
      <c r="J75" s="17" t="str">
        <f>IF($M75=J$1,COUNTIF($M$2:V75,J$1),"-")</f>
        <v>-</v>
      </c>
      <c r="K75" s="17" t="str">
        <f>IF($M75=K$1,COUNTIF($M$2:W75,K$1),"-")</f>
        <v>-</v>
      </c>
      <c r="M75" s="6" t="s">
        <v>135</v>
      </c>
      <c r="N75" s="8" t="s">
        <v>168</v>
      </c>
      <c r="O75" s="8" t="s">
        <v>145</v>
      </c>
      <c r="P75" s="112" t="s">
        <v>370</v>
      </c>
      <c r="Q75" s="6" t="str">
        <f t="shared" si="13"/>
        <v>Level 4 Internal Accounting Systems and Controls - 2024/25 - Course Book</v>
      </c>
      <c r="R75" s="120">
        <v>9781035516377</v>
      </c>
      <c r="S75" s="62">
        <v>22</v>
      </c>
      <c r="T75" s="9" t="s">
        <v>374</v>
      </c>
      <c r="U75" s="6" t="s">
        <v>340</v>
      </c>
      <c r="V75" s="7" t="s">
        <v>458</v>
      </c>
    </row>
    <row r="76" spans="1:22" s="79" customFormat="1" x14ac:dyDescent="0.35">
      <c r="A76" s="17" t="str">
        <f>IF($M76=A$1,COUNTIF($M$2:M76,A$1),"-")</f>
        <v>-</v>
      </c>
      <c r="B76" s="17">
        <f>IF($M76=B$1,COUNTIF($M$2:N76,B$1),"-")</f>
        <v>63</v>
      </c>
      <c r="C76" s="17" t="str">
        <f>IF($M76=C$1,COUNTIF($M$2:O76,C$1),"-")</f>
        <v>-</v>
      </c>
      <c r="D76" s="17" t="str">
        <f>IF($M76=D$1,COUNTIF($M$2:P76,D$1),"-")</f>
        <v>-</v>
      </c>
      <c r="E76" s="17" t="str">
        <f>IF($M76=E$1,COUNTIF($M$2:Q76,E$1),"-")</f>
        <v>-</v>
      </c>
      <c r="F76" s="17" t="str">
        <f>IF($M76=F$1,COUNTIF($M$2:R76,F$1),"-")</f>
        <v>-</v>
      </c>
      <c r="G76" s="17" t="str">
        <f>IF($M76=G$1,COUNTIF($M$2:S76,G$1),"-")</f>
        <v>-</v>
      </c>
      <c r="H76" s="17" t="str">
        <f>IF($M76=H$1,COUNTIF($M$2:T76,H$1),"-")</f>
        <v>-</v>
      </c>
      <c r="I76" s="17" t="str">
        <f>IF($M76=I$1,COUNTIF($M$2:U76,I$1),"-")</f>
        <v>-</v>
      </c>
      <c r="J76" s="17" t="str">
        <f>IF($M76=J$1,COUNTIF($M$2:V76,J$1),"-")</f>
        <v>-</v>
      </c>
      <c r="K76" s="17" t="str">
        <f>IF($M76=K$1,COUNTIF($M$2:W76,K$1),"-")</f>
        <v>-</v>
      </c>
      <c r="M76" s="6" t="s">
        <v>135</v>
      </c>
      <c r="N76" s="8" t="s">
        <v>169</v>
      </c>
      <c r="O76" s="8" t="s">
        <v>149</v>
      </c>
      <c r="P76" s="112" t="s">
        <v>370</v>
      </c>
      <c r="Q76" s="6" t="str">
        <f t="shared" si="13"/>
        <v>Level 4 Internal Accounting Systems and Controls - eBook - 2024/25 - Course Book eBook</v>
      </c>
      <c r="R76" s="120">
        <v>9781035516728</v>
      </c>
      <c r="S76" s="62">
        <v>17.600000000000001</v>
      </c>
      <c r="T76" s="9" t="s">
        <v>374</v>
      </c>
      <c r="U76" s="6" t="s">
        <v>339</v>
      </c>
      <c r="V76" s="7" t="s">
        <v>458</v>
      </c>
    </row>
    <row r="77" spans="1:22" s="79" customFormat="1" x14ac:dyDescent="0.35">
      <c r="A77" s="17" t="str">
        <f>IF($M77=A$1,COUNTIF($M$2:M77,A$1),"-")</f>
        <v>-</v>
      </c>
      <c r="B77" s="17">
        <f>IF($M77=B$1,COUNTIF($M$2:N77,B$1),"-")</f>
        <v>64</v>
      </c>
      <c r="C77" s="17" t="str">
        <f>IF($M77=C$1,COUNTIF($M$2:O77,C$1),"-")</f>
        <v>-</v>
      </c>
      <c r="D77" s="17" t="str">
        <f>IF($M77=D$1,COUNTIF($M$2:P77,D$1),"-")</f>
        <v>-</v>
      </c>
      <c r="E77" s="17" t="str">
        <f>IF($M77=E$1,COUNTIF($M$2:Q77,E$1),"-")</f>
        <v>-</v>
      </c>
      <c r="F77" s="17" t="str">
        <f>IF($M77=F$1,COUNTIF($M$2:R77,F$1),"-")</f>
        <v>-</v>
      </c>
      <c r="G77" s="17" t="str">
        <f>IF($M77=G$1,COUNTIF($M$2:S77,G$1),"-")</f>
        <v>-</v>
      </c>
      <c r="H77" s="17" t="str">
        <f>IF($M77=H$1,COUNTIF($M$2:T77,H$1),"-")</f>
        <v>-</v>
      </c>
      <c r="I77" s="17" t="str">
        <f>IF($M77=I$1,COUNTIF($M$2:U77,I$1),"-")</f>
        <v>-</v>
      </c>
      <c r="J77" s="17" t="str">
        <f>IF($M77=J$1,COUNTIF($M$2:V77,J$1),"-")</f>
        <v>-</v>
      </c>
      <c r="K77" s="17" t="str">
        <f>IF($M77=K$1,COUNTIF($M$2:W77,K$1),"-")</f>
        <v>-</v>
      </c>
      <c r="M77" s="6" t="s">
        <v>135</v>
      </c>
      <c r="N77" s="8" t="s">
        <v>168</v>
      </c>
      <c r="O77" s="8" t="s">
        <v>191</v>
      </c>
      <c r="P77" s="112" t="s">
        <v>370</v>
      </c>
      <c r="Q77" s="6" t="str">
        <f t="shared" ref="Q77:Q80" si="16">CONCATENATE(N77," - ",P77," - ",O77)</f>
        <v>Level 4 Internal Accounting Systems and Controls - 2024/25 - Exam Practice Kit</v>
      </c>
      <c r="R77" s="120">
        <v>9781035516537</v>
      </c>
      <c r="S77" s="62">
        <v>20</v>
      </c>
      <c r="T77" s="9" t="s">
        <v>374</v>
      </c>
      <c r="U77" s="6" t="s">
        <v>340</v>
      </c>
      <c r="V77" s="7" t="s">
        <v>458</v>
      </c>
    </row>
    <row r="78" spans="1:22" s="79" customFormat="1" x14ac:dyDescent="0.35">
      <c r="A78" s="17" t="str">
        <f>IF($M78=A$1,COUNTIF($M$2:M78,A$1),"-")</f>
        <v>-</v>
      </c>
      <c r="B78" s="17">
        <f>IF($M78=B$1,COUNTIF($M$2:N78,B$1),"-")</f>
        <v>65</v>
      </c>
      <c r="C78" s="17" t="str">
        <f>IF($M78=C$1,COUNTIF($M$2:O78,C$1),"-")</f>
        <v>-</v>
      </c>
      <c r="D78" s="17" t="str">
        <f>IF($M78=D$1,COUNTIF($M$2:P78,D$1),"-")</f>
        <v>-</v>
      </c>
      <c r="E78" s="17" t="str">
        <f>IF($M78=E$1,COUNTIF($M$2:Q78,E$1),"-")</f>
        <v>-</v>
      </c>
      <c r="F78" s="17" t="str">
        <f>IF($M78=F$1,COUNTIF($M$2:R78,F$1),"-")</f>
        <v>-</v>
      </c>
      <c r="G78" s="17" t="str">
        <f>IF($M78=G$1,COUNTIF($M$2:S78,G$1),"-")</f>
        <v>-</v>
      </c>
      <c r="H78" s="17" t="str">
        <f>IF($M78=H$1,COUNTIF($M$2:T78,H$1),"-")</f>
        <v>-</v>
      </c>
      <c r="I78" s="17" t="str">
        <f>IF($M78=I$1,COUNTIF($M$2:U78,I$1),"-")</f>
        <v>-</v>
      </c>
      <c r="J78" s="17" t="str">
        <f>IF($M78=J$1,COUNTIF($M$2:V78,J$1),"-")</f>
        <v>-</v>
      </c>
      <c r="K78" s="17" t="str">
        <f>IF($M78=K$1,COUNTIF($M$2:W78,K$1),"-")</f>
        <v>-</v>
      </c>
      <c r="M78" s="6" t="s">
        <v>135</v>
      </c>
      <c r="N78" s="8" t="s">
        <v>169</v>
      </c>
      <c r="O78" s="8" t="s">
        <v>192</v>
      </c>
      <c r="P78" s="112" t="s">
        <v>370</v>
      </c>
      <c r="Q78" s="6" t="str">
        <f t="shared" si="16"/>
        <v>Level 4 Internal Accounting Systems and Controls - eBook - 2024/25 - Exam Practice Kit eBook</v>
      </c>
      <c r="R78" s="120">
        <v>9781035516889</v>
      </c>
      <c r="S78" s="62">
        <v>16</v>
      </c>
      <c r="T78" s="9" t="s">
        <v>374</v>
      </c>
      <c r="U78" s="6" t="s">
        <v>339</v>
      </c>
      <c r="V78" s="7" t="s">
        <v>458</v>
      </c>
    </row>
    <row r="79" spans="1:22" s="82" customFormat="1" x14ac:dyDescent="0.35">
      <c r="A79" s="17" t="str">
        <f>IF($M79=A$1,COUNTIF($M$2:M79,A$1),"-")</f>
        <v>-</v>
      </c>
      <c r="B79" s="17">
        <f>IF($M79=B$1,COUNTIF($M$2:N79,B$1),"-")</f>
        <v>66</v>
      </c>
      <c r="C79" s="17" t="str">
        <f>IF($M79=C$1,COUNTIF($M$2:O79,C$1),"-")</f>
        <v>-</v>
      </c>
      <c r="D79" s="17" t="str">
        <f>IF($M79=D$1,COUNTIF($M$2:P79,D$1),"-")</f>
        <v>-</v>
      </c>
      <c r="E79" s="17" t="str">
        <f>IF($M79=E$1,COUNTIF($M$2:Q79,E$1),"-")</f>
        <v>-</v>
      </c>
      <c r="F79" s="17" t="str">
        <f>IF($M79=F$1,COUNTIF($M$2:R79,F$1),"-")</f>
        <v>-</v>
      </c>
      <c r="G79" s="17" t="str">
        <f>IF($M79=G$1,COUNTIF($M$2:S79,G$1),"-")</f>
        <v>-</v>
      </c>
      <c r="H79" s="17" t="str">
        <f>IF($M79=H$1,COUNTIF($M$2:T79,H$1),"-")</f>
        <v>-</v>
      </c>
      <c r="I79" s="17" t="str">
        <f>IF($M79=I$1,COUNTIF($M$2:U79,I$1),"-")</f>
        <v>-</v>
      </c>
      <c r="J79" s="17" t="str">
        <f>IF($M79=J$1,COUNTIF($M$2:V79,J$1),"-")</f>
        <v>-</v>
      </c>
      <c r="K79" s="17" t="str">
        <f>IF($M79=K$1,COUNTIF($M$2:W79,K$1),"-")</f>
        <v>-</v>
      </c>
      <c r="M79" s="6" t="s">
        <v>135</v>
      </c>
      <c r="N79" s="8" t="s">
        <v>168</v>
      </c>
      <c r="O79" s="8" t="s">
        <v>144</v>
      </c>
      <c r="P79" s="112" t="s">
        <v>652</v>
      </c>
      <c r="Q79" s="6" t="str">
        <f t="shared" si="16"/>
        <v>Level 4 Internal Accounting Systems and Controls - From 2024 - Passcards</v>
      </c>
      <c r="R79" s="120">
        <v>9781509740758</v>
      </c>
      <c r="S79" s="62">
        <v>10</v>
      </c>
      <c r="T79" s="9" t="s">
        <v>391</v>
      </c>
      <c r="U79" s="6" t="s">
        <v>340</v>
      </c>
      <c r="V79" s="7" t="s">
        <v>651</v>
      </c>
    </row>
    <row r="80" spans="1:22" s="82" customFormat="1" x14ac:dyDescent="0.35">
      <c r="A80" s="17" t="str">
        <f>IF($M80=A$1,COUNTIF($M$2:M80,A$1),"-")</f>
        <v>-</v>
      </c>
      <c r="B80" s="17">
        <f>IF($M80=B$1,COUNTIF($M$2:N80,B$1),"-")</f>
        <v>67</v>
      </c>
      <c r="C80" s="17" t="str">
        <f>IF($M80=C$1,COUNTIF($M$2:O80,C$1),"-")</f>
        <v>-</v>
      </c>
      <c r="D80" s="17" t="str">
        <f>IF($M80=D$1,COUNTIF($M$2:P80,D$1),"-")</f>
        <v>-</v>
      </c>
      <c r="E80" s="17" t="str">
        <f>IF($M80=E$1,COUNTIF($M$2:Q80,E$1),"-")</f>
        <v>-</v>
      </c>
      <c r="F80" s="17" t="str">
        <f>IF($M80=F$1,COUNTIF($M$2:R80,F$1),"-")</f>
        <v>-</v>
      </c>
      <c r="G80" s="17" t="str">
        <f>IF($M80=G$1,COUNTIF($M$2:S80,G$1),"-")</f>
        <v>-</v>
      </c>
      <c r="H80" s="17" t="str">
        <f>IF($M80=H$1,COUNTIF($M$2:T80,H$1),"-")</f>
        <v>-</v>
      </c>
      <c r="I80" s="17" t="str">
        <f>IF($M80=I$1,COUNTIF($M$2:U80,I$1),"-")</f>
        <v>-</v>
      </c>
      <c r="J80" s="17" t="str">
        <f>IF($M80=J$1,COUNTIF($M$2:V80,J$1),"-")</f>
        <v>-</v>
      </c>
      <c r="K80" s="17" t="str">
        <f>IF($M80=K$1,COUNTIF($M$2:W80,K$1),"-")</f>
        <v>-</v>
      </c>
      <c r="M80" s="6" t="s">
        <v>135</v>
      </c>
      <c r="N80" s="8" t="s">
        <v>169</v>
      </c>
      <c r="O80" s="8" t="s">
        <v>150</v>
      </c>
      <c r="P80" s="112" t="s">
        <v>652</v>
      </c>
      <c r="Q80" s="6" t="str">
        <f t="shared" si="16"/>
        <v>Level 4 Internal Accounting Systems and Controls - eBook - From 2024 - Passcards eBook</v>
      </c>
      <c r="R80" s="120">
        <v>9781509743988</v>
      </c>
      <c r="S80" s="62">
        <v>8</v>
      </c>
      <c r="T80" s="9" t="s">
        <v>391</v>
      </c>
      <c r="U80" s="6" t="s">
        <v>339</v>
      </c>
      <c r="V80" s="7" t="s">
        <v>651</v>
      </c>
    </row>
    <row r="81" spans="1:22" s="82" customFormat="1" x14ac:dyDescent="0.35">
      <c r="A81" s="17" t="str">
        <f>IF($M81=A$1,COUNTIF($M$2:M81,A$1),"-")</f>
        <v>-</v>
      </c>
      <c r="B81" s="17">
        <f>IF($M81=B$1,COUNTIF($M$2:N81,B$1),"-")</f>
        <v>68</v>
      </c>
      <c r="C81" s="17" t="str">
        <f>IF($M81=C$1,COUNTIF($M$2:O81,C$1),"-")</f>
        <v>-</v>
      </c>
      <c r="D81" s="17" t="str">
        <f>IF($M81=D$1,COUNTIF($M$2:P81,D$1),"-")</f>
        <v>-</v>
      </c>
      <c r="E81" s="17" t="str">
        <f>IF($M81=E$1,COUNTIF($M$2:Q81,E$1),"-")</f>
        <v>-</v>
      </c>
      <c r="F81" s="17" t="str">
        <f>IF($M81=F$1,COUNTIF($M$2:R81,F$1),"-")</f>
        <v>-</v>
      </c>
      <c r="G81" s="17" t="str">
        <f>IF($M81=G$1,COUNTIF($M$2:S81,G$1),"-")</f>
        <v>-</v>
      </c>
      <c r="H81" s="17" t="str">
        <f>IF($M81=H$1,COUNTIF($M$2:T81,H$1),"-")</f>
        <v>-</v>
      </c>
      <c r="I81" s="17" t="str">
        <f>IF($M81=I$1,COUNTIF($M$2:U81,I$1),"-")</f>
        <v>-</v>
      </c>
      <c r="J81" s="17" t="str">
        <f>IF($M81=J$1,COUNTIF($M$2:V81,J$1),"-")</f>
        <v>-</v>
      </c>
      <c r="K81" s="17" t="str">
        <f>IF($M81=K$1,COUNTIF($M$2:W81,K$1),"-")</f>
        <v>-</v>
      </c>
      <c r="M81" s="6" t="s">
        <v>135</v>
      </c>
      <c r="N81" s="8" t="s">
        <v>462</v>
      </c>
      <c r="O81" s="8" t="s">
        <v>145</v>
      </c>
      <c r="P81" s="112" t="s">
        <v>370</v>
      </c>
      <c r="Q81" s="6" t="str">
        <f t="shared" si="13"/>
        <v>Level 4 Business Tax (FA2024) - 2024/25 - Course Book</v>
      </c>
      <c r="R81" s="120">
        <v>9781035516391</v>
      </c>
      <c r="S81" s="62">
        <v>22</v>
      </c>
      <c r="T81" s="9" t="s">
        <v>390</v>
      </c>
      <c r="U81" s="6" t="s">
        <v>340</v>
      </c>
      <c r="V81" s="7" t="s">
        <v>461</v>
      </c>
    </row>
    <row r="82" spans="1:22" s="82" customFormat="1" x14ac:dyDescent="0.35">
      <c r="A82" s="17" t="str">
        <f>IF($M82=A$1,COUNTIF($M$2:M82,A$1),"-")</f>
        <v>-</v>
      </c>
      <c r="B82" s="17">
        <f>IF($M82=B$1,COUNTIF($M$2:N82,B$1),"-")</f>
        <v>69</v>
      </c>
      <c r="C82" s="17" t="str">
        <f>IF($M82=C$1,COUNTIF($M$2:O82,C$1),"-")</f>
        <v>-</v>
      </c>
      <c r="D82" s="17" t="str">
        <f>IF($M82=D$1,COUNTIF($M$2:P82,D$1),"-")</f>
        <v>-</v>
      </c>
      <c r="E82" s="17" t="str">
        <f>IF($M82=E$1,COUNTIF($M$2:Q82,E$1),"-")</f>
        <v>-</v>
      </c>
      <c r="F82" s="17" t="str">
        <f>IF($M82=F$1,COUNTIF($M$2:R82,F$1),"-")</f>
        <v>-</v>
      </c>
      <c r="G82" s="17" t="str">
        <f>IF($M82=G$1,COUNTIF($M$2:S82,G$1),"-")</f>
        <v>-</v>
      </c>
      <c r="H82" s="17" t="str">
        <f>IF($M82=H$1,COUNTIF($M$2:T82,H$1),"-")</f>
        <v>-</v>
      </c>
      <c r="I82" s="17" t="str">
        <f>IF($M82=I$1,COUNTIF($M$2:U82,I$1),"-")</f>
        <v>-</v>
      </c>
      <c r="J82" s="17" t="str">
        <f>IF($M82=J$1,COUNTIF($M$2:V82,J$1),"-")</f>
        <v>-</v>
      </c>
      <c r="K82" s="17" t="str">
        <f>IF($M82=K$1,COUNTIF($M$2:W82,K$1),"-")</f>
        <v>-</v>
      </c>
      <c r="M82" s="6" t="s">
        <v>135</v>
      </c>
      <c r="N82" s="8" t="s">
        <v>463</v>
      </c>
      <c r="O82" s="8" t="s">
        <v>149</v>
      </c>
      <c r="P82" s="112" t="s">
        <v>370</v>
      </c>
      <c r="Q82" s="6" t="str">
        <f t="shared" si="13"/>
        <v>Level 4 Business Tax (FA2024) - eBook - 2024/25 - Course Book eBook</v>
      </c>
      <c r="R82" s="120">
        <v>9781035516742</v>
      </c>
      <c r="S82" s="62">
        <v>17.600000000000001</v>
      </c>
      <c r="T82" s="9" t="s">
        <v>390</v>
      </c>
      <c r="U82" s="6" t="s">
        <v>339</v>
      </c>
      <c r="V82" s="7" t="s">
        <v>461</v>
      </c>
    </row>
    <row r="83" spans="1:22" s="82" customFormat="1" x14ac:dyDescent="0.35">
      <c r="A83" s="17" t="str">
        <f>IF($M83=A$1,COUNTIF($M$2:M83,A$1),"-")</f>
        <v>-</v>
      </c>
      <c r="B83" s="17">
        <f>IF($M83=B$1,COUNTIF($M$2:N83,B$1),"-")</f>
        <v>70</v>
      </c>
      <c r="C83" s="17" t="str">
        <f>IF($M83=C$1,COUNTIF($M$2:O83,C$1),"-")</f>
        <v>-</v>
      </c>
      <c r="D83" s="17" t="str">
        <f>IF($M83=D$1,COUNTIF($M$2:P83,D$1),"-")</f>
        <v>-</v>
      </c>
      <c r="E83" s="17" t="str">
        <f>IF($M83=E$1,COUNTIF($M$2:Q83,E$1),"-")</f>
        <v>-</v>
      </c>
      <c r="F83" s="17" t="str">
        <f>IF($M83=F$1,COUNTIF($M$2:R83,F$1),"-")</f>
        <v>-</v>
      </c>
      <c r="G83" s="17" t="str">
        <f>IF($M83=G$1,COUNTIF($M$2:S83,G$1),"-")</f>
        <v>-</v>
      </c>
      <c r="H83" s="17" t="str">
        <f>IF($M83=H$1,COUNTIF($M$2:T83,H$1),"-")</f>
        <v>-</v>
      </c>
      <c r="I83" s="17" t="str">
        <f>IF($M83=I$1,COUNTIF($M$2:U83,I$1),"-")</f>
        <v>-</v>
      </c>
      <c r="J83" s="17" t="str">
        <f>IF($M83=J$1,COUNTIF($M$2:V83,J$1),"-")</f>
        <v>-</v>
      </c>
      <c r="K83" s="17" t="str">
        <f>IF($M83=K$1,COUNTIF($M$2:W83,K$1),"-")</f>
        <v>-</v>
      </c>
      <c r="M83" s="6" t="s">
        <v>135</v>
      </c>
      <c r="N83" s="8" t="s">
        <v>462</v>
      </c>
      <c r="O83" s="8" t="s">
        <v>191</v>
      </c>
      <c r="P83" s="112" t="s">
        <v>370</v>
      </c>
      <c r="Q83" s="6" t="str">
        <f t="shared" ref="Q83:Q84" si="17">CONCATENATE(N83," - ",P83," - ",O83)</f>
        <v>Level 4 Business Tax (FA2024) - 2024/25 - Exam Practice Kit</v>
      </c>
      <c r="R83" s="120">
        <v>9781035516551</v>
      </c>
      <c r="S83" s="62">
        <v>20</v>
      </c>
      <c r="T83" s="9" t="s">
        <v>390</v>
      </c>
      <c r="U83" s="6" t="s">
        <v>340</v>
      </c>
      <c r="V83" s="7" t="s">
        <v>461</v>
      </c>
    </row>
    <row r="84" spans="1:22" s="82" customFormat="1" x14ac:dyDescent="0.35">
      <c r="A84" s="17" t="str">
        <f>IF($M84=A$1,COUNTIF($M$2:M84,A$1),"-")</f>
        <v>-</v>
      </c>
      <c r="B84" s="17">
        <f>IF($M84=B$1,COUNTIF($M$2:N84,B$1),"-")</f>
        <v>71</v>
      </c>
      <c r="C84" s="17" t="str">
        <f>IF($M84=C$1,COUNTIF($M$2:O84,C$1),"-")</f>
        <v>-</v>
      </c>
      <c r="D84" s="17" t="str">
        <f>IF($M84=D$1,COUNTIF($M$2:P84,D$1),"-")</f>
        <v>-</v>
      </c>
      <c r="E84" s="17" t="str">
        <f>IF($M84=E$1,COUNTIF($M$2:Q84,E$1),"-")</f>
        <v>-</v>
      </c>
      <c r="F84" s="17" t="str">
        <f>IF($M84=F$1,COUNTIF($M$2:R84,F$1),"-")</f>
        <v>-</v>
      </c>
      <c r="G84" s="17" t="str">
        <f>IF($M84=G$1,COUNTIF($M$2:S84,G$1),"-")</f>
        <v>-</v>
      </c>
      <c r="H84" s="17" t="str">
        <f>IF($M84=H$1,COUNTIF($M$2:T84,H$1),"-")</f>
        <v>-</v>
      </c>
      <c r="I84" s="17" t="str">
        <f>IF($M84=I$1,COUNTIF($M$2:U84,I$1),"-")</f>
        <v>-</v>
      </c>
      <c r="J84" s="17" t="str">
        <f>IF($M84=J$1,COUNTIF($M$2:V84,J$1),"-")</f>
        <v>-</v>
      </c>
      <c r="K84" s="17" t="str">
        <f>IF($M84=K$1,COUNTIF($M$2:W84,K$1),"-")</f>
        <v>-</v>
      </c>
      <c r="M84" s="6" t="s">
        <v>135</v>
      </c>
      <c r="N84" s="8" t="s">
        <v>463</v>
      </c>
      <c r="O84" s="8" t="s">
        <v>192</v>
      </c>
      <c r="P84" s="112" t="s">
        <v>370</v>
      </c>
      <c r="Q84" s="6" t="str">
        <f t="shared" si="17"/>
        <v>Level 4 Business Tax (FA2024) - eBook - 2024/25 - Exam Practice Kit eBook</v>
      </c>
      <c r="R84" s="120">
        <v>9781035516902</v>
      </c>
      <c r="S84" s="62">
        <v>16</v>
      </c>
      <c r="T84" s="9" t="s">
        <v>390</v>
      </c>
      <c r="U84" s="6" t="s">
        <v>339</v>
      </c>
      <c r="V84" s="7" t="s">
        <v>461</v>
      </c>
    </row>
    <row r="85" spans="1:22" s="82" customFormat="1" x14ac:dyDescent="0.35">
      <c r="A85" s="17" t="str">
        <f>IF($M85=A$1,COUNTIF($M$2:M85,A$1),"-")</f>
        <v>-</v>
      </c>
      <c r="B85" s="17">
        <f>IF($M85=B$1,COUNTIF($M$2:N85,B$1),"-")</f>
        <v>72</v>
      </c>
      <c r="C85" s="17" t="str">
        <f>IF($M85=C$1,COUNTIF($M$2:O85,C$1),"-")</f>
        <v>-</v>
      </c>
      <c r="D85" s="17" t="str">
        <f>IF($M85=D$1,COUNTIF($M$2:P85,D$1),"-")</f>
        <v>-</v>
      </c>
      <c r="E85" s="17" t="str">
        <f>IF($M85=E$1,COUNTIF($M$2:Q85,E$1),"-")</f>
        <v>-</v>
      </c>
      <c r="F85" s="17" t="str">
        <f>IF($M85=F$1,COUNTIF($M$2:R85,F$1),"-")</f>
        <v>-</v>
      </c>
      <c r="G85" s="17" t="str">
        <f>IF($M85=G$1,COUNTIF($M$2:S85,G$1),"-")</f>
        <v>-</v>
      </c>
      <c r="H85" s="17" t="str">
        <f>IF($M85=H$1,COUNTIF($M$2:T85,H$1),"-")</f>
        <v>-</v>
      </c>
      <c r="I85" s="17" t="str">
        <f>IF($M85=I$1,COUNTIF($M$2:U85,I$1),"-")</f>
        <v>-</v>
      </c>
      <c r="J85" s="17" t="str">
        <f>IF($M85=J$1,COUNTIF($M$2:V85,J$1),"-")</f>
        <v>-</v>
      </c>
      <c r="K85" s="17" t="str">
        <f>IF($M85=K$1,COUNTIF($M$2:W85,K$1),"-")</f>
        <v>-</v>
      </c>
      <c r="M85" s="6" t="s">
        <v>135</v>
      </c>
      <c r="N85" s="8" t="s">
        <v>462</v>
      </c>
      <c r="O85" s="8" t="s">
        <v>144</v>
      </c>
      <c r="P85" s="112" t="s">
        <v>370</v>
      </c>
      <c r="Q85" s="6" t="str">
        <f t="shared" si="13"/>
        <v>Level 4 Business Tax (FA2024) - 2024/25 - Passcards</v>
      </c>
      <c r="R85" s="120">
        <v>9781035516612</v>
      </c>
      <c r="S85" s="62">
        <v>10</v>
      </c>
      <c r="T85" s="9" t="s">
        <v>390</v>
      </c>
      <c r="U85" s="6" t="s">
        <v>340</v>
      </c>
      <c r="V85" s="7" t="s">
        <v>461</v>
      </c>
    </row>
    <row r="86" spans="1:22" s="82" customFormat="1" x14ac:dyDescent="0.35">
      <c r="A86" s="17" t="str">
        <f>IF($M86=A$1,COUNTIF($M$2:M86,A$1),"-")</f>
        <v>-</v>
      </c>
      <c r="B86" s="17">
        <f>IF($M86=B$1,COUNTIF($M$2:N86,B$1),"-")</f>
        <v>73</v>
      </c>
      <c r="C86" s="17" t="str">
        <f>IF($M86=C$1,COUNTIF($M$2:O86,C$1),"-")</f>
        <v>-</v>
      </c>
      <c r="D86" s="17" t="str">
        <f>IF($M86=D$1,COUNTIF($M$2:P86,D$1),"-")</f>
        <v>-</v>
      </c>
      <c r="E86" s="17" t="str">
        <f>IF($M86=E$1,COUNTIF($M$2:Q86,E$1),"-")</f>
        <v>-</v>
      </c>
      <c r="F86" s="17" t="str">
        <f>IF($M86=F$1,COUNTIF($M$2:R86,F$1),"-")</f>
        <v>-</v>
      </c>
      <c r="G86" s="17" t="str">
        <f>IF($M86=G$1,COUNTIF($M$2:S86,G$1),"-")</f>
        <v>-</v>
      </c>
      <c r="H86" s="17" t="str">
        <f>IF($M86=H$1,COUNTIF($M$2:T86,H$1),"-")</f>
        <v>-</v>
      </c>
      <c r="I86" s="17" t="str">
        <f>IF($M86=I$1,COUNTIF($M$2:U86,I$1),"-")</f>
        <v>-</v>
      </c>
      <c r="J86" s="17" t="str">
        <f>IF($M86=J$1,COUNTIF($M$2:V86,J$1),"-")</f>
        <v>-</v>
      </c>
      <c r="K86" s="17" t="str">
        <f>IF($M86=K$1,COUNTIF($M$2:W86,K$1),"-")</f>
        <v>-</v>
      </c>
      <c r="M86" s="6" t="s">
        <v>135</v>
      </c>
      <c r="N86" s="8" t="s">
        <v>463</v>
      </c>
      <c r="O86" s="8" t="s">
        <v>150</v>
      </c>
      <c r="P86" s="112" t="s">
        <v>370</v>
      </c>
      <c r="Q86" s="6" t="str">
        <f t="shared" si="13"/>
        <v>Level 4 Business Tax (FA2024) - eBook - 2024/25 - Passcards eBook</v>
      </c>
      <c r="R86" s="120">
        <v>9781035516964</v>
      </c>
      <c r="S86" s="62">
        <v>8</v>
      </c>
      <c r="T86" s="9" t="s">
        <v>390</v>
      </c>
      <c r="U86" s="6" t="s">
        <v>339</v>
      </c>
      <c r="V86" s="7" t="s">
        <v>461</v>
      </c>
    </row>
    <row r="87" spans="1:22" s="82" customFormat="1" x14ac:dyDescent="0.35">
      <c r="A87" s="17" t="str">
        <f>IF($M87=A$1,COUNTIF($M$2:M87,A$1),"-")</f>
        <v>-</v>
      </c>
      <c r="B87" s="17">
        <f>IF($M87=B$1,COUNTIF($M$2:N87,B$1),"-")</f>
        <v>74</v>
      </c>
      <c r="C87" s="17" t="str">
        <f>IF($M87=C$1,COUNTIF($M$2:O87,C$1),"-")</f>
        <v>-</v>
      </c>
      <c r="D87" s="17" t="str">
        <f>IF($M87=D$1,COUNTIF($M$2:P87,D$1),"-")</f>
        <v>-</v>
      </c>
      <c r="E87" s="17" t="str">
        <f>IF($M87=E$1,COUNTIF($M$2:Q87,E$1),"-")</f>
        <v>-</v>
      </c>
      <c r="F87" s="17" t="str">
        <f>IF($M87=F$1,COUNTIF($M$2:R87,F$1),"-")</f>
        <v>-</v>
      </c>
      <c r="G87" s="17" t="str">
        <f>IF($M87=G$1,COUNTIF($M$2:S87,G$1),"-")</f>
        <v>-</v>
      </c>
      <c r="H87" s="17" t="str">
        <f>IF($M87=H$1,COUNTIF($M$2:T87,H$1),"-")</f>
        <v>-</v>
      </c>
      <c r="I87" s="17" t="str">
        <f>IF($M87=I$1,COUNTIF($M$2:U87,I$1),"-")</f>
        <v>-</v>
      </c>
      <c r="J87" s="17" t="str">
        <f>IF($M87=J$1,COUNTIF($M$2:V87,J$1),"-")</f>
        <v>-</v>
      </c>
      <c r="K87" s="17" t="str">
        <f>IF($M87=K$1,COUNTIF($M$2:W87,K$1),"-")</f>
        <v>-</v>
      </c>
      <c r="M87" s="6" t="s">
        <v>135</v>
      </c>
      <c r="N87" s="8" t="s">
        <v>464</v>
      </c>
      <c r="O87" s="8" t="s">
        <v>145</v>
      </c>
      <c r="P87" s="112" t="s">
        <v>370</v>
      </c>
      <c r="Q87" s="6" t="str">
        <f t="shared" si="13"/>
        <v>Level 4 Personal Tax (FA2024) - 2024/25 - Course Book</v>
      </c>
      <c r="R87" s="120">
        <v>9781035516384</v>
      </c>
      <c r="S87" s="62">
        <v>22</v>
      </c>
      <c r="T87" s="9" t="s">
        <v>390</v>
      </c>
      <c r="U87" s="6" t="s">
        <v>340</v>
      </c>
      <c r="V87" s="7" t="s">
        <v>461</v>
      </c>
    </row>
    <row r="88" spans="1:22" s="82" customFormat="1" x14ac:dyDescent="0.35">
      <c r="A88" s="17" t="str">
        <f>IF($M88=A$1,COUNTIF($M$2:M88,A$1),"-")</f>
        <v>-</v>
      </c>
      <c r="B88" s="17">
        <f>IF($M88=B$1,COUNTIF($M$2:N88,B$1),"-")</f>
        <v>75</v>
      </c>
      <c r="C88" s="17" t="str">
        <f>IF($M88=C$1,COUNTIF($M$2:O88,C$1),"-")</f>
        <v>-</v>
      </c>
      <c r="D88" s="17" t="str">
        <f>IF($M88=D$1,COUNTIF($M$2:P88,D$1),"-")</f>
        <v>-</v>
      </c>
      <c r="E88" s="17" t="str">
        <f>IF($M88=E$1,COUNTIF($M$2:Q88,E$1),"-")</f>
        <v>-</v>
      </c>
      <c r="F88" s="17" t="str">
        <f>IF($M88=F$1,COUNTIF($M$2:R88,F$1),"-")</f>
        <v>-</v>
      </c>
      <c r="G88" s="17" t="str">
        <f>IF($M88=G$1,COUNTIF($M$2:S88,G$1),"-")</f>
        <v>-</v>
      </c>
      <c r="H88" s="17" t="str">
        <f>IF($M88=H$1,COUNTIF($M$2:T88,H$1),"-")</f>
        <v>-</v>
      </c>
      <c r="I88" s="17" t="str">
        <f>IF($M88=I$1,COUNTIF($M$2:U88,I$1),"-")</f>
        <v>-</v>
      </c>
      <c r="J88" s="17" t="str">
        <f>IF($M88=J$1,COUNTIF($M$2:V88,J$1),"-")</f>
        <v>-</v>
      </c>
      <c r="K88" s="17" t="str">
        <f>IF($M88=K$1,COUNTIF($M$2:W88,K$1),"-")</f>
        <v>-</v>
      </c>
      <c r="M88" s="6" t="s">
        <v>135</v>
      </c>
      <c r="N88" s="8" t="s">
        <v>465</v>
      </c>
      <c r="O88" s="8" t="s">
        <v>149</v>
      </c>
      <c r="P88" s="112" t="s">
        <v>370</v>
      </c>
      <c r="Q88" s="6" t="str">
        <f t="shared" si="13"/>
        <v>Level 4 Personal Tax (FA2024) - eBook - 2024/25 - Course Book eBook</v>
      </c>
      <c r="R88" s="120">
        <v>9781035516735</v>
      </c>
      <c r="S88" s="62">
        <v>17.600000000000001</v>
      </c>
      <c r="T88" s="9" t="s">
        <v>390</v>
      </c>
      <c r="U88" s="6" t="s">
        <v>339</v>
      </c>
      <c r="V88" s="7" t="s">
        <v>461</v>
      </c>
    </row>
    <row r="89" spans="1:22" s="82" customFormat="1" x14ac:dyDescent="0.35">
      <c r="A89" s="17" t="str">
        <f>IF($M89=A$1,COUNTIF($M$2:M89,A$1),"-")</f>
        <v>-</v>
      </c>
      <c r="B89" s="17">
        <f>IF($M89=B$1,COUNTIF($M$2:N89,B$1),"-")</f>
        <v>76</v>
      </c>
      <c r="C89" s="17" t="str">
        <f>IF($M89=C$1,COUNTIF($M$2:O89,C$1),"-")</f>
        <v>-</v>
      </c>
      <c r="D89" s="17" t="str">
        <f>IF($M89=D$1,COUNTIF($M$2:P89,D$1),"-")</f>
        <v>-</v>
      </c>
      <c r="E89" s="17" t="str">
        <f>IF($M89=E$1,COUNTIF($M$2:Q89,E$1),"-")</f>
        <v>-</v>
      </c>
      <c r="F89" s="17" t="str">
        <f>IF($M89=F$1,COUNTIF($M$2:R89,F$1),"-")</f>
        <v>-</v>
      </c>
      <c r="G89" s="17" t="str">
        <f>IF($M89=G$1,COUNTIF($M$2:S89,G$1),"-")</f>
        <v>-</v>
      </c>
      <c r="H89" s="17" t="str">
        <f>IF($M89=H$1,COUNTIF($M$2:T89,H$1),"-")</f>
        <v>-</v>
      </c>
      <c r="I89" s="17" t="str">
        <f>IF($M89=I$1,COUNTIF($M$2:U89,I$1),"-")</f>
        <v>-</v>
      </c>
      <c r="J89" s="17" t="str">
        <f>IF($M89=J$1,COUNTIF($M$2:V89,J$1),"-")</f>
        <v>-</v>
      </c>
      <c r="K89" s="17" t="str">
        <f>IF($M89=K$1,COUNTIF($M$2:W89,K$1),"-")</f>
        <v>-</v>
      </c>
      <c r="M89" s="6" t="s">
        <v>135</v>
      </c>
      <c r="N89" s="8" t="s">
        <v>464</v>
      </c>
      <c r="O89" s="8" t="s">
        <v>191</v>
      </c>
      <c r="P89" s="112" t="s">
        <v>370</v>
      </c>
      <c r="Q89" s="6" t="str">
        <f t="shared" ref="Q89:Q90" si="18">CONCATENATE(N89," - ",P89," - ",O89)</f>
        <v>Level 4 Personal Tax (FA2024) - 2024/25 - Exam Practice Kit</v>
      </c>
      <c r="R89" s="120">
        <v>9781035516544</v>
      </c>
      <c r="S89" s="62">
        <v>20</v>
      </c>
      <c r="T89" s="9" t="s">
        <v>390</v>
      </c>
      <c r="U89" s="6" t="s">
        <v>340</v>
      </c>
      <c r="V89" s="7" t="s">
        <v>461</v>
      </c>
    </row>
    <row r="90" spans="1:22" s="82" customFormat="1" x14ac:dyDescent="0.35">
      <c r="A90" s="17" t="str">
        <f>IF($M90=A$1,COUNTIF($M$2:M90,A$1),"-")</f>
        <v>-</v>
      </c>
      <c r="B90" s="17">
        <f>IF($M90=B$1,COUNTIF($M$2:N90,B$1),"-")</f>
        <v>77</v>
      </c>
      <c r="C90" s="17" t="str">
        <f>IF($M90=C$1,COUNTIF($M$2:O90,C$1),"-")</f>
        <v>-</v>
      </c>
      <c r="D90" s="17" t="str">
        <f>IF($M90=D$1,COUNTIF($M$2:P90,D$1),"-")</f>
        <v>-</v>
      </c>
      <c r="E90" s="17" t="str">
        <f>IF($M90=E$1,COUNTIF($M$2:Q90,E$1),"-")</f>
        <v>-</v>
      </c>
      <c r="F90" s="17" t="str">
        <f>IF($M90=F$1,COUNTIF($M$2:R90,F$1),"-")</f>
        <v>-</v>
      </c>
      <c r="G90" s="17" t="str">
        <f>IF($M90=G$1,COUNTIF($M$2:S90,G$1),"-")</f>
        <v>-</v>
      </c>
      <c r="H90" s="17" t="str">
        <f>IF($M90=H$1,COUNTIF($M$2:T90,H$1),"-")</f>
        <v>-</v>
      </c>
      <c r="I90" s="17" t="str">
        <f>IF($M90=I$1,COUNTIF($M$2:U90,I$1),"-")</f>
        <v>-</v>
      </c>
      <c r="J90" s="17" t="str">
        <f>IF($M90=J$1,COUNTIF($M$2:V90,J$1),"-")</f>
        <v>-</v>
      </c>
      <c r="K90" s="17" t="str">
        <f>IF($M90=K$1,COUNTIF($M$2:W90,K$1),"-")</f>
        <v>-</v>
      </c>
      <c r="M90" s="6" t="s">
        <v>135</v>
      </c>
      <c r="N90" s="8" t="s">
        <v>465</v>
      </c>
      <c r="O90" s="8" t="s">
        <v>192</v>
      </c>
      <c r="P90" s="112" t="s">
        <v>370</v>
      </c>
      <c r="Q90" s="6" t="str">
        <f t="shared" si="18"/>
        <v>Level 4 Personal Tax (FA2024) - eBook - 2024/25 - Exam Practice Kit eBook</v>
      </c>
      <c r="R90" s="120">
        <v>9781035516896</v>
      </c>
      <c r="S90" s="62">
        <v>16</v>
      </c>
      <c r="T90" s="9" t="s">
        <v>390</v>
      </c>
      <c r="U90" s="6" t="s">
        <v>339</v>
      </c>
      <c r="V90" s="7" t="s">
        <v>461</v>
      </c>
    </row>
    <row r="91" spans="1:22" x14ac:dyDescent="0.35">
      <c r="A91" s="17" t="str">
        <f>IF($M91=A$1,COUNTIF($M$2:M91,A$1),"-")</f>
        <v>-</v>
      </c>
      <c r="B91" s="17">
        <f>IF($M91=B$1,COUNTIF($M$2:N91,B$1),"-")</f>
        <v>78</v>
      </c>
      <c r="C91" s="17" t="str">
        <f>IF($M91=C$1,COUNTIF($M$2:O91,C$1),"-")</f>
        <v>-</v>
      </c>
      <c r="D91" s="17" t="str">
        <f>IF($M91=D$1,COUNTIF($M$2:P91,D$1),"-")</f>
        <v>-</v>
      </c>
      <c r="E91" s="17" t="str">
        <f>IF($M91=E$1,COUNTIF($M$2:Q91,E$1),"-")</f>
        <v>-</v>
      </c>
      <c r="F91" s="17" t="str">
        <f>IF($M91=F$1,COUNTIF($M$2:R91,F$1),"-")</f>
        <v>-</v>
      </c>
      <c r="G91" s="17" t="str">
        <f>IF($M91=G$1,COUNTIF($M$2:S91,G$1),"-")</f>
        <v>-</v>
      </c>
      <c r="H91" s="17" t="str">
        <f>IF($M91=H$1,COUNTIF($M$2:T91,H$1),"-")</f>
        <v>-</v>
      </c>
      <c r="I91" s="17" t="str">
        <f>IF($M91=I$1,COUNTIF($M$2:U91,I$1),"-")</f>
        <v>-</v>
      </c>
      <c r="J91" s="17" t="str">
        <f>IF($M91=J$1,COUNTIF($M$2:V91,J$1),"-")</f>
        <v>-</v>
      </c>
      <c r="K91" s="17" t="str">
        <f>IF($M91=K$1,COUNTIF($M$2:W91,K$1),"-")</f>
        <v>-</v>
      </c>
      <c r="M91" s="6" t="s">
        <v>135</v>
      </c>
      <c r="N91" s="8" t="s">
        <v>464</v>
      </c>
      <c r="O91" s="8" t="s">
        <v>144</v>
      </c>
      <c r="P91" s="112" t="s">
        <v>370</v>
      </c>
      <c r="Q91" s="6" t="str">
        <f t="shared" si="13"/>
        <v>Level 4 Personal Tax (FA2024) - 2024/25 - Passcards</v>
      </c>
      <c r="R91" s="120">
        <v>9781035516605</v>
      </c>
      <c r="S91" s="62">
        <v>10</v>
      </c>
      <c r="T91" s="9" t="s">
        <v>390</v>
      </c>
      <c r="U91" s="6" t="s">
        <v>340</v>
      </c>
      <c r="V91" s="7" t="s">
        <v>461</v>
      </c>
    </row>
    <row r="92" spans="1:22" x14ac:dyDescent="0.35">
      <c r="A92" s="17" t="str">
        <f>IF($M92=A$1,COUNTIF($M$2:M92,A$1),"-")</f>
        <v>-</v>
      </c>
      <c r="B92" s="17">
        <f>IF($M92=B$1,COUNTIF($M$2:N92,B$1),"-")</f>
        <v>79</v>
      </c>
      <c r="C92" s="17" t="str">
        <f>IF($M92=C$1,COUNTIF($M$2:O92,C$1),"-")</f>
        <v>-</v>
      </c>
      <c r="D92" s="17" t="str">
        <f>IF($M92=D$1,COUNTIF($M$2:P92,D$1),"-")</f>
        <v>-</v>
      </c>
      <c r="E92" s="17" t="str">
        <f>IF($M92=E$1,COUNTIF($M$2:Q92,E$1),"-")</f>
        <v>-</v>
      </c>
      <c r="F92" s="17" t="str">
        <f>IF($M92=F$1,COUNTIF($M$2:R92,F$1),"-")</f>
        <v>-</v>
      </c>
      <c r="G92" s="17" t="str">
        <f>IF($M92=G$1,COUNTIF($M$2:S92,G$1),"-")</f>
        <v>-</v>
      </c>
      <c r="H92" s="17" t="str">
        <f>IF($M92=H$1,COUNTIF($M$2:T92,H$1),"-")</f>
        <v>-</v>
      </c>
      <c r="I92" s="17" t="str">
        <f>IF($M92=I$1,COUNTIF($M$2:U92,I$1),"-")</f>
        <v>-</v>
      </c>
      <c r="J92" s="17" t="str">
        <f>IF($M92=J$1,COUNTIF($M$2:V92,J$1),"-")</f>
        <v>-</v>
      </c>
      <c r="K92" s="17" t="str">
        <f>IF($M92=K$1,COUNTIF($M$2:W92,K$1),"-")</f>
        <v>-</v>
      </c>
      <c r="M92" s="6" t="s">
        <v>135</v>
      </c>
      <c r="N92" s="8" t="s">
        <v>465</v>
      </c>
      <c r="O92" s="8" t="s">
        <v>150</v>
      </c>
      <c r="P92" s="112" t="s">
        <v>370</v>
      </c>
      <c r="Q92" s="6" t="str">
        <f t="shared" si="13"/>
        <v>Level 4 Personal Tax (FA2024) - eBook - 2024/25 - Passcards eBook</v>
      </c>
      <c r="R92" s="120">
        <v>9781035516957</v>
      </c>
      <c r="S92" s="62">
        <v>8</v>
      </c>
      <c r="T92" s="9" t="s">
        <v>390</v>
      </c>
      <c r="U92" s="6" t="s">
        <v>339</v>
      </c>
      <c r="V92" s="7" t="s">
        <v>461</v>
      </c>
    </row>
    <row r="93" spans="1:22" s="79" customFormat="1" x14ac:dyDescent="0.35">
      <c r="A93" s="17" t="str">
        <f>IF($M93=A$1,COUNTIF($M$2:M93,A$1),"-")</f>
        <v>-</v>
      </c>
      <c r="B93" s="17">
        <f>IF($M93=B$1,COUNTIF($M$2:N93,B$1),"-")</f>
        <v>80</v>
      </c>
      <c r="C93" s="17" t="str">
        <f>IF($M93=C$1,COUNTIF($M$2:O93,C$1),"-")</f>
        <v>-</v>
      </c>
      <c r="D93" s="17" t="str">
        <f>IF($M93=D$1,COUNTIF($M$2:P93,D$1),"-")</f>
        <v>-</v>
      </c>
      <c r="E93" s="17" t="str">
        <f>IF($M93=E$1,COUNTIF($M$2:Q93,E$1),"-")</f>
        <v>-</v>
      </c>
      <c r="F93" s="17" t="str">
        <f>IF($M93=F$1,COUNTIF($M$2:R93,F$1),"-")</f>
        <v>-</v>
      </c>
      <c r="G93" s="17" t="str">
        <f>IF($M93=G$1,COUNTIF($M$2:S93,G$1),"-")</f>
        <v>-</v>
      </c>
      <c r="H93" s="17" t="str">
        <f>IF($M93=H$1,COUNTIF($M$2:T93,H$1),"-")</f>
        <v>-</v>
      </c>
      <c r="I93" s="17" t="str">
        <f>IF($M93=I$1,COUNTIF($M$2:U93,I$1),"-")</f>
        <v>-</v>
      </c>
      <c r="J93" s="17" t="str">
        <f>IF($M93=J$1,COUNTIF($M$2:V93,J$1),"-")</f>
        <v>-</v>
      </c>
      <c r="K93" s="17" t="str">
        <f>IF($M93=K$1,COUNTIF($M$2:W93,K$1),"-")</f>
        <v>-</v>
      </c>
      <c r="M93" s="6" t="s">
        <v>135</v>
      </c>
      <c r="N93" s="8" t="s">
        <v>170</v>
      </c>
      <c r="O93" s="8" t="s">
        <v>145</v>
      </c>
      <c r="P93" s="112" t="s">
        <v>370</v>
      </c>
      <c r="Q93" s="6" t="str">
        <f t="shared" si="13"/>
        <v>Level 4 Audit and Assurance - 2024/25 - Course Book</v>
      </c>
      <c r="R93" s="120">
        <v>9781035516407</v>
      </c>
      <c r="S93" s="62">
        <v>22</v>
      </c>
      <c r="T93" s="9" t="s">
        <v>374</v>
      </c>
      <c r="U93" s="6" t="s">
        <v>340</v>
      </c>
      <c r="V93" s="7" t="s">
        <v>373</v>
      </c>
    </row>
    <row r="94" spans="1:22" s="79" customFormat="1" x14ac:dyDescent="0.35">
      <c r="A94" s="17" t="str">
        <f>IF($M94=A$1,COUNTIF($M$2:M94,A$1),"-")</f>
        <v>-</v>
      </c>
      <c r="B94" s="17">
        <f>IF($M94=B$1,COUNTIF($M$2:N94,B$1),"-")</f>
        <v>81</v>
      </c>
      <c r="C94" s="17" t="str">
        <f>IF($M94=C$1,COUNTIF($M$2:O94,C$1),"-")</f>
        <v>-</v>
      </c>
      <c r="D94" s="17" t="str">
        <f>IF($M94=D$1,COUNTIF($M$2:P94,D$1),"-")</f>
        <v>-</v>
      </c>
      <c r="E94" s="17" t="str">
        <f>IF($M94=E$1,COUNTIF($M$2:Q94,E$1),"-")</f>
        <v>-</v>
      </c>
      <c r="F94" s="17" t="str">
        <f>IF($M94=F$1,COUNTIF($M$2:R94,F$1),"-")</f>
        <v>-</v>
      </c>
      <c r="G94" s="17" t="str">
        <f>IF($M94=G$1,COUNTIF($M$2:S94,G$1),"-")</f>
        <v>-</v>
      </c>
      <c r="H94" s="17" t="str">
        <f>IF($M94=H$1,COUNTIF($M$2:T94,H$1),"-")</f>
        <v>-</v>
      </c>
      <c r="I94" s="17" t="str">
        <f>IF($M94=I$1,COUNTIF($M$2:U94,I$1),"-")</f>
        <v>-</v>
      </c>
      <c r="J94" s="17" t="str">
        <f>IF($M94=J$1,COUNTIF($M$2:V94,J$1),"-")</f>
        <v>-</v>
      </c>
      <c r="K94" s="17" t="str">
        <f>IF($M94=K$1,COUNTIF($M$2:W94,K$1),"-")</f>
        <v>-</v>
      </c>
      <c r="M94" s="6" t="s">
        <v>135</v>
      </c>
      <c r="N94" s="8" t="s">
        <v>171</v>
      </c>
      <c r="O94" s="8" t="s">
        <v>149</v>
      </c>
      <c r="P94" s="112" t="s">
        <v>370</v>
      </c>
      <c r="Q94" s="6" t="str">
        <f t="shared" si="13"/>
        <v>Level 4 Audit &amp; Assurance - eBook - 2024/25 - Course Book eBook</v>
      </c>
      <c r="R94" s="120">
        <v>9781035516759</v>
      </c>
      <c r="S94" s="62">
        <v>17.600000000000001</v>
      </c>
      <c r="T94" s="9" t="s">
        <v>374</v>
      </c>
      <c r="U94" s="6" t="s">
        <v>339</v>
      </c>
      <c r="V94" s="7" t="s">
        <v>373</v>
      </c>
    </row>
    <row r="95" spans="1:22" s="79" customFormat="1" x14ac:dyDescent="0.35">
      <c r="A95" s="17" t="str">
        <f>IF($M95=A$1,COUNTIF($M$2:M95,A$1),"-")</f>
        <v>-</v>
      </c>
      <c r="B95" s="17">
        <f>IF($M95=B$1,COUNTIF($M$2:N95,B$1),"-")</f>
        <v>82</v>
      </c>
      <c r="C95" s="17" t="str">
        <f>IF($M95=C$1,COUNTIF($M$2:O95,C$1),"-")</f>
        <v>-</v>
      </c>
      <c r="D95" s="17" t="str">
        <f>IF($M95=D$1,COUNTIF($M$2:P95,D$1),"-")</f>
        <v>-</v>
      </c>
      <c r="E95" s="17" t="str">
        <f>IF($M95=E$1,COUNTIF($M$2:Q95,E$1),"-")</f>
        <v>-</v>
      </c>
      <c r="F95" s="17" t="str">
        <f>IF($M95=F$1,COUNTIF($M$2:R95,F$1),"-")</f>
        <v>-</v>
      </c>
      <c r="G95" s="17" t="str">
        <f>IF($M95=G$1,COUNTIF($M$2:S95,G$1),"-")</f>
        <v>-</v>
      </c>
      <c r="H95" s="17" t="str">
        <f>IF($M95=H$1,COUNTIF($M$2:T95,H$1),"-")</f>
        <v>-</v>
      </c>
      <c r="I95" s="17" t="str">
        <f>IF($M95=I$1,COUNTIF($M$2:U95,I$1),"-")</f>
        <v>-</v>
      </c>
      <c r="J95" s="17" t="str">
        <f>IF($M95=J$1,COUNTIF($M$2:V95,J$1),"-")</f>
        <v>-</v>
      </c>
      <c r="K95" s="17" t="str">
        <f>IF($M95=K$1,COUNTIF($M$2:W95,K$1),"-")</f>
        <v>-</v>
      </c>
      <c r="M95" s="6" t="s">
        <v>135</v>
      </c>
      <c r="N95" s="8" t="s">
        <v>170</v>
      </c>
      <c r="O95" s="8" t="s">
        <v>191</v>
      </c>
      <c r="P95" s="112" t="s">
        <v>370</v>
      </c>
      <c r="Q95" s="6" t="str">
        <f t="shared" ref="Q95:Q98" si="19">CONCATENATE(N95," - ",P95," - ",O95)</f>
        <v>Level 4 Audit and Assurance - 2024/25 - Exam Practice Kit</v>
      </c>
      <c r="R95" s="120">
        <v>9781035516568</v>
      </c>
      <c r="S95" s="62">
        <v>20</v>
      </c>
      <c r="T95" s="9" t="s">
        <v>374</v>
      </c>
      <c r="U95" s="6" t="s">
        <v>340</v>
      </c>
      <c r="V95" s="7" t="s">
        <v>373</v>
      </c>
    </row>
    <row r="96" spans="1:22" s="79" customFormat="1" x14ac:dyDescent="0.35">
      <c r="A96" s="17" t="str">
        <f>IF($M96=A$1,COUNTIF($M$2:M96,A$1),"-")</f>
        <v>-</v>
      </c>
      <c r="B96" s="17">
        <f>IF($M96=B$1,COUNTIF($M$2:N96,B$1),"-")</f>
        <v>83</v>
      </c>
      <c r="C96" s="17" t="str">
        <f>IF($M96=C$1,COUNTIF($M$2:O96,C$1),"-")</f>
        <v>-</v>
      </c>
      <c r="D96" s="17" t="str">
        <f>IF($M96=D$1,COUNTIF($M$2:P96,D$1),"-")</f>
        <v>-</v>
      </c>
      <c r="E96" s="17" t="str">
        <f>IF($M96=E$1,COUNTIF($M$2:Q96,E$1),"-")</f>
        <v>-</v>
      </c>
      <c r="F96" s="17" t="str">
        <f>IF($M96=F$1,COUNTIF($M$2:R96,F$1),"-")</f>
        <v>-</v>
      </c>
      <c r="G96" s="17" t="str">
        <f>IF($M96=G$1,COUNTIF($M$2:S96,G$1),"-")</f>
        <v>-</v>
      </c>
      <c r="H96" s="17" t="str">
        <f>IF($M96=H$1,COUNTIF($M$2:T96,H$1),"-")</f>
        <v>-</v>
      </c>
      <c r="I96" s="17" t="str">
        <f>IF($M96=I$1,COUNTIF($M$2:U96,I$1),"-")</f>
        <v>-</v>
      </c>
      <c r="J96" s="17" t="str">
        <f>IF($M96=J$1,COUNTIF($M$2:V96,J$1),"-")</f>
        <v>-</v>
      </c>
      <c r="K96" s="17" t="str">
        <f>IF($M96=K$1,COUNTIF($M$2:W96,K$1),"-")</f>
        <v>-</v>
      </c>
      <c r="M96" s="6" t="s">
        <v>135</v>
      </c>
      <c r="N96" s="8" t="s">
        <v>171</v>
      </c>
      <c r="O96" s="8" t="s">
        <v>192</v>
      </c>
      <c r="P96" s="112" t="s">
        <v>370</v>
      </c>
      <c r="Q96" s="6" t="str">
        <f t="shared" si="19"/>
        <v>Level 4 Audit &amp; Assurance - eBook - 2024/25 - Exam Practice Kit eBook</v>
      </c>
      <c r="R96" s="120">
        <v>9781035516919</v>
      </c>
      <c r="S96" s="62">
        <v>16</v>
      </c>
      <c r="T96" s="9" t="s">
        <v>374</v>
      </c>
      <c r="U96" s="6" t="s">
        <v>339</v>
      </c>
      <c r="V96" s="7" t="s">
        <v>373</v>
      </c>
    </row>
    <row r="97" spans="1:22" s="82" customFormat="1" x14ac:dyDescent="0.35">
      <c r="A97" s="17" t="str">
        <f>IF($M97=A$1,COUNTIF($M$2:M97,A$1),"-")</f>
        <v>-</v>
      </c>
      <c r="B97" s="17">
        <f>IF($M97=B$1,COUNTIF($M$2:N97,B$1),"-")</f>
        <v>84</v>
      </c>
      <c r="C97" s="17" t="str">
        <f>IF($M97=C$1,COUNTIF($M$2:O97,C$1),"-")</f>
        <v>-</v>
      </c>
      <c r="D97" s="17" t="str">
        <f>IF($M97=D$1,COUNTIF($M$2:P97,D$1),"-")</f>
        <v>-</v>
      </c>
      <c r="E97" s="17" t="str">
        <f>IF($M97=E$1,COUNTIF($M$2:Q97,E$1),"-")</f>
        <v>-</v>
      </c>
      <c r="F97" s="17" t="str">
        <f>IF($M97=F$1,COUNTIF($M$2:R97,F$1),"-")</f>
        <v>-</v>
      </c>
      <c r="G97" s="17" t="str">
        <f>IF($M97=G$1,COUNTIF($M$2:S97,G$1),"-")</f>
        <v>-</v>
      </c>
      <c r="H97" s="17" t="str">
        <f>IF($M97=H$1,COUNTIF($M$2:T97,H$1),"-")</f>
        <v>-</v>
      </c>
      <c r="I97" s="17" t="str">
        <f>IF($M97=I$1,COUNTIF($M$2:U97,I$1),"-")</f>
        <v>-</v>
      </c>
      <c r="J97" s="17" t="str">
        <f>IF($M97=J$1,COUNTIF($M$2:V97,J$1),"-")</f>
        <v>-</v>
      </c>
      <c r="K97" s="17" t="str">
        <f>IF($M97=K$1,COUNTIF($M$2:W97,K$1),"-")</f>
        <v>-</v>
      </c>
      <c r="M97" s="6" t="s">
        <v>135</v>
      </c>
      <c r="N97" s="8" t="s">
        <v>170</v>
      </c>
      <c r="O97" s="8" t="s">
        <v>144</v>
      </c>
      <c r="P97" s="112" t="s">
        <v>652</v>
      </c>
      <c r="Q97" s="6" t="str">
        <f t="shared" si="19"/>
        <v>Level 4 Audit and Assurance - From 2024 - Passcards</v>
      </c>
      <c r="R97" s="120">
        <v>9781509741267</v>
      </c>
      <c r="S97" s="62">
        <v>10</v>
      </c>
      <c r="T97" s="9" t="s">
        <v>391</v>
      </c>
      <c r="U97" s="6" t="s">
        <v>340</v>
      </c>
      <c r="V97" s="7" t="s">
        <v>651</v>
      </c>
    </row>
    <row r="98" spans="1:22" s="82" customFormat="1" x14ac:dyDescent="0.35">
      <c r="A98" s="17" t="str">
        <f>IF($M98=A$1,COUNTIF($M$2:M98,A$1),"-")</f>
        <v>-</v>
      </c>
      <c r="B98" s="17">
        <f>IF($M98=B$1,COUNTIF($M$2:N98,B$1),"-")</f>
        <v>85</v>
      </c>
      <c r="C98" s="17" t="str">
        <f>IF($M98=C$1,COUNTIF($M$2:O98,C$1),"-")</f>
        <v>-</v>
      </c>
      <c r="D98" s="17" t="str">
        <f>IF($M98=D$1,COUNTIF($M$2:P98,D$1),"-")</f>
        <v>-</v>
      </c>
      <c r="E98" s="17" t="str">
        <f>IF($M98=E$1,COUNTIF($M$2:Q98,E$1),"-")</f>
        <v>-</v>
      </c>
      <c r="F98" s="17" t="str">
        <f>IF($M98=F$1,COUNTIF($M$2:R98,F$1),"-")</f>
        <v>-</v>
      </c>
      <c r="G98" s="17" t="str">
        <f>IF($M98=G$1,COUNTIF($M$2:S98,G$1),"-")</f>
        <v>-</v>
      </c>
      <c r="H98" s="17" t="str">
        <f>IF($M98=H$1,COUNTIF($M$2:T98,H$1),"-")</f>
        <v>-</v>
      </c>
      <c r="I98" s="17" t="str">
        <f>IF($M98=I$1,COUNTIF($M$2:U98,I$1),"-")</f>
        <v>-</v>
      </c>
      <c r="J98" s="17" t="str">
        <f>IF($M98=J$1,COUNTIF($M$2:V98,J$1),"-")</f>
        <v>-</v>
      </c>
      <c r="K98" s="17" t="str">
        <f>IF($M98=K$1,COUNTIF($M$2:W98,K$1),"-")</f>
        <v>-</v>
      </c>
      <c r="M98" s="6" t="s">
        <v>135</v>
      </c>
      <c r="N98" s="8" t="s">
        <v>171</v>
      </c>
      <c r="O98" s="8" t="s">
        <v>150</v>
      </c>
      <c r="P98" s="112" t="s">
        <v>652</v>
      </c>
      <c r="Q98" s="6" t="str">
        <f t="shared" si="19"/>
        <v>Level 4 Audit &amp; Assurance - eBook - From 2024 - Passcards eBook</v>
      </c>
      <c r="R98" s="120">
        <v>9781509743438</v>
      </c>
      <c r="S98" s="62">
        <v>8</v>
      </c>
      <c r="T98" s="9" t="s">
        <v>391</v>
      </c>
      <c r="U98" s="6" t="s">
        <v>339</v>
      </c>
      <c r="V98" s="7" t="s">
        <v>651</v>
      </c>
    </row>
    <row r="99" spans="1:22" s="79" customFormat="1" x14ac:dyDescent="0.35">
      <c r="A99" s="17" t="str">
        <f>IF($M99=A$1,COUNTIF($M$2:M99,A$1),"-")</f>
        <v>-</v>
      </c>
      <c r="B99" s="17">
        <f>IF($M99=B$1,COUNTIF($M$2:N99,B$1),"-")</f>
        <v>86</v>
      </c>
      <c r="C99" s="17" t="str">
        <f>IF($M99=C$1,COUNTIF($M$2:O99,C$1),"-")</f>
        <v>-</v>
      </c>
      <c r="D99" s="17" t="str">
        <f>IF($M99=D$1,COUNTIF($M$2:P99,D$1),"-")</f>
        <v>-</v>
      </c>
      <c r="E99" s="17" t="str">
        <f>IF($M99=E$1,COUNTIF($M$2:Q99,E$1),"-")</f>
        <v>-</v>
      </c>
      <c r="F99" s="17" t="str">
        <f>IF($M99=F$1,COUNTIF($M$2:R99,F$1),"-")</f>
        <v>-</v>
      </c>
      <c r="G99" s="17" t="str">
        <f>IF($M99=G$1,COUNTIF($M$2:S99,G$1),"-")</f>
        <v>-</v>
      </c>
      <c r="H99" s="17" t="str">
        <f>IF($M99=H$1,COUNTIF($M$2:T99,H$1),"-")</f>
        <v>-</v>
      </c>
      <c r="I99" s="17" t="str">
        <f>IF($M99=I$1,COUNTIF($M$2:U99,I$1),"-")</f>
        <v>-</v>
      </c>
      <c r="J99" s="17" t="str">
        <f>IF($M99=J$1,COUNTIF($M$2:V99,J$1),"-")</f>
        <v>-</v>
      </c>
      <c r="K99" s="17" t="str">
        <f>IF($M99=K$1,COUNTIF($M$2:W99,K$1),"-")</f>
        <v>-</v>
      </c>
      <c r="M99" s="6" t="s">
        <v>135</v>
      </c>
      <c r="N99" s="8" t="s">
        <v>172</v>
      </c>
      <c r="O99" s="8" t="s">
        <v>145</v>
      </c>
      <c r="P99" s="112" t="s">
        <v>370</v>
      </c>
      <c r="Q99" s="6" t="str">
        <f t="shared" si="13"/>
        <v>Level 4 Cash and Financial Management - 2024/25 - Course Book</v>
      </c>
      <c r="R99" s="120">
        <v>9781035516414</v>
      </c>
      <c r="S99" s="62">
        <v>22</v>
      </c>
      <c r="T99" s="9" t="s">
        <v>374</v>
      </c>
      <c r="U99" s="6" t="s">
        <v>340</v>
      </c>
      <c r="V99" s="7" t="s">
        <v>373</v>
      </c>
    </row>
    <row r="100" spans="1:22" s="79" customFormat="1" x14ac:dyDescent="0.35">
      <c r="A100" s="17" t="str">
        <f>IF($M100=A$1,COUNTIF($M$2:M100,A$1),"-")</f>
        <v>-</v>
      </c>
      <c r="B100" s="17">
        <f>IF($M100=B$1,COUNTIF($M$2:N100,B$1),"-")</f>
        <v>87</v>
      </c>
      <c r="C100" s="17" t="str">
        <f>IF($M100=C$1,COUNTIF($M$2:O100,C$1),"-")</f>
        <v>-</v>
      </c>
      <c r="D100" s="17" t="str">
        <f>IF($M100=D$1,COUNTIF($M$2:P100,D$1),"-")</f>
        <v>-</v>
      </c>
      <c r="E100" s="17" t="str">
        <f>IF($M100=E$1,COUNTIF($M$2:Q100,E$1),"-")</f>
        <v>-</v>
      </c>
      <c r="F100" s="17" t="str">
        <f>IF($M100=F$1,COUNTIF($M$2:R100,F$1),"-")</f>
        <v>-</v>
      </c>
      <c r="G100" s="17" t="str">
        <f>IF($M100=G$1,COUNTIF($M$2:S100,G$1),"-")</f>
        <v>-</v>
      </c>
      <c r="H100" s="17" t="str">
        <f>IF($M100=H$1,COUNTIF($M$2:T100,H$1),"-")</f>
        <v>-</v>
      </c>
      <c r="I100" s="17" t="str">
        <f>IF($M100=I$1,COUNTIF($M$2:U100,I$1),"-")</f>
        <v>-</v>
      </c>
      <c r="J100" s="17" t="str">
        <f>IF($M100=J$1,COUNTIF($M$2:V100,J$1),"-")</f>
        <v>-</v>
      </c>
      <c r="K100" s="17" t="str">
        <f>IF($M100=K$1,COUNTIF($M$2:W100,K$1),"-")</f>
        <v>-</v>
      </c>
      <c r="M100" s="6" t="s">
        <v>135</v>
      </c>
      <c r="N100" s="8" t="s">
        <v>173</v>
      </c>
      <c r="O100" s="8" t="s">
        <v>149</v>
      </c>
      <c r="P100" s="112" t="s">
        <v>370</v>
      </c>
      <c r="Q100" s="6" t="str">
        <f t="shared" si="13"/>
        <v>Level 4 Cash and Financial Management - eBook - 2024/25 - Course Book eBook</v>
      </c>
      <c r="R100" s="120">
        <v>9781035516766</v>
      </c>
      <c r="S100" s="62">
        <v>17.600000000000001</v>
      </c>
      <c r="T100" s="9" t="s">
        <v>374</v>
      </c>
      <c r="U100" s="6" t="s">
        <v>339</v>
      </c>
      <c r="V100" s="7" t="s">
        <v>373</v>
      </c>
    </row>
    <row r="101" spans="1:22" s="79" customFormat="1" x14ac:dyDescent="0.35">
      <c r="A101" s="17" t="str">
        <f>IF($M101=A$1,COUNTIF($M$2:M101,A$1),"-")</f>
        <v>-</v>
      </c>
      <c r="B101" s="17">
        <f>IF($M101=B$1,COUNTIF($M$2:N101,B$1),"-")</f>
        <v>88</v>
      </c>
      <c r="C101" s="17" t="str">
        <f>IF($M101=C$1,COUNTIF($M$2:O101,C$1),"-")</f>
        <v>-</v>
      </c>
      <c r="D101" s="17" t="str">
        <f>IF($M101=D$1,COUNTIF($M$2:P101,D$1),"-")</f>
        <v>-</v>
      </c>
      <c r="E101" s="17" t="str">
        <f>IF($M101=E$1,COUNTIF($M$2:Q101,E$1),"-")</f>
        <v>-</v>
      </c>
      <c r="F101" s="17" t="str">
        <f>IF($M101=F$1,COUNTIF($M$2:R101,F$1),"-")</f>
        <v>-</v>
      </c>
      <c r="G101" s="17" t="str">
        <f>IF($M101=G$1,COUNTIF($M$2:S101,G$1),"-")</f>
        <v>-</v>
      </c>
      <c r="H101" s="17" t="str">
        <f>IF($M101=H$1,COUNTIF($M$2:T101,H$1),"-")</f>
        <v>-</v>
      </c>
      <c r="I101" s="17" t="str">
        <f>IF($M101=I$1,COUNTIF($M$2:U101,I$1),"-")</f>
        <v>-</v>
      </c>
      <c r="J101" s="17" t="str">
        <f>IF($M101=J$1,COUNTIF($M$2:V101,J$1),"-")</f>
        <v>-</v>
      </c>
      <c r="K101" s="17" t="str">
        <f>IF($M101=K$1,COUNTIF($M$2:W101,K$1),"-")</f>
        <v>-</v>
      </c>
      <c r="M101" s="6" t="s">
        <v>135</v>
      </c>
      <c r="N101" s="8" t="s">
        <v>172</v>
      </c>
      <c r="O101" s="8" t="s">
        <v>191</v>
      </c>
      <c r="P101" s="112" t="s">
        <v>370</v>
      </c>
      <c r="Q101" s="6" t="str">
        <f t="shared" ref="Q101:Q104" si="20">CONCATENATE(N101," - ",P101," - ",O101)</f>
        <v>Level 4 Cash and Financial Management - 2024/25 - Exam Practice Kit</v>
      </c>
      <c r="R101" s="120">
        <v>9781035516575</v>
      </c>
      <c r="S101" s="62">
        <v>20</v>
      </c>
      <c r="T101" s="9" t="s">
        <v>374</v>
      </c>
      <c r="U101" s="6" t="s">
        <v>340</v>
      </c>
      <c r="V101" s="7" t="s">
        <v>373</v>
      </c>
    </row>
    <row r="102" spans="1:22" s="79" customFormat="1" x14ac:dyDescent="0.35">
      <c r="A102" s="17" t="str">
        <f>IF($M102=A$1,COUNTIF($M$2:M102,A$1),"-")</f>
        <v>-</v>
      </c>
      <c r="B102" s="17">
        <f>IF($M102=B$1,COUNTIF($M$2:N102,B$1),"-")</f>
        <v>89</v>
      </c>
      <c r="C102" s="17" t="str">
        <f>IF($M102=C$1,COUNTIF($M$2:O102,C$1),"-")</f>
        <v>-</v>
      </c>
      <c r="D102" s="17" t="str">
        <f>IF($M102=D$1,COUNTIF($M$2:P102,D$1),"-")</f>
        <v>-</v>
      </c>
      <c r="E102" s="17" t="str">
        <f>IF($M102=E$1,COUNTIF($M$2:Q102,E$1),"-")</f>
        <v>-</v>
      </c>
      <c r="F102" s="17" t="str">
        <f>IF($M102=F$1,COUNTIF($M$2:R102,F$1),"-")</f>
        <v>-</v>
      </c>
      <c r="G102" s="17" t="str">
        <f>IF($M102=G$1,COUNTIF($M$2:S102,G$1),"-")</f>
        <v>-</v>
      </c>
      <c r="H102" s="17" t="str">
        <f>IF($M102=H$1,COUNTIF($M$2:T102,H$1),"-")</f>
        <v>-</v>
      </c>
      <c r="I102" s="17" t="str">
        <f>IF($M102=I$1,COUNTIF($M$2:U102,I$1),"-")</f>
        <v>-</v>
      </c>
      <c r="J102" s="17" t="str">
        <f>IF($M102=J$1,COUNTIF($M$2:V102,J$1),"-")</f>
        <v>-</v>
      </c>
      <c r="K102" s="17" t="str">
        <f>IF($M102=K$1,COUNTIF($M$2:W102,K$1),"-")</f>
        <v>-</v>
      </c>
      <c r="M102" s="6" t="s">
        <v>135</v>
      </c>
      <c r="N102" s="8" t="s">
        <v>173</v>
      </c>
      <c r="O102" s="8" t="s">
        <v>192</v>
      </c>
      <c r="P102" s="112" t="s">
        <v>370</v>
      </c>
      <c r="Q102" s="6" t="str">
        <f t="shared" si="20"/>
        <v>Level 4 Cash and Financial Management - eBook - 2024/25 - Exam Practice Kit eBook</v>
      </c>
      <c r="R102" s="120">
        <v>9781035516926</v>
      </c>
      <c r="S102" s="62">
        <v>16</v>
      </c>
      <c r="T102" s="9" t="s">
        <v>374</v>
      </c>
      <c r="U102" s="6" t="s">
        <v>339</v>
      </c>
      <c r="V102" s="7" t="s">
        <v>373</v>
      </c>
    </row>
    <row r="103" spans="1:22" s="82" customFormat="1" x14ac:dyDescent="0.35">
      <c r="A103" s="17" t="str">
        <f>IF($M103=A$1,COUNTIF($M$2:M103,A$1),"-")</f>
        <v>-</v>
      </c>
      <c r="B103" s="17">
        <f>IF($M103=B$1,COUNTIF($M$2:N103,B$1),"-")</f>
        <v>90</v>
      </c>
      <c r="C103" s="17" t="str">
        <f>IF($M103=C$1,COUNTIF($M$2:O103,C$1),"-")</f>
        <v>-</v>
      </c>
      <c r="D103" s="17" t="str">
        <f>IF($M103=D$1,COUNTIF($M$2:P103,D$1),"-")</f>
        <v>-</v>
      </c>
      <c r="E103" s="17" t="str">
        <f>IF($M103=E$1,COUNTIF($M$2:Q103,E$1),"-")</f>
        <v>-</v>
      </c>
      <c r="F103" s="17" t="str">
        <f>IF($M103=F$1,COUNTIF($M$2:R103,F$1),"-")</f>
        <v>-</v>
      </c>
      <c r="G103" s="17" t="str">
        <f>IF($M103=G$1,COUNTIF($M$2:S103,G$1),"-")</f>
        <v>-</v>
      </c>
      <c r="H103" s="17" t="str">
        <f>IF($M103=H$1,COUNTIF($M$2:T103,H$1),"-")</f>
        <v>-</v>
      </c>
      <c r="I103" s="17" t="str">
        <f>IF($M103=I$1,COUNTIF($M$2:U103,I$1),"-")</f>
        <v>-</v>
      </c>
      <c r="J103" s="17" t="str">
        <f>IF($M103=J$1,COUNTIF($M$2:V103,J$1),"-")</f>
        <v>-</v>
      </c>
      <c r="K103" s="17" t="str">
        <f>IF($M103=K$1,COUNTIF($M$2:W103,K$1),"-")</f>
        <v>-</v>
      </c>
      <c r="M103" s="6" t="s">
        <v>135</v>
      </c>
      <c r="N103" s="8" t="s">
        <v>172</v>
      </c>
      <c r="O103" s="8" t="s">
        <v>144</v>
      </c>
      <c r="P103" s="112" t="s">
        <v>652</v>
      </c>
      <c r="Q103" s="6" t="str">
        <f t="shared" si="20"/>
        <v>Level 4 Cash and Financial Management - From 2024 - Passcards</v>
      </c>
      <c r="R103" s="120">
        <v>9781509741298</v>
      </c>
      <c r="S103" s="62">
        <v>10</v>
      </c>
      <c r="T103" s="9" t="s">
        <v>391</v>
      </c>
      <c r="U103" s="6" t="s">
        <v>340</v>
      </c>
      <c r="V103" s="7" t="s">
        <v>651</v>
      </c>
    </row>
    <row r="104" spans="1:22" s="82" customFormat="1" x14ac:dyDescent="0.35">
      <c r="A104" s="17" t="str">
        <f>IF($M104=A$1,COUNTIF($M$2:M104,A$1),"-")</f>
        <v>-</v>
      </c>
      <c r="B104" s="17">
        <f>IF($M104=B$1,COUNTIF($M$2:N104,B$1),"-")</f>
        <v>91</v>
      </c>
      <c r="C104" s="17" t="str">
        <f>IF($M104=C$1,COUNTIF($M$2:O104,C$1),"-")</f>
        <v>-</v>
      </c>
      <c r="D104" s="17" t="str">
        <f>IF($M104=D$1,COUNTIF($M$2:P104,D$1),"-")</f>
        <v>-</v>
      </c>
      <c r="E104" s="17" t="str">
        <f>IF($M104=E$1,COUNTIF($M$2:Q104,E$1),"-")</f>
        <v>-</v>
      </c>
      <c r="F104" s="17" t="str">
        <f>IF($M104=F$1,COUNTIF($M$2:R104,F$1),"-")</f>
        <v>-</v>
      </c>
      <c r="G104" s="17" t="str">
        <f>IF($M104=G$1,COUNTIF($M$2:S104,G$1),"-")</f>
        <v>-</v>
      </c>
      <c r="H104" s="17" t="str">
        <f>IF($M104=H$1,COUNTIF($M$2:T104,H$1),"-")</f>
        <v>-</v>
      </c>
      <c r="I104" s="17" t="str">
        <f>IF($M104=I$1,COUNTIF($M$2:U104,I$1),"-")</f>
        <v>-</v>
      </c>
      <c r="J104" s="17" t="str">
        <f>IF($M104=J$1,COUNTIF($M$2:V104,J$1),"-")</f>
        <v>-</v>
      </c>
      <c r="K104" s="17" t="str">
        <f>IF($M104=K$1,COUNTIF($M$2:W104,K$1),"-")</f>
        <v>-</v>
      </c>
      <c r="M104" s="6" t="s">
        <v>135</v>
      </c>
      <c r="N104" s="8" t="s">
        <v>173</v>
      </c>
      <c r="O104" s="8" t="s">
        <v>150</v>
      </c>
      <c r="P104" s="112" t="s">
        <v>652</v>
      </c>
      <c r="Q104" s="6" t="str">
        <f t="shared" si="20"/>
        <v>Level 4 Cash and Financial Management - eBook - From 2024 - Passcards eBook</v>
      </c>
      <c r="R104" s="120">
        <v>9781509743445</v>
      </c>
      <c r="S104" s="62">
        <v>8</v>
      </c>
      <c r="T104" s="9" t="s">
        <v>391</v>
      </c>
      <c r="U104" s="6" t="s">
        <v>339</v>
      </c>
      <c r="V104" s="7" t="s">
        <v>651</v>
      </c>
    </row>
    <row r="105" spans="1:22" s="79" customFormat="1" x14ac:dyDescent="0.35">
      <c r="A105" s="17" t="str">
        <f>IF($M105=A$1,COUNTIF($M$2:M105,A$1),"-")</f>
        <v>-</v>
      </c>
      <c r="B105" s="17">
        <f>IF($M105=B$1,COUNTIF($M$2:N105,B$1),"-")</f>
        <v>92</v>
      </c>
      <c r="C105" s="17" t="str">
        <f>IF($M105=C$1,COUNTIF($M$2:O105,C$1),"-")</f>
        <v>-</v>
      </c>
      <c r="D105" s="17" t="str">
        <f>IF($M105=D$1,COUNTIF($M$2:P105,D$1),"-")</f>
        <v>-</v>
      </c>
      <c r="E105" s="17" t="str">
        <f>IF($M105=E$1,COUNTIF($M$2:Q105,E$1),"-")</f>
        <v>-</v>
      </c>
      <c r="F105" s="17" t="str">
        <f>IF($M105=F$1,COUNTIF($M$2:R105,F$1),"-")</f>
        <v>-</v>
      </c>
      <c r="G105" s="17" t="str">
        <f>IF($M105=G$1,COUNTIF($M$2:S105,G$1),"-")</f>
        <v>-</v>
      </c>
      <c r="H105" s="17" t="str">
        <f>IF($M105=H$1,COUNTIF($M$2:T105,H$1),"-")</f>
        <v>-</v>
      </c>
      <c r="I105" s="17" t="str">
        <f>IF($M105=I$1,COUNTIF($M$2:U105,I$1),"-")</f>
        <v>-</v>
      </c>
      <c r="J105" s="17" t="str">
        <f>IF($M105=J$1,COUNTIF($M$2:V105,J$1),"-")</f>
        <v>-</v>
      </c>
      <c r="K105" s="17" t="str">
        <f>IF($M105=K$1,COUNTIF($M$2:W105,K$1),"-")</f>
        <v>-</v>
      </c>
      <c r="M105" s="6" t="s">
        <v>135</v>
      </c>
      <c r="N105" s="8" t="s">
        <v>174</v>
      </c>
      <c r="O105" s="8" t="s">
        <v>145</v>
      </c>
      <c r="P105" s="112" t="s">
        <v>370</v>
      </c>
      <c r="Q105" s="6" t="str">
        <f t="shared" si="13"/>
        <v>Level 4 Credit and Debt Management - 2024/25 - Course Book</v>
      </c>
      <c r="R105" s="120">
        <v>9781035516421</v>
      </c>
      <c r="S105" s="62">
        <v>22</v>
      </c>
      <c r="T105" s="9" t="s">
        <v>374</v>
      </c>
      <c r="U105" s="6" t="s">
        <v>340</v>
      </c>
      <c r="V105" s="7" t="s">
        <v>373</v>
      </c>
    </row>
    <row r="106" spans="1:22" s="79" customFormat="1" x14ac:dyDescent="0.35">
      <c r="A106" s="17" t="str">
        <f>IF($M106=A$1,COUNTIF($M$2:M106,A$1),"-")</f>
        <v>-</v>
      </c>
      <c r="B106" s="17">
        <f>IF($M106=B$1,COUNTIF($M$2:N106,B$1),"-")</f>
        <v>93</v>
      </c>
      <c r="C106" s="17" t="str">
        <f>IF($M106=C$1,COUNTIF($M$2:O106,C$1),"-")</f>
        <v>-</v>
      </c>
      <c r="D106" s="17" t="str">
        <f>IF($M106=D$1,COUNTIF($M$2:P106,D$1),"-")</f>
        <v>-</v>
      </c>
      <c r="E106" s="17" t="str">
        <f>IF($M106=E$1,COUNTIF($M$2:Q106,E$1),"-")</f>
        <v>-</v>
      </c>
      <c r="F106" s="17" t="str">
        <f>IF($M106=F$1,COUNTIF($M$2:R106,F$1),"-")</f>
        <v>-</v>
      </c>
      <c r="G106" s="17" t="str">
        <f>IF($M106=G$1,COUNTIF($M$2:S106,G$1),"-")</f>
        <v>-</v>
      </c>
      <c r="H106" s="17" t="str">
        <f>IF($M106=H$1,COUNTIF($M$2:T106,H$1),"-")</f>
        <v>-</v>
      </c>
      <c r="I106" s="17" t="str">
        <f>IF($M106=I$1,COUNTIF($M$2:U106,I$1),"-")</f>
        <v>-</v>
      </c>
      <c r="J106" s="17" t="str">
        <f>IF($M106=J$1,COUNTIF($M$2:V106,J$1),"-")</f>
        <v>-</v>
      </c>
      <c r="K106" s="17" t="str">
        <f>IF($M106=K$1,COUNTIF($M$2:W106,K$1),"-")</f>
        <v>-</v>
      </c>
      <c r="M106" s="6" t="s">
        <v>135</v>
      </c>
      <c r="N106" s="8" t="s">
        <v>175</v>
      </c>
      <c r="O106" s="8" t="s">
        <v>149</v>
      </c>
      <c r="P106" s="112" t="s">
        <v>370</v>
      </c>
      <c r="Q106" s="6" t="str">
        <f t="shared" si="13"/>
        <v>Level 4 Credit and Debt Management - eBook - 2024/25 - Course Book eBook</v>
      </c>
      <c r="R106" s="120">
        <v>9781035516773</v>
      </c>
      <c r="S106" s="62">
        <v>17.600000000000001</v>
      </c>
      <c r="T106" s="9" t="s">
        <v>374</v>
      </c>
      <c r="U106" s="6" t="s">
        <v>339</v>
      </c>
      <c r="V106" s="7" t="s">
        <v>373</v>
      </c>
    </row>
    <row r="107" spans="1:22" s="82" customFormat="1" x14ac:dyDescent="0.35">
      <c r="A107" s="17" t="str">
        <f>IF($M107=A$1,COUNTIF($M$2:M107,A$1),"-")</f>
        <v>-</v>
      </c>
      <c r="B107" s="17">
        <f>IF($M107=B$1,COUNTIF($M$2:N107,B$1),"-")</f>
        <v>94</v>
      </c>
      <c r="C107" s="17" t="str">
        <f>IF($M107=C$1,COUNTIF($M$2:O107,C$1),"-")</f>
        <v>-</v>
      </c>
      <c r="D107" s="17" t="str">
        <f>IF($M107=D$1,COUNTIF($M$2:P107,D$1),"-")</f>
        <v>-</v>
      </c>
      <c r="E107" s="17" t="str">
        <f>IF($M107=E$1,COUNTIF($M$2:Q107,E$1),"-")</f>
        <v>-</v>
      </c>
      <c r="F107" s="17" t="str">
        <f>IF($M107=F$1,COUNTIF($M$2:R107,F$1),"-")</f>
        <v>-</v>
      </c>
      <c r="G107" s="17" t="str">
        <f>IF($M107=G$1,COUNTIF($M$2:S107,G$1),"-")</f>
        <v>-</v>
      </c>
      <c r="H107" s="17" t="str">
        <f>IF($M107=H$1,COUNTIF($M$2:T107,H$1),"-")</f>
        <v>-</v>
      </c>
      <c r="I107" s="17" t="str">
        <f>IF($M107=I$1,COUNTIF($M$2:U107,I$1),"-")</f>
        <v>-</v>
      </c>
      <c r="J107" s="17" t="str">
        <f>IF($M107=J$1,COUNTIF($M$2:V107,J$1),"-")</f>
        <v>-</v>
      </c>
      <c r="K107" s="17" t="str">
        <f>IF($M107=K$1,COUNTIF($M$2:W107,K$1),"-")</f>
        <v>-</v>
      </c>
      <c r="M107" s="6" t="s">
        <v>135</v>
      </c>
      <c r="N107" s="8" t="s">
        <v>174</v>
      </c>
      <c r="O107" s="8" t="s">
        <v>191</v>
      </c>
      <c r="P107" s="112" t="s">
        <v>370</v>
      </c>
      <c r="Q107" s="6" t="str">
        <f t="shared" si="13"/>
        <v>Level 4 Credit and Debt Management - 2024/25 - Exam Practice Kit</v>
      </c>
      <c r="R107" s="120">
        <v>9781035516582</v>
      </c>
      <c r="S107" s="62">
        <v>20</v>
      </c>
      <c r="T107" s="9" t="s">
        <v>374</v>
      </c>
      <c r="U107" s="6" t="s">
        <v>340</v>
      </c>
      <c r="V107" s="7" t="s">
        <v>373</v>
      </c>
    </row>
    <row r="108" spans="1:22" s="82" customFormat="1" x14ac:dyDescent="0.35">
      <c r="A108" s="17" t="str">
        <f>IF($M108=A$1,COUNTIF($M$2:M108,A$1),"-")</f>
        <v>-</v>
      </c>
      <c r="B108" s="17">
        <f>IF($M108=B$1,COUNTIF($M$2:N108,B$1),"-")</f>
        <v>95</v>
      </c>
      <c r="C108" s="17" t="str">
        <f>IF($M108=C$1,COUNTIF($M$2:O108,C$1),"-")</f>
        <v>-</v>
      </c>
      <c r="D108" s="17" t="str">
        <f>IF($M108=D$1,COUNTIF($M$2:P108,D$1),"-")</f>
        <v>-</v>
      </c>
      <c r="E108" s="17" t="str">
        <f>IF($M108=E$1,COUNTIF($M$2:Q108,E$1),"-")</f>
        <v>-</v>
      </c>
      <c r="F108" s="17" t="str">
        <f>IF($M108=F$1,COUNTIF($M$2:R108,F$1),"-")</f>
        <v>-</v>
      </c>
      <c r="G108" s="17" t="str">
        <f>IF($M108=G$1,COUNTIF($M$2:S108,G$1),"-")</f>
        <v>-</v>
      </c>
      <c r="H108" s="17" t="str">
        <f>IF($M108=H$1,COUNTIF($M$2:T108,H$1),"-")</f>
        <v>-</v>
      </c>
      <c r="I108" s="17" t="str">
        <f>IF($M108=I$1,COUNTIF($M$2:U108,I$1),"-")</f>
        <v>-</v>
      </c>
      <c r="J108" s="17" t="str">
        <f>IF($M108=J$1,COUNTIF($M$2:V108,J$1),"-")</f>
        <v>-</v>
      </c>
      <c r="K108" s="17" t="str">
        <f>IF($M108=K$1,COUNTIF($M$2:W108,K$1),"-")</f>
        <v>-</v>
      </c>
      <c r="M108" s="6" t="s">
        <v>135</v>
      </c>
      <c r="N108" s="8" t="s">
        <v>175</v>
      </c>
      <c r="O108" s="8" t="s">
        <v>192</v>
      </c>
      <c r="P108" s="112" t="s">
        <v>370</v>
      </c>
      <c r="Q108" s="6" t="str">
        <f t="shared" si="13"/>
        <v>Level 4 Credit and Debt Management - eBook - 2024/25 - Exam Practice Kit eBook</v>
      </c>
      <c r="R108" s="120">
        <v>9781035516933</v>
      </c>
      <c r="S108" s="62">
        <v>16</v>
      </c>
      <c r="T108" s="9" t="s">
        <v>374</v>
      </c>
      <c r="U108" s="6" t="s">
        <v>339</v>
      </c>
      <c r="V108" s="7" t="s">
        <v>373</v>
      </c>
    </row>
    <row r="109" spans="1:22" s="79" customFormat="1" x14ac:dyDescent="0.35">
      <c r="A109" s="17" t="str">
        <f>IF($M109=A$1,COUNTIF($M$2:M109,A$1),"-")</f>
        <v>-</v>
      </c>
      <c r="B109" s="17">
        <f>IF($M109=B$1,COUNTIF($M$2:N109,B$1),"-")</f>
        <v>96</v>
      </c>
      <c r="C109" s="17" t="str">
        <f>IF($M109=C$1,COUNTIF($M$2:O109,C$1),"-")</f>
        <v>-</v>
      </c>
      <c r="D109" s="17" t="str">
        <f>IF($M109=D$1,COUNTIF($M$2:P109,D$1),"-")</f>
        <v>-</v>
      </c>
      <c r="E109" s="17" t="str">
        <f>IF($M109=E$1,COUNTIF($M$2:Q109,E$1),"-")</f>
        <v>-</v>
      </c>
      <c r="F109" s="17" t="str">
        <f>IF($M109=F$1,COUNTIF($M$2:R109,F$1),"-")</f>
        <v>-</v>
      </c>
      <c r="G109" s="17" t="str">
        <f>IF($M109=G$1,COUNTIF($M$2:S109,G$1),"-")</f>
        <v>-</v>
      </c>
      <c r="H109" s="17" t="str">
        <f>IF($M109=H$1,COUNTIF($M$2:T109,H$1),"-")</f>
        <v>-</v>
      </c>
      <c r="I109" s="17" t="str">
        <f>IF($M109=I$1,COUNTIF($M$2:U109,I$1),"-")</f>
        <v>-</v>
      </c>
      <c r="J109" s="17" t="str">
        <f>IF($M109=J$1,COUNTIF($M$2:V109,J$1),"-")</f>
        <v>-</v>
      </c>
      <c r="K109" s="17" t="str">
        <f>IF($M109=K$1,COUNTIF($M$2:W109,K$1),"-")</f>
        <v>-</v>
      </c>
      <c r="M109" s="6" t="s">
        <v>135</v>
      </c>
      <c r="N109" s="8" t="s">
        <v>174</v>
      </c>
      <c r="O109" s="8" t="s">
        <v>144</v>
      </c>
      <c r="P109" s="112" t="s">
        <v>652</v>
      </c>
      <c r="Q109" s="6" t="str">
        <f t="shared" si="13"/>
        <v>Level 4 Credit and Debt Management - From 2024 - Passcards</v>
      </c>
      <c r="R109" s="120">
        <v>9781509741748</v>
      </c>
      <c r="S109" s="62">
        <v>10</v>
      </c>
      <c r="T109" s="9" t="s">
        <v>391</v>
      </c>
      <c r="U109" s="6" t="s">
        <v>340</v>
      </c>
      <c r="V109" s="7" t="s">
        <v>651</v>
      </c>
    </row>
    <row r="110" spans="1:22" s="79" customFormat="1" x14ac:dyDescent="0.35">
      <c r="A110" s="17" t="str">
        <f>IF($M110=A$1,COUNTIF($M$2:M110,A$1),"-")</f>
        <v>-</v>
      </c>
      <c r="B110" s="17">
        <f>IF($M110=B$1,COUNTIF($M$2:N110,B$1),"-")</f>
        <v>97</v>
      </c>
      <c r="C110" s="17" t="str">
        <f>IF($M110=C$1,COUNTIF($M$2:O110,C$1),"-")</f>
        <v>-</v>
      </c>
      <c r="D110" s="17" t="str">
        <f>IF($M110=D$1,COUNTIF($M$2:P110,D$1),"-")</f>
        <v>-</v>
      </c>
      <c r="E110" s="17" t="str">
        <f>IF($M110=E$1,COUNTIF($M$2:Q110,E$1),"-")</f>
        <v>-</v>
      </c>
      <c r="F110" s="17" t="str">
        <f>IF($M110=F$1,COUNTIF($M$2:R110,F$1),"-")</f>
        <v>-</v>
      </c>
      <c r="G110" s="17" t="str">
        <f>IF($M110=G$1,COUNTIF($M$2:S110,G$1),"-")</f>
        <v>-</v>
      </c>
      <c r="H110" s="17" t="str">
        <f>IF($M110=H$1,COUNTIF($M$2:T110,H$1),"-")</f>
        <v>-</v>
      </c>
      <c r="I110" s="17" t="str">
        <f>IF($M110=I$1,COUNTIF($M$2:U110,I$1),"-")</f>
        <v>-</v>
      </c>
      <c r="J110" s="17" t="str">
        <f>IF($M110=J$1,COUNTIF($M$2:V110,J$1),"-")</f>
        <v>-</v>
      </c>
      <c r="K110" s="17" t="str">
        <f>IF($M110=K$1,COUNTIF($M$2:W110,K$1),"-")</f>
        <v>-</v>
      </c>
      <c r="M110" s="6" t="s">
        <v>135</v>
      </c>
      <c r="N110" s="8" t="s">
        <v>175</v>
      </c>
      <c r="O110" s="8" t="s">
        <v>150</v>
      </c>
      <c r="P110" s="112" t="s">
        <v>652</v>
      </c>
      <c r="Q110" s="6" t="str">
        <f t="shared" si="13"/>
        <v>Level 4 Credit and Debt Management - eBook - From 2024 - Passcards eBook</v>
      </c>
      <c r="R110" s="120">
        <v>9781509743452</v>
      </c>
      <c r="S110" s="62">
        <v>8</v>
      </c>
      <c r="T110" s="9" t="s">
        <v>391</v>
      </c>
      <c r="U110" s="6" t="s">
        <v>339</v>
      </c>
      <c r="V110" s="7" t="s">
        <v>651</v>
      </c>
    </row>
    <row r="111" spans="1:22" s="110" customFormat="1" x14ac:dyDescent="0.35">
      <c r="A111" s="17" t="str">
        <f>IF($M111=A$1,COUNTIF($M$2:M111,A$1),"-")</f>
        <v>-</v>
      </c>
      <c r="B111" s="17">
        <f>IF($M111=B$1,COUNTIF($M$2:N111,B$1),"-")</f>
        <v>98</v>
      </c>
      <c r="C111" s="17" t="str">
        <f>IF($M111=C$1,COUNTIF($M$2:O111,C$1),"-")</f>
        <v>-</v>
      </c>
      <c r="D111" s="17" t="str">
        <f>IF($M111=D$1,COUNTIF($M$2:P111,D$1),"-")</f>
        <v>-</v>
      </c>
      <c r="E111" s="17" t="str">
        <f>IF($M111=E$1,COUNTIF($M$2:Q111,E$1),"-")</f>
        <v>-</v>
      </c>
      <c r="F111" s="17" t="str">
        <f>IF($M111=F$1,COUNTIF($M$2:R111,F$1),"-")</f>
        <v>-</v>
      </c>
      <c r="G111" s="17" t="str">
        <f>IF($M111=G$1,COUNTIF($M$2:S111,G$1),"-")</f>
        <v>-</v>
      </c>
      <c r="H111" s="17" t="str">
        <f>IF($M111=H$1,COUNTIF($M$2:T111,H$1),"-")</f>
        <v>-</v>
      </c>
      <c r="I111" s="17" t="str">
        <f>IF($M111=I$1,COUNTIF($M$2:U111,I$1),"-")</f>
        <v>-</v>
      </c>
      <c r="J111" s="17" t="str">
        <f>IF($M111=J$1,COUNTIF($M$2:V111,J$1),"-")</f>
        <v>-</v>
      </c>
      <c r="K111" s="17" t="str">
        <f>IF($M111=K$1,COUNTIF($M$2:W111,K$1),"-")</f>
        <v>-</v>
      </c>
      <c r="M111" s="6" t="s">
        <v>135</v>
      </c>
      <c r="N111" s="8" t="s">
        <v>634</v>
      </c>
      <c r="O111" s="8" t="s">
        <v>145</v>
      </c>
      <c r="P111" s="113" t="s">
        <v>407</v>
      </c>
      <c r="Q111" s="6" t="str">
        <f t="shared" si="13"/>
        <v>Level 2 Introduction to Bookkeeping (ITBK) - 2025/26 - Course Book</v>
      </c>
      <c r="R111" s="121">
        <v>9781035530045</v>
      </c>
      <c r="S111" s="62">
        <v>25</v>
      </c>
      <c r="T111" s="9" t="s">
        <v>650</v>
      </c>
      <c r="U111" s="6" t="s">
        <v>340</v>
      </c>
      <c r="V111" s="7" t="s">
        <v>635</v>
      </c>
    </row>
    <row r="112" spans="1:22" s="110" customFormat="1" x14ac:dyDescent="0.35">
      <c r="A112" s="17" t="str">
        <f>IF($M112=A$1,COUNTIF($M$2:M112,A$1),"-")</f>
        <v>-</v>
      </c>
      <c r="B112" s="17">
        <f>IF($M112=B$1,COUNTIF($M$2:N112,B$1),"-")</f>
        <v>99</v>
      </c>
      <c r="C112" s="17" t="str">
        <f>IF($M112=C$1,COUNTIF($M$2:O112,C$1),"-")</f>
        <v>-</v>
      </c>
      <c r="D112" s="17" t="str">
        <f>IF($M112=D$1,COUNTIF($M$2:P112,D$1),"-")</f>
        <v>-</v>
      </c>
      <c r="E112" s="17" t="str">
        <f>IF($M112=E$1,COUNTIF($M$2:Q112,E$1),"-")</f>
        <v>-</v>
      </c>
      <c r="F112" s="17" t="str">
        <f>IF($M112=F$1,COUNTIF($M$2:R112,F$1),"-")</f>
        <v>-</v>
      </c>
      <c r="G112" s="17" t="str">
        <f>IF($M112=G$1,COUNTIF($M$2:S112,G$1),"-")</f>
        <v>-</v>
      </c>
      <c r="H112" s="17" t="str">
        <f>IF($M112=H$1,COUNTIF($M$2:T112,H$1),"-")</f>
        <v>-</v>
      </c>
      <c r="I112" s="17" t="str">
        <f>IF($M112=I$1,COUNTIF($M$2:U112,I$1),"-")</f>
        <v>-</v>
      </c>
      <c r="J112" s="17" t="str">
        <f>IF($M112=J$1,COUNTIF($M$2:V112,J$1),"-")</f>
        <v>-</v>
      </c>
      <c r="K112" s="17" t="str">
        <f>IF($M112=K$1,COUNTIF($M$2:W112,K$1),"-")</f>
        <v>-</v>
      </c>
      <c r="M112" s="6" t="s">
        <v>135</v>
      </c>
      <c r="N112" s="8" t="s">
        <v>634</v>
      </c>
      <c r="O112" s="8" t="s">
        <v>149</v>
      </c>
      <c r="P112" s="113" t="s">
        <v>407</v>
      </c>
      <c r="Q112" s="6" t="str">
        <f t="shared" si="13"/>
        <v>Level 2 Introduction to Bookkeeping (ITBK) - 2025/26 - Course Book eBook</v>
      </c>
      <c r="R112" s="121">
        <v>9781035530205</v>
      </c>
      <c r="S112" s="62">
        <v>21.25</v>
      </c>
      <c r="T112" s="9" t="s">
        <v>650</v>
      </c>
      <c r="U112" s="6" t="s">
        <v>339</v>
      </c>
      <c r="V112" s="7" t="s">
        <v>635</v>
      </c>
    </row>
    <row r="113" spans="1:22" s="110" customFormat="1" x14ac:dyDescent="0.35">
      <c r="A113" s="17" t="str">
        <f>IF($M113=A$1,COUNTIF($M$2:M113,A$1),"-")</f>
        <v>-</v>
      </c>
      <c r="B113" s="17">
        <f>IF($M113=B$1,COUNTIF($M$2:N113,B$1),"-")</f>
        <v>100</v>
      </c>
      <c r="C113" s="17" t="str">
        <f>IF($M113=C$1,COUNTIF($M$2:O113,C$1),"-")</f>
        <v>-</v>
      </c>
      <c r="D113" s="17" t="str">
        <f>IF($M113=D$1,COUNTIF($M$2:P113,D$1),"-")</f>
        <v>-</v>
      </c>
      <c r="E113" s="17" t="str">
        <f>IF($M113=E$1,COUNTIF($M$2:Q113,E$1),"-")</f>
        <v>-</v>
      </c>
      <c r="F113" s="17" t="str">
        <f>IF($M113=F$1,COUNTIF($M$2:R113,F$1),"-")</f>
        <v>-</v>
      </c>
      <c r="G113" s="17" t="str">
        <f>IF($M113=G$1,COUNTIF($M$2:S113,G$1),"-")</f>
        <v>-</v>
      </c>
      <c r="H113" s="17" t="str">
        <f>IF($M113=H$1,COUNTIF($M$2:T113,H$1),"-")</f>
        <v>-</v>
      </c>
      <c r="I113" s="17" t="str">
        <f>IF($M113=I$1,COUNTIF($M$2:U113,I$1),"-")</f>
        <v>-</v>
      </c>
      <c r="J113" s="17" t="str">
        <f>IF($M113=J$1,COUNTIF($M$2:V113,J$1),"-")</f>
        <v>-</v>
      </c>
      <c r="K113" s="17" t="str">
        <f>IF($M113=K$1,COUNTIF($M$2:W113,K$1),"-")</f>
        <v>-</v>
      </c>
      <c r="M113" s="6" t="s">
        <v>135</v>
      </c>
      <c r="N113" s="8" t="s">
        <v>634</v>
      </c>
      <c r="O113" s="8" t="s">
        <v>191</v>
      </c>
      <c r="P113" s="113" t="s">
        <v>407</v>
      </c>
      <c r="Q113" s="6" t="str">
        <f t="shared" si="13"/>
        <v>Level 2 Introduction to Bookkeeping (ITBK) - 2025/26 - Exam Practice Kit</v>
      </c>
      <c r="R113" s="121">
        <v>9781035530366</v>
      </c>
      <c r="S113" s="62">
        <v>22</v>
      </c>
      <c r="T113" s="9" t="s">
        <v>650</v>
      </c>
      <c r="U113" s="6" t="s">
        <v>340</v>
      </c>
      <c r="V113" s="7" t="s">
        <v>635</v>
      </c>
    </row>
    <row r="114" spans="1:22" s="110" customFormat="1" x14ac:dyDescent="0.35">
      <c r="A114" s="17" t="str">
        <f>IF($M114=A$1,COUNTIF($M$2:M114,A$1),"-")</f>
        <v>-</v>
      </c>
      <c r="B114" s="17">
        <f>IF($M114=B$1,COUNTIF($M$2:N114,B$1),"-")</f>
        <v>101</v>
      </c>
      <c r="C114" s="17" t="str">
        <f>IF($M114=C$1,COUNTIF($M$2:O114,C$1),"-")</f>
        <v>-</v>
      </c>
      <c r="D114" s="17" t="str">
        <f>IF($M114=D$1,COUNTIF($M$2:P114,D$1),"-")</f>
        <v>-</v>
      </c>
      <c r="E114" s="17" t="str">
        <f>IF($M114=E$1,COUNTIF($M$2:Q114,E$1),"-")</f>
        <v>-</v>
      </c>
      <c r="F114" s="17" t="str">
        <f>IF($M114=F$1,COUNTIF($M$2:R114,F$1),"-")</f>
        <v>-</v>
      </c>
      <c r="G114" s="17" t="str">
        <f>IF($M114=G$1,COUNTIF($M$2:S114,G$1),"-")</f>
        <v>-</v>
      </c>
      <c r="H114" s="17" t="str">
        <f>IF($M114=H$1,COUNTIF($M$2:T114,H$1),"-")</f>
        <v>-</v>
      </c>
      <c r="I114" s="17" t="str">
        <f>IF($M114=I$1,COUNTIF($M$2:U114,I$1),"-")</f>
        <v>-</v>
      </c>
      <c r="J114" s="17" t="str">
        <f>IF($M114=J$1,COUNTIF($M$2:V114,J$1),"-")</f>
        <v>-</v>
      </c>
      <c r="K114" s="17" t="str">
        <f>IF($M114=K$1,COUNTIF($M$2:W114,K$1),"-")</f>
        <v>-</v>
      </c>
      <c r="M114" s="6" t="s">
        <v>135</v>
      </c>
      <c r="N114" s="8" t="s">
        <v>634</v>
      </c>
      <c r="O114" s="8" t="s">
        <v>192</v>
      </c>
      <c r="P114" s="113" t="s">
        <v>407</v>
      </c>
      <c r="Q114" s="6" t="str">
        <f t="shared" si="13"/>
        <v>Level 2 Introduction to Bookkeeping (ITBK) - 2025/26 - Exam Practice Kit eBook</v>
      </c>
      <c r="R114" s="121">
        <v>9781035530540</v>
      </c>
      <c r="S114" s="62">
        <v>18.7</v>
      </c>
      <c r="T114" s="9" t="s">
        <v>650</v>
      </c>
      <c r="U114" s="6" t="s">
        <v>339</v>
      </c>
      <c r="V114" s="7" t="s">
        <v>635</v>
      </c>
    </row>
    <row r="115" spans="1:22" s="110" customFormat="1" x14ac:dyDescent="0.35">
      <c r="A115" s="17" t="str">
        <f>IF($M115=A$1,COUNTIF($M$2:M115,A$1),"-")</f>
        <v>-</v>
      </c>
      <c r="B115" s="17">
        <f>IF($M115=B$1,COUNTIF($M$2:N115,B$1),"-")</f>
        <v>102</v>
      </c>
      <c r="C115" s="17" t="str">
        <f>IF($M115=C$1,COUNTIF($M$2:O115,C$1),"-")</f>
        <v>-</v>
      </c>
      <c r="D115" s="17" t="str">
        <f>IF($M115=D$1,COUNTIF($M$2:P115,D$1),"-")</f>
        <v>-</v>
      </c>
      <c r="E115" s="17" t="str">
        <f>IF($M115=E$1,COUNTIF($M$2:Q115,E$1),"-")</f>
        <v>-</v>
      </c>
      <c r="F115" s="17" t="str">
        <f>IF($M115=F$1,COUNTIF($M$2:R115,F$1),"-")</f>
        <v>-</v>
      </c>
      <c r="G115" s="17" t="str">
        <f>IF($M115=G$1,COUNTIF($M$2:S115,G$1),"-")</f>
        <v>-</v>
      </c>
      <c r="H115" s="17" t="str">
        <f>IF($M115=H$1,COUNTIF($M$2:T115,H$1),"-")</f>
        <v>-</v>
      </c>
      <c r="I115" s="17" t="str">
        <f>IF($M115=I$1,COUNTIF($M$2:U115,I$1),"-")</f>
        <v>-</v>
      </c>
      <c r="J115" s="17" t="str">
        <f>IF($M115=J$1,COUNTIF($M$2:V115,J$1),"-")</f>
        <v>-</v>
      </c>
      <c r="K115" s="17" t="str">
        <f>IF($M115=K$1,COUNTIF($M$2:W115,K$1),"-")</f>
        <v>-</v>
      </c>
      <c r="M115" s="6" t="s">
        <v>135</v>
      </c>
      <c r="N115" s="8" t="s">
        <v>636</v>
      </c>
      <c r="O115" s="8" t="s">
        <v>145</v>
      </c>
      <c r="P115" s="113" t="s">
        <v>407</v>
      </c>
      <c r="Q115" s="6" t="str">
        <f t="shared" si="13"/>
        <v>Level 2 Principles of Bookkeeping Controls (POBC) - 2025/26 - Course Book</v>
      </c>
      <c r="R115" s="121">
        <v>9781035530052</v>
      </c>
      <c r="S115" s="62">
        <v>25</v>
      </c>
      <c r="T115" s="9" t="s">
        <v>650</v>
      </c>
      <c r="U115" s="6" t="s">
        <v>340</v>
      </c>
      <c r="V115" s="7" t="s">
        <v>635</v>
      </c>
    </row>
    <row r="116" spans="1:22" s="110" customFormat="1" x14ac:dyDescent="0.35">
      <c r="A116" s="17" t="str">
        <f>IF($M116=A$1,COUNTIF($M$2:M116,A$1),"-")</f>
        <v>-</v>
      </c>
      <c r="B116" s="17">
        <f>IF($M116=B$1,COUNTIF($M$2:N116,B$1),"-")</f>
        <v>103</v>
      </c>
      <c r="C116" s="17" t="str">
        <f>IF($M116=C$1,COUNTIF($M$2:O116,C$1),"-")</f>
        <v>-</v>
      </c>
      <c r="D116" s="17" t="str">
        <f>IF($M116=D$1,COUNTIF($M$2:P116,D$1),"-")</f>
        <v>-</v>
      </c>
      <c r="E116" s="17" t="str">
        <f>IF($M116=E$1,COUNTIF($M$2:Q116,E$1),"-")</f>
        <v>-</v>
      </c>
      <c r="F116" s="17" t="str">
        <f>IF($M116=F$1,COUNTIF($M$2:R116,F$1),"-")</f>
        <v>-</v>
      </c>
      <c r="G116" s="17" t="str">
        <f>IF($M116=G$1,COUNTIF($M$2:S116,G$1),"-")</f>
        <v>-</v>
      </c>
      <c r="H116" s="17" t="str">
        <f>IF($M116=H$1,COUNTIF($M$2:T116,H$1),"-")</f>
        <v>-</v>
      </c>
      <c r="I116" s="17" t="str">
        <f>IF($M116=I$1,COUNTIF($M$2:U116,I$1),"-")</f>
        <v>-</v>
      </c>
      <c r="J116" s="17" t="str">
        <f>IF($M116=J$1,COUNTIF($M$2:V116,J$1),"-")</f>
        <v>-</v>
      </c>
      <c r="K116" s="17" t="str">
        <f>IF($M116=K$1,COUNTIF($M$2:W116,K$1),"-")</f>
        <v>-</v>
      </c>
      <c r="M116" s="6" t="s">
        <v>135</v>
      </c>
      <c r="N116" s="8" t="s">
        <v>636</v>
      </c>
      <c r="O116" s="8" t="s">
        <v>149</v>
      </c>
      <c r="P116" s="113" t="s">
        <v>407</v>
      </c>
      <c r="Q116" s="6" t="str">
        <f t="shared" si="13"/>
        <v>Level 2 Principles of Bookkeeping Controls (POBC) - 2025/26 - Course Book eBook</v>
      </c>
      <c r="R116" s="121">
        <v>9781035530212</v>
      </c>
      <c r="S116" s="62">
        <v>21.25</v>
      </c>
      <c r="T116" s="9" t="s">
        <v>650</v>
      </c>
      <c r="U116" s="6" t="s">
        <v>339</v>
      </c>
      <c r="V116" s="7" t="s">
        <v>635</v>
      </c>
    </row>
    <row r="117" spans="1:22" s="110" customFormat="1" x14ac:dyDescent="0.35">
      <c r="A117" s="17" t="str">
        <f>IF($M117=A$1,COUNTIF($M$2:M117,A$1),"-")</f>
        <v>-</v>
      </c>
      <c r="B117" s="17">
        <f>IF($M117=B$1,COUNTIF($M$2:N117,B$1),"-")</f>
        <v>104</v>
      </c>
      <c r="C117" s="17" t="str">
        <f>IF($M117=C$1,COUNTIF($M$2:O117,C$1),"-")</f>
        <v>-</v>
      </c>
      <c r="D117" s="17" t="str">
        <f>IF($M117=D$1,COUNTIF($M$2:P117,D$1),"-")</f>
        <v>-</v>
      </c>
      <c r="E117" s="17" t="str">
        <f>IF($M117=E$1,COUNTIF($M$2:Q117,E$1),"-")</f>
        <v>-</v>
      </c>
      <c r="F117" s="17" t="str">
        <f>IF($M117=F$1,COUNTIF($M$2:R117,F$1),"-")</f>
        <v>-</v>
      </c>
      <c r="G117" s="17" t="str">
        <f>IF($M117=G$1,COUNTIF($M$2:S117,G$1),"-")</f>
        <v>-</v>
      </c>
      <c r="H117" s="17" t="str">
        <f>IF($M117=H$1,COUNTIF($M$2:T117,H$1),"-")</f>
        <v>-</v>
      </c>
      <c r="I117" s="17" t="str">
        <f>IF($M117=I$1,COUNTIF($M$2:U117,I$1),"-")</f>
        <v>-</v>
      </c>
      <c r="J117" s="17" t="str">
        <f>IF($M117=J$1,COUNTIF($M$2:V117,J$1),"-")</f>
        <v>-</v>
      </c>
      <c r="K117" s="17" t="str">
        <f>IF($M117=K$1,COUNTIF($M$2:W117,K$1),"-")</f>
        <v>-</v>
      </c>
      <c r="M117" s="6" t="s">
        <v>135</v>
      </c>
      <c r="N117" s="8" t="s">
        <v>636</v>
      </c>
      <c r="O117" s="8" t="s">
        <v>191</v>
      </c>
      <c r="P117" s="113" t="s">
        <v>407</v>
      </c>
      <c r="Q117" s="6" t="str">
        <f t="shared" si="13"/>
        <v>Level 2 Principles of Bookkeeping Controls (POBC) - 2025/26 - Exam Practice Kit</v>
      </c>
      <c r="R117" s="121">
        <v>9781035530373</v>
      </c>
      <c r="S117" s="62">
        <v>22</v>
      </c>
      <c r="T117" s="9" t="s">
        <v>650</v>
      </c>
      <c r="U117" s="6" t="s">
        <v>340</v>
      </c>
      <c r="V117" s="7" t="s">
        <v>635</v>
      </c>
    </row>
    <row r="118" spans="1:22" s="110" customFormat="1" x14ac:dyDescent="0.35">
      <c r="A118" s="17" t="str">
        <f>IF($M118=A$1,COUNTIF($M$2:M118,A$1),"-")</f>
        <v>-</v>
      </c>
      <c r="B118" s="17">
        <f>IF($M118=B$1,COUNTIF($M$2:N118,B$1),"-")</f>
        <v>105</v>
      </c>
      <c r="C118" s="17" t="str">
        <f>IF($M118=C$1,COUNTIF($M$2:O118,C$1),"-")</f>
        <v>-</v>
      </c>
      <c r="D118" s="17" t="str">
        <f>IF($M118=D$1,COUNTIF($M$2:P118,D$1),"-")</f>
        <v>-</v>
      </c>
      <c r="E118" s="17" t="str">
        <f>IF($M118=E$1,COUNTIF($M$2:Q118,E$1),"-")</f>
        <v>-</v>
      </c>
      <c r="F118" s="17" t="str">
        <f>IF($M118=F$1,COUNTIF($M$2:R118,F$1),"-")</f>
        <v>-</v>
      </c>
      <c r="G118" s="17" t="str">
        <f>IF($M118=G$1,COUNTIF($M$2:S118,G$1),"-")</f>
        <v>-</v>
      </c>
      <c r="H118" s="17" t="str">
        <f>IF($M118=H$1,COUNTIF($M$2:T118,H$1),"-")</f>
        <v>-</v>
      </c>
      <c r="I118" s="17" t="str">
        <f>IF($M118=I$1,COUNTIF($M$2:U118,I$1),"-")</f>
        <v>-</v>
      </c>
      <c r="J118" s="17" t="str">
        <f>IF($M118=J$1,COUNTIF($M$2:V118,J$1),"-")</f>
        <v>-</v>
      </c>
      <c r="K118" s="17" t="str">
        <f>IF($M118=K$1,COUNTIF($M$2:W118,K$1),"-")</f>
        <v>-</v>
      </c>
      <c r="M118" s="6" t="s">
        <v>135</v>
      </c>
      <c r="N118" s="8" t="s">
        <v>637</v>
      </c>
      <c r="O118" s="8" t="s">
        <v>192</v>
      </c>
      <c r="P118" s="113" t="s">
        <v>407</v>
      </c>
      <c r="Q118" s="6" t="str">
        <f t="shared" si="13"/>
        <v>Level 2 Principles of Bookkeeping Controls(POBC) - 2025/26 - Exam Practice Kit eBook</v>
      </c>
      <c r="R118" s="121">
        <v>9781035530557</v>
      </c>
      <c r="S118" s="62">
        <v>18.7</v>
      </c>
      <c r="T118" s="9" t="s">
        <v>650</v>
      </c>
      <c r="U118" s="6" t="s">
        <v>339</v>
      </c>
      <c r="V118" s="7" t="s">
        <v>635</v>
      </c>
    </row>
    <row r="119" spans="1:22" s="110" customFormat="1" x14ac:dyDescent="0.35">
      <c r="A119" s="17" t="str">
        <f>IF($M119=A$1,COUNTIF($M$2:M119,A$1),"-")</f>
        <v>-</v>
      </c>
      <c r="B119" s="17">
        <f>IF($M119=B$1,COUNTIF($M$2:N119,B$1),"-")</f>
        <v>106</v>
      </c>
      <c r="C119" s="17" t="str">
        <f>IF($M119=C$1,COUNTIF($M$2:O119,C$1),"-")</f>
        <v>-</v>
      </c>
      <c r="D119" s="17" t="str">
        <f>IF($M119=D$1,COUNTIF($M$2:P119,D$1),"-")</f>
        <v>-</v>
      </c>
      <c r="E119" s="17" t="str">
        <f>IF($M119=E$1,COUNTIF($M$2:Q119,E$1),"-")</f>
        <v>-</v>
      </c>
      <c r="F119" s="17" t="str">
        <f>IF($M119=F$1,COUNTIF($M$2:R119,F$1),"-")</f>
        <v>-</v>
      </c>
      <c r="G119" s="17" t="str">
        <f>IF($M119=G$1,COUNTIF($M$2:S119,G$1),"-")</f>
        <v>-</v>
      </c>
      <c r="H119" s="17" t="str">
        <f>IF($M119=H$1,COUNTIF($M$2:T119,H$1),"-")</f>
        <v>-</v>
      </c>
      <c r="I119" s="17" t="str">
        <f>IF($M119=I$1,COUNTIF($M$2:U119,I$1),"-")</f>
        <v>-</v>
      </c>
      <c r="J119" s="17" t="str">
        <f>IF($M119=J$1,COUNTIF($M$2:V119,J$1),"-")</f>
        <v>-</v>
      </c>
      <c r="K119" s="17" t="str">
        <f>IF($M119=K$1,COUNTIF($M$2:W119,K$1),"-")</f>
        <v>-</v>
      </c>
      <c r="M119" s="6" t="s">
        <v>135</v>
      </c>
      <c r="N119" s="8" t="s">
        <v>638</v>
      </c>
      <c r="O119" s="8" t="s">
        <v>145</v>
      </c>
      <c r="P119" s="113" t="s">
        <v>407</v>
      </c>
      <c r="Q119" s="6" t="str">
        <f t="shared" si="13"/>
        <v>Level 2 Principles of Costing (POCN) - 2025/26 - Course Book</v>
      </c>
      <c r="R119" s="121">
        <v>9781035530069</v>
      </c>
      <c r="S119" s="62">
        <v>25</v>
      </c>
      <c r="T119" s="9" t="s">
        <v>650</v>
      </c>
      <c r="U119" s="6" t="s">
        <v>340</v>
      </c>
      <c r="V119" s="7" t="s">
        <v>635</v>
      </c>
    </row>
    <row r="120" spans="1:22" s="110" customFormat="1" x14ac:dyDescent="0.35">
      <c r="A120" s="17" t="str">
        <f>IF($M120=A$1,COUNTIF($M$2:M120,A$1),"-")</f>
        <v>-</v>
      </c>
      <c r="B120" s="17">
        <f>IF($M120=B$1,COUNTIF($M$2:N120,B$1),"-")</f>
        <v>107</v>
      </c>
      <c r="C120" s="17" t="str">
        <f>IF($M120=C$1,COUNTIF($M$2:O120,C$1),"-")</f>
        <v>-</v>
      </c>
      <c r="D120" s="17" t="str">
        <f>IF($M120=D$1,COUNTIF($M$2:P120,D$1),"-")</f>
        <v>-</v>
      </c>
      <c r="E120" s="17" t="str">
        <f>IF($M120=E$1,COUNTIF($M$2:Q120,E$1),"-")</f>
        <v>-</v>
      </c>
      <c r="F120" s="17" t="str">
        <f>IF($M120=F$1,COUNTIF($M$2:R120,F$1),"-")</f>
        <v>-</v>
      </c>
      <c r="G120" s="17" t="str">
        <f>IF($M120=G$1,COUNTIF($M$2:S120,G$1),"-")</f>
        <v>-</v>
      </c>
      <c r="H120" s="17" t="str">
        <f>IF($M120=H$1,COUNTIF($M$2:T120,H$1),"-")</f>
        <v>-</v>
      </c>
      <c r="I120" s="17" t="str">
        <f>IF($M120=I$1,COUNTIF($M$2:U120,I$1),"-")</f>
        <v>-</v>
      </c>
      <c r="J120" s="17" t="str">
        <f>IF($M120=J$1,COUNTIF($M$2:V120,J$1),"-")</f>
        <v>-</v>
      </c>
      <c r="K120" s="17" t="str">
        <f>IF($M120=K$1,COUNTIF($M$2:W120,K$1),"-")</f>
        <v>-</v>
      </c>
      <c r="M120" s="6" t="s">
        <v>135</v>
      </c>
      <c r="N120" s="8" t="s">
        <v>638</v>
      </c>
      <c r="O120" s="8" t="s">
        <v>149</v>
      </c>
      <c r="P120" s="113" t="s">
        <v>407</v>
      </c>
      <c r="Q120" s="6" t="str">
        <f t="shared" si="13"/>
        <v>Level 2 Principles of Costing (POCN) - 2025/26 - Course Book eBook</v>
      </c>
      <c r="R120" s="121">
        <v>9781035530229</v>
      </c>
      <c r="S120" s="62">
        <v>21.25</v>
      </c>
      <c r="T120" s="9" t="s">
        <v>650</v>
      </c>
      <c r="U120" s="6" t="s">
        <v>339</v>
      </c>
      <c r="V120" s="7" t="s">
        <v>635</v>
      </c>
    </row>
    <row r="121" spans="1:22" s="110" customFormat="1" x14ac:dyDescent="0.35">
      <c r="A121" s="17" t="str">
        <f>IF($M121=A$1,COUNTIF($M$2:M121,A$1),"-")</f>
        <v>-</v>
      </c>
      <c r="B121" s="17">
        <f>IF($M121=B$1,COUNTIF($M$2:N121,B$1),"-")</f>
        <v>108</v>
      </c>
      <c r="C121" s="17" t="str">
        <f>IF($M121=C$1,COUNTIF($M$2:O121,C$1),"-")</f>
        <v>-</v>
      </c>
      <c r="D121" s="17" t="str">
        <f>IF($M121=D$1,COUNTIF($M$2:P121,D$1),"-")</f>
        <v>-</v>
      </c>
      <c r="E121" s="17" t="str">
        <f>IF($M121=E$1,COUNTIF($M$2:Q121,E$1),"-")</f>
        <v>-</v>
      </c>
      <c r="F121" s="17" t="str">
        <f>IF($M121=F$1,COUNTIF($M$2:R121,F$1),"-")</f>
        <v>-</v>
      </c>
      <c r="G121" s="17" t="str">
        <f>IF($M121=G$1,COUNTIF($M$2:S121,G$1),"-")</f>
        <v>-</v>
      </c>
      <c r="H121" s="17" t="str">
        <f>IF($M121=H$1,COUNTIF($M$2:T121,H$1),"-")</f>
        <v>-</v>
      </c>
      <c r="I121" s="17" t="str">
        <f>IF($M121=I$1,COUNTIF($M$2:U121,I$1),"-")</f>
        <v>-</v>
      </c>
      <c r="J121" s="17" t="str">
        <f>IF($M121=J$1,COUNTIF($M$2:V121,J$1),"-")</f>
        <v>-</v>
      </c>
      <c r="K121" s="17" t="str">
        <f>IF($M121=K$1,COUNTIF($M$2:W121,K$1),"-")</f>
        <v>-</v>
      </c>
      <c r="M121" s="6" t="s">
        <v>135</v>
      </c>
      <c r="N121" s="8" t="s">
        <v>638</v>
      </c>
      <c r="O121" s="8" t="s">
        <v>191</v>
      </c>
      <c r="P121" s="113" t="s">
        <v>407</v>
      </c>
      <c r="Q121" s="6" t="str">
        <f t="shared" si="13"/>
        <v>Level 2 Principles of Costing (POCN) - 2025/26 - Exam Practice Kit</v>
      </c>
      <c r="R121" s="121">
        <v>9781035530380</v>
      </c>
      <c r="S121" s="62">
        <v>22</v>
      </c>
      <c r="T121" s="9" t="s">
        <v>650</v>
      </c>
      <c r="U121" s="6" t="s">
        <v>340</v>
      </c>
      <c r="V121" s="7" t="s">
        <v>635</v>
      </c>
    </row>
    <row r="122" spans="1:22" s="110" customFormat="1" x14ac:dyDescent="0.35">
      <c r="A122" s="17" t="str">
        <f>IF($M122=A$1,COUNTIF($M$2:M122,A$1),"-")</f>
        <v>-</v>
      </c>
      <c r="B122" s="17">
        <f>IF($M122=B$1,COUNTIF($M$2:N122,B$1),"-")</f>
        <v>109</v>
      </c>
      <c r="C122" s="17" t="str">
        <f>IF($M122=C$1,COUNTIF($M$2:O122,C$1),"-")</f>
        <v>-</v>
      </c>
      <c r="D122" s="17" t="str">
        <f>IF($M122=D$1,COUNTIF($M$2:P122,D$1),"-")</f>
        <v>-</v>
      </c>
      <c r="E122" s="17" t="str">
        <f>IF($M122=E$1,COUNTIF($M$2:Q122,E$1),"-")</f>
        <v>-</v>
      </c>
      <c r="F122" s="17" t="str">
        <f>IF($M122=F$1,COUNTIF($M$2:R122,F$1),"-")</f>
        <v>-</v>
      </c>
      <c r="G122" s="17" t="str">
        <f>IF($M122=G$1,COUNTIF($M$2:S122,G$1),"-")</f>
        <v>-</v>
      </c>
      <c r="H122" s="17" t="str">
        <f>IF($M122=H$1,COUNTIF($M$2:T122,H$1),"-")</f>
        <v>-</v>
      </c>
      <c r="I122" s="17" t="str">
        <f>IF($M122=I$1,COUNTIF($M$2:U122,I$1),"-")</f>
        <v>-</v>
      </c>
      <c r="J122" s="17" t="str">
        <f>IF($M122=J$1,COUNTIF($M$2:V122,J$1),"-")</f>
        <v>-</v>
      </c>
      <c r="K122" s="17" t="str">
        <f>IF($M122=K$1,COUNTIF($M$2:W122,K$1),"-")</f>
        <v>-</v>
      </c>
      <c r="M122" s="6" t="s">
        <v>135</v>
      </c>
      <c r="N122" s="8" t="s">
        <v>638</v>
      </c>
      <c r="O122" s="8" t="s">
        <v>192</v>
      </c>
      <c r="P122" s="113" t="s">
        <v>407</v>
      </c>
      <c r="Q122" s="6" t="str">
        <f t="shared" si="13"/>
        <v>Level 2 Principles of Costing (POCN) - 2025/26 - Exam Practice Kit eBook</v>
      </c>
      <c r="R122" s="121">
        <v>9781035530564</v>
      </c>
      <c r="S122" s="62">
        <v>18.7</v>
      </c>
      <c r="T122" s="9" t="s">
        <v>650</v>
      </c>
      <c r="U122" s="6" t="s">
        <v>339</v>
      </c>
      <c r="V122" s="7" t="s">
        <v>635</v>
      </c>
    </row>
    <row r="123" spans="1:22" s="110" customFormat="1" x14ac:dyDescent="0.35">
      <c r="A123" s="17" t="str">
        <f>IF($M123=A$1,COUNTIF($M$2:M123,A$1),"-")</f>
        <v>-</v>
      </c>
      <c r="B123" s="17">
        <f>IF($M123=B$1,COUNTIF($M$2:N123,B$1),"-")</f>
        <v>110</v>
      </c>
      <c r="C123" s="17" t="str">
        <f>IF($M123=C$1,COUNTIF($M$2:O123,C$1),"-")</f>
        <v>-</v>
      </c>
      <c r="D123" s="17" t="str">
        <f>IF($M123=D$1,COUNTIF($M$2:P123,D$1),"-")</f>
        <v>-</v>
      </c>
      <c r="E123" s="17" t="str">
        <f>IF($M123=E$1,COUNTIF($M$2:Q123,E$1),"-")</f>
        <v>-</v>
      </c>
      <c r="F123" s="17" t="str">
        <f>IF($M123=F$1,COUNTIF($M$2:R123,F$1),"-")</f>
        <v>-</v>
      </c>
      <c r="G123" s="17" t="str">
        <f>IF($M123=G$1,COUNTIF($M$2:S123,G$1),"-")</f>
        <v>-</v>
      </c>
      <c r="H123" s="17" t="str">
        <f>IF($M123=H$1,COUNTIF($M$2:T123,H$1),"-")</f>
        <v>-</v>
      </c>
      <c r="I123" s="17" t="str">
        <f>IF($M123=I$1,COUNTIF($M$2:U123,I$1),"-")</f>
        <v>-</v>
      </c>
      <c r="J123" s="17" t="str">
        <f>IF($M123=J$1,COUNTIF($M$2:V123,J$1),"-")</f>
        <v>-</v>
      </c>
      <c r="K123" s="17" t="str">
        <f>IF($M123=K$1,COUNTIF($M$2:W123,K$1),"-")</f>
        <v>-</v>
      </c>
      <c r="M123" s="6" t="s">
        <v>135</v>
      </c>
      <c r="N123" s="8" t="s">
        <v>639</v>
      </c>
      <c r="O123" s="8" t="s">
        <v>145</v>
      </c>
      <c r="P123" s="113" t="s">
        <v>407</v>
      </c>
      <c r="Q123" s="6" t="str">
        <f t="shared" si="13"/>
        <v>Level 2 The Business Environment (BESY) - 2025/26 - Course Book</v>
      </c>
      <c r="R123" s="121">
        <v>9781035530076</v>
      </c>
      <c r="S123" s="62">
        <v>25</v>
      </c>
      <c r="T123" s="9" t="s">
        <v>650</v>
      </c>
      <c r="U123" s="6" t="s">
        <v>340</v>
      </c>
      <c r="V123" s="7" t="s">
        <v>635</v>
      </c>
    </row>
    <row r="124" spans="1:22" s="110" customFormat="1" x14ac:dyDescent="0.35">
      <c r="A124" s="17" t="str">
        <f>IF($M124=A$1,COUNTIF($M$2:M124,A$1),"-")</f>
        <v>-</v>
      </c>
      <c r="B124" s="17">
        <f>IF($M124=B$1,COUNTIF($M$2:N124,B$1),"-")</f>
        <v>111</v>
      </c>
      <c r="C124" s="17" t="str">
        <f>IF($M124=C$1,COUNTIF($M$2:O124,C$1),"-")</f>
        <v>-</v>
      </c>
      <c r="D124" s="17" t="str">
        <f>IF($M124=D$1,COUNTIF($M$2:P124,D$1),"-")</f>
        <v>-</v>
      </c>
      <c r="E124" s="17" t="str">
        <f>IF($M124=E$1,COUNTIF($M$2:Q124,E$1),"-")</f>
        <v>-</v>
      </c>
      <c r="F124" s="17" t="str">
        <f>IF($M124=F$1,COUNTIF($M$2:R124,F$1),"-")</f>
        <v>-</v>
      </c>
      <c r="G124" s="17" t="str">
        <f>IF($M124=G$1,COUNTIF($M$2:S124,G$1),"-")</f>
        <v>-</v>
      </c>
      <c r="H124" s="17" t="str">
        <f>IF($M124=H$1,COUNTIF($M$2:T124,H$1),"-")</f>
        <v>-</v>
      </c>
      <c r="I124" s="17" t="str">
        <f>IF($M124=I$1,COUNTIF($M$2:U124,I$1),"-")</f>
        <v>-</v>
      </c>
      <c r="J124" s="17" t="str">
        <f>IF($M124=J$1,COUNTIF($M$2:V124,J$1),"-")</f>
        <v>-</v>
      </c>
      <c r="K124" s="17" t="str">
        <f>IF($M124=K$1,COUNTIF($M$2:W124,K$1),"-")</f>
        <v>-</v>
      </c>
      <c r="M124" s="6" t="s">
        <v>135</v>
      </c>
      <c r="N124" s="8" t="s">
        <v>639</v>
      </c>
      <c r="O124" s="8" t="s">
        <v>149</v>
      </c>
      <c r="P124" s="113" t="s">
        <v>407</v>
      </c>
      <c r="Q124" s="6" t="str">
        <f t="shared" si="13"/>
        <v>Level 2 The Business Environment (BESY) - 2025/26 - Course Book eBook</v>
      </c>
      <c r="R124" s="121">
        <v>9781035530236</v>
      </c>
      <c r="S124" s="62">
        <v>21.25</v>
      </c>
      <c r="T124" s="9" t="s">
        <v>650</v>
      </c>
      <c r="U124" s="6" t="s">
        <v>339</v>
      </c>
      <c r="V124" s="7" t="s">
        <v>635</v>
      </c>
    </row>
    <row r="125" spans="1:22" s="110" customFormat="1" x14ac:dyDescent="0.35">
      <c r="A125" s="17" t="str">
        <f>IF($M125=A$1,COUNTIF($M$2:M125,A$1),"-")</f>
        <v>-</v>
      </c>
      <c r="B125" s="17">
        <f>IF($M125=B$1,COUNTIF($M$2:N125,B$1),"-")</f>
        <v>112</v>
      </c>
      <c r="C125" s="17" t="str">
        <f>IF($M125=C$1,COUNTIF($M$2:O125,C$1),"-")</f>
        <v>-</v>
      </c>
      <c r="D125" s="17" t="str">
        <f>IF($M125=D$1,COUNTIF($M$2:P125,D$1),"-")</f>
        <v>-</v>
      </c>
      <c r="E125" s="17" t="str">
        <f>IF($M125=E$1,COUNTIF($M$2:Q125,E$1),"-")</f>
        <v>-</v>
      </c>
      <c r="F125" s="17" t="str">
        <f>IF($M125=F$1,COUNTIF($M$2:R125,F$1),"-")</f>
        <v>-</v>
      </c>
      <c r="G125" s="17" t="str">
        <f>IF($M125=G$1,COUNTIF($M$2:S125,G$1),"-")</f>
        <v>-</v>
      </c>
      <c r="H125" s="17" t="str">
        <f>IF($M125=H$1,COUNTIF($M$2:T125,H$1),"-")</f>
        <v>-</v>
      </c>
      <c r="I125" s="17" t="str">
        <f>IF($M125=I$1,COUNTIF($M$2:U125,I$1),"-")</f>
        <v>-</v>
      </c>
      <c r="J125" s="17" t="str">
        <f>IF($M125=J$1,COUNTIF($M$2:V125,J$1),"-")</f>
        <v>-</v>
      </c>
      <c r="K125" s="17" t="str">
        <f>IF($M125=K$1,COUNTIF($M$2:W125,K$1),"-")</f>
        <v>-</v>
      </c>
      <c r="M125" s="6" t="s">
        <v>135</v>
      </c>
      <c r="N125" s="8" t="s">
        <v>640</v>
      </c>
      <c r="O125" s="8" t="s">
        <v>191</v>
      </c>
      <c r="P125" s="113" t="s">
        <v>407</v>
      </c>
      <c r="Q125" s="6" t="str">
        <f t="shared" si="13"/>
        <v>Level 2 The Business Environment Synoptic Assessment (BESY) - 2025/26 - Exam Practice Kit</v>
      </c>
      <c r="R125" s="121">
        <v>9781035530397</v>
      </c>
      <c r="S125" s="62">
        <v>22</v>
      </c>
      <c r="T125" s="9" t="s">
        <v>650</v>
      </c>
      <c r="U125" s="6" t="s">
        <v>340</v>
      </c>
      <c r="V125" s="7" t="s">
        <v>635</v>
      </c>
    </row>
    <row r="126" spans="1:22" s="110" customFormat="1" x14ac:dyDescent="0.35">
      <c r="A126" s="17" t="str">
        <f>IF($M126=A$1,COUNTIF($M$2:M126,A$1),"-")</f>
        <v>-</v>
      </c>
      <c r="B126" s="17">
        <f>IF($M126=B$1,COUNTIF($M$2:N126,B$1),"-")</f>
        <v>113</v>
      </c>
      <c r="C126" s="17" t="str">
        <f>IF($M126=C$1,COUNTIF($M$2:O126,C$1),"-")</f>
        <v>-</v>
      </c>
      <c r="D126" s="17" t="str">
        <f>IF($M126=D$1,COUNTIF($M$2:P126,D$1),"-")</f>
        <v>-</v>
      </c>
      <c r="E126" s="17" t="str">
        <f>IF($M126=E$1,COUNTIF($M$2:Q126,E$1),"-")</f>
        <v>-</v>
      </c>
      <c r="F126" s="17" t="str">
        <f>IF($M126=F$1,COUNTIF($M$2:R126,F$1),"-")</f>
        <v>-</v>
      </c>
      <c r="G126" s="17" t="str">
        <f>IF($M126=G$1,COUNTIF($M$2:S126,G$1),"-")</f>
        <v>-</v>
      </c>
      <c r="H126" s="17" t="str">
        <f>IF($M126=H$1,COUNTIF($M$2:T126,H$1),"-")</f>
        <v>-</v>
      </c>
      <c r="I126" s="17" t="str">
        <f>IF($M126=I$1,COUNTIF($M$2:U126,I$1),"-")</f>
        <v>-</v>
      </c>
      <c r="J126" s="17" t="str">
        <f>IF($M126=J$1,COUNTIF($M$2:V126,J$1),"-")</f>
        <v>-</v>
      </c>
      <c r="K126" s="17" t="str">
        <f>IF($M126=K$1,COUNTIF($M$2:W126,K$1),"-")</f>
        <v>-</v>
      </c>
      <c r="M126" s="6" t="s">
        <v>135</v>
      </c>
      <c r="N126" s="8" t="s">
        <v>640</v>
      </c>
      <c r="O126" s="8" t="s">
        <v>192</v>
      </c>
      <c r="P126" s="113" t="s">
        <v>407</v>
      </c>
      <c r="Q126" s="6" t="str">
        <f t="shared" si="13"/>
        <v>Level 2 The Business Environment Synoptic Assessment (BESY) - 2025/26 - Exam Practice Kit eBook</v>
      </c>
      <c r="R126" s="121">
        <v>9781035530571</v>
      </c>
      <c r="S126" s="62">
        <v>18.7</v>
      </c>
      <c r="T126" s="9" t="s">
        <v>650</v>
      </c>
      <c r="U126" s="6" t="s">
        <v>339</v>
      </c>
      <c r="V126" s="7" t="s">
        <v>635</v>
      </c>
    </row>
    <row r="127" spans="1:22" s="110" customFormat="1" x14ac:dyDescent="0.35">
      <c r="A127" s="17" t="str">
        <f>IF($M127=A$1,COUNTIF($M$2:M127,A$1),"-")</f>
        <v>-</v>
      </c>
      <c r="B127" s="17">
        <f>IF($M127=B$1,COUNTIF($M$2:N127,B$1),"-")</f>
        <v>114</v>
      </c>
      <c r="C127" s="17" t="str">
        <f>IF($M127=C$1,COUNTIF($M$2:O127,C$1),"-")</f>
        <v>-</v>
      </c>
      <c r="D127" s="17" t="str">
        <f>IF($M127=D$1,COUNTIF($M$2:P127,D$1),"-")</f>
        <v>-</v>
      </c>
      <c r="E127" s="17" t="str">
        <f>IF($M127=E$1,COUNTIF($M$2:Q127,E$1),"-")</f>
        <v>-</v>
      </c>
      <c r="F127" s="17" t="str">
        <f>IF($M127=F$1,COUNTIF($M$2:R127,F$1),"-")</f>
        <v>-</v>
      </c>
      <c r="G127" s="17" t="str">
        <f>IF($M127=G$1,COUNTIF($M$2:S127,G$1),"-")</f>
        <v>-</v>
      </c>
      <c r="H127" s="17" t="str">
        <f>IF($M127=H$1,COUNTIF($M$2:T127,H$1),"-")</f>
        <v>-</v>
      </c>
      <c r="I127" s="17" t="str">
        <f>IF($M127=I$1,COUNTIF($M$2:U127,I$1),"-")</f>
        <v>-</v>
      </c>
      <c r="J127" s="17" t="str">
        <f>IF($M127=J$1,COUNTIF($M$2:V127,J$1),"-")</f>
        <v>-</v>
      </c>
      <c r="K127" s="17" t="str">
        <f>IF($M127=K$1,COUNTIF($M$2:W127,K$1),"-")</f>
        <v>-</v>
      </c>
      <c r="M127" s="6" t="s">
        <v>135</v>
      </c>
      <c r="N127" s="8" t="s">
        <v>641</v>
      </c>
      <c r="O127" s="8" t="s">
        <v>145</v>
      </c>
      <c r="P127" s="113" t="s">
        <v>407</v>
      </c>
      <c r="Q127" s="6" t="str">
        <f t="shared" ref="Q127:Q162" si="21">CONCATENATE(N127," - ",P127," - ",O127)</f>
        <v>Level 3 Business Awareness (BUAW) - 2025/26 - Course Book</v>
      </c>
      <c r="R127" s="121">
        <v>9781035530113</v>
      </c>
      <c r="S127" s="62">
        <v>25</v>
      </c>
      <c r="T127" s="9" t="s">
        <v>650</v>
      </c>
      <c r="U127" s="6" t="s">
        <v>340</v>
      </c>
      <c r="V127" s="7" t="s">
        <v>635</v>
      </c>
    </row>
    <row r="128" spans="1:22" s="110" customFormat="1" x14ac:dyDescent="0.35">
      <c r="A128" s="17" t="str">
        <f>IF($M128=A$1,COUNTIF($M$2:M128,A$1),"-")</f>
        <v>-</v>
      </c>
      <c r="B128" s="17">
        <f>IF($M128=B$1,COUNTIF($M$2:N128,B$1),"-")</f>
        <v>115</v>
      </c>
      <c r="C128" s="17" t="str">
        <f>IF($M128=C$1,COUNTIF($M$2:O128,C$1),"-")</f>
        <v>-</v>
      </c>
      <c r="D128" s="17" t="str">
        <f>IF($M128=D$1,COUNTIF($M$2:P128,D$1),"-")</f>
        <v>-</v>
      </c>
      <c r="E128" s="17" t="str">
        <f>IF($M128=E$1,COUNTIF($M$2:Q128,E$1),"-")</f>
        <v>-</v>
      </c>
      <c r="F128" s="17" t="str">
        <f>IF($M128=F$1,COUNTIF($M$2:R128,F$1),"-")</f>
        <v>-</v>
      </c>
      <c r="G128" s="17" t="str">
        <f>IF($M128=G$1,COUNTIF($M$2:S128,G$1),"-")</f>
        <v>-</v>
      </c>
      <c r="H128" s="17" t="str">
        <f>IF($M128=H$1,COUNTIF($M$2:T128,H$1),"-")</f>
        <v>-</v>
      </c>
      <c r="I128" s="17" t="str">
        <f>IF($M128=I$1,COUNTIF($M$2:U128,I$1),"-")</f>
        <v>-</v>
      </c>
      <c r="J128" s="17" t="str">
        <f>IF($M128=J$1,COUNTIF($M$2:V128,J$1),"-")</f>
        <v>-</v>
      </c>
      <c r="K128" s="17" t="str">
        <f>IF($M128=K$1,COUNTIF($M$2:W128,K$1),"-")</f>
        <v>-</v>
      </c>
      <c r="M128" s="6" t="s">
        <v>135</v>
      </c>
      <c r="N128" s="8" t="s">
        <v>641</v>
      </c>
      <c r="O128" s="8" t="s">
        <v>149</v>
      </c>
      <c r="P128" s="113" t="s">
        <v>407</v>
      </c>
      <c r="Q128" s="6" t="str">
        <f t="shared" si="21"/>
        <v>Level 3 Business Awareness (BUAW) - 2025/26 - Course Book eBook</v>
      </c>
      <c r="R128" s="121">
        <v>9781035530274</v>
      </c>
      <c r="S128" s="62">
        <v>21.25</v>
      </c>
      <c r="T128" s="9" t="s">
        <v>650</v>
      </c>
      <c r="U128" s="6" t="s">
        <v>339</v>
      </c>
      <c r="V128" s="7" t="s">
        <v>635</v>
      </c>
    </row>
    <row r="129" spans="1:22" s="110" customFormat="1" x14ac:dyDescent="0.35">
      <c r="A129" s="17" t="str">
        <f>IF($M129=A$1,COUNTIF($M$2:M129,A$1),"-")</f>
        <v>-</v>
      </c>
      <c r="B129" s="17">
        <f>IF($M129=B$1,COUNTIF($M$2:N129,B$1),"-")</f>
        <v>116</v>
      </c>
      <c r="C129" s="17" t="str">
        <f>IF($M129=C$1,COUNTIF($M$2:O129,C$1),"-")</f>
        <v>-</v>
      </c>
      <c r="D129" s="17" t="str">
        <f>IF($M129=D$1,COUNTIF($M$2:P129,D$1),"-")</f>
        <v>-</v>
      </c>
      <c r="E129" s="17" t="str">
        <f>IF($M129=E$1,COUNTIF($M$2:Q129,E$1),"-")</f>
        <v>-</v>
      </c>
      <c r="F129" s="17" t="str">
        <f>IF($M129=F$1,COUNTIF($M$2:R129,F$1),"-")</f>
        <v>-</v>
      </c>
      <c r="G129" s="17" t="str">
        <f>IF($M129=G$1,COUNTIF($M$2:S129,G$1),"-")</f>
        <v>-</v>
      </c>
      <c r="H129" s="17" t="str">
        <f>IF($M129=H$1,COUNTIF($M$2:T129,H$1),"-")</f>
        <v>-</v>
      </c>
      <c r="I129" s="17" t="str">
        <f>IF($M129=I$1,COUNTIF($M$2:U129,I$1),"-")</f>
        <v>-</v>
      </c>
      <c r="J129" s="17" t="str">
        <f>IF($M129=J$1,COUNTIF($M$2:V129,J$1),"-")</f>
        <v>-</v>
      </c>
      <c r="K129" s="17" t="str">
        <f>IF($M129=K$1,COUNTIF($M$2:W129,K$1),"-")</f>
        <v>-</v>
      </c>
      <c r="M129" s="6" t="s">
        <v>135</v>
      </c>
      <c r="N129" s="8" t="s">
        <v>641</v>
      </c>
      <c r="O129" s="8" t="s">
        <v>191</v>
      </c>
      <c r="P129" s="113" t="s">
        <v>407</v>
      </c>
      <c r="Q129" s="6" t="str">
        <f t="shared" si="21"/>
        <v>Level 3 Business Awareness (BUAW) - 2025/26 - Exam Practice Kit</v>
      </c>
      <c r="R129" s="121">
        <v>9781035530434</v>
      </c>
      <c r="S129" s="62">
        <v>22</v>
      </c>
      <c r="T129" s="9" t="s">
        <v>650</v>
      </c>
      <c r="U129" s="6" t="s">
        <v>340</v>
      </c>
      <c r="V129" s="7" t="s">
        <v>635</v>
      </c>
    </row>
    <row r="130" spans="1:22" s="110" customFormat="1" x14ac:dyDescent="0.35">
      <c r="A130" s="17" t="str">
        <f>IF($M130=A$1,COUNTIF($M$2:M130,A$1),"-")</f>
        <v>-</v>
      </c>
      <c r="B130" s="17">
        <f>IF($M130=B$1,COUNTIF($M$2:N130,B$1),"-")</f>
        <v>117</v>
      </c>
      <c r="C130" s="17" t="str">
        <f>IF($M130=C$1,COUNTIF($M$2:O130,C$1),"-")</f>
        <v>-</v>
      </c>
      <c r="D130" s="17" t="str">
        <f>IF($M130=D$1,COUNTIF($M$2:P130,D$1),"-")</f>
        <v>-</v>
      </c>
      <c r="E130" s="17" t="str">
        <f>IF($M130=E$1,COUNTIF($M$2:Q130,E$1),"-")</f>
        <v>-</v>
      </c>
      <c r="F130" s="17" t="str">
        <f>IF($M130=F$1,COUNTIF($M$2:R130,F$1),"-")</f>
        <v>-</v>
      </c>
      <c r="G130" s="17" t="str">
        <f>IF($M130=G$1,COUNTIF($M$2:S130,G$1),"-")</f>
        <v>-</v>
      </c>
      <c r="H130" s="17" t="str">
        <f>IF($M130=H$1,COUNTIF($M$2:T130,H$1),"-")</f>
        <v>-</v>
      </c>
      <c r="I130" s="17" t="str">
        <f>IF($M130=I$1,COUNTIF($M$2:U130,I$1),"-")</f>
        <v>-</v>
      </c>
      <c r="J130" s="17" t="str">
        <f>IF($M130=J$1,COUNTIF($M$2:V130,J$1),"-")</f>
        <v>-</v>
      </c>
      <c r="K130" s="17" t="str">
        <f>IF($M130=K$1,COUNTIF($M$2:W130,K$1),"-")</f>
        <v>-</v>
      </c>
      <c r="M130" s="6" t="s">
        <v>135</v>
      </c>
      <c r="N130" s="8" t="s">
        <v>641</v>
      </c>
      <c r="O130" s="8" t="s">
        <v>192</v>
      </c>
      <c r="P130" s="113" t="s">
        <v>407</v>
      </c>
      <c r="Q130" s="6" t="str">
        <f t="shared" si="21"/>
        <v>Level 3 Business Awareness (BUAW) - 2025/26 - Exam Practice Kit eBook</v>
      </c>
      <c r="R130" s="121">
        <v>9781035530618</v>
      </c>
      <c r="S130" s="62">
        <v>18.7</v>
      </c>
      <c r="T130" s="9" t="s">
        <v>650</v>
      </c>
      <c r="U130" s="6" t="s">
        <v>339</v>
      </c>
      <c r="V130" s="7" t="s">
        <v>635</v>
      </c>
    </row>
    <row r="131" spans="1:22" s="110" customFormat="1" x14ac:dyDescent="0.35">
      <c r="A131" s="17" t="str">
        <f>IF($M131=A$1,COUNTIF($M$2:M131,A$1),"-")</f>
        <v>-</v>
      </c>
      <c r="B131" s="17">
        <f>IF($M131=B$1,COUNTIF($M$2:N131,B$1),"-")</f>
        <v>118</v>
      </c>
      <c r="C131" s="17" t="str">
        <f>IF($M131=C$1,COUNTIF($M$2:O131,C$1),"-")</f>
        <v>-</v>
      </c>
      <c r="D131" s="17" t="str">
        <f>IF($M131=D$1,COUNTIF($M$2:P131,D$1),"-")</f>
        <v>-</v>
      </c>
      <c r="E131" s="17" t="str">
        <f>IF($M131=E$1,COUNTIF($M$2:Q131,E$1),"-")</f>
        <v>-</v>
      </c>
      <c r="F131" s="17" t="str">
        <f>IF($M131=F$1,COUNTIF($M$2:R131,F$1),"-")</f>
        <v>-</v>
      </c>
      <c r="G131" s="17" t="str">
        <f>IF($M131=G$1,COUNTIF($M$2:S131,G$1),"-")</f>
        <v>-</v>
      </c>
      <c r="H131" s="17" t="str">
        <f>IF($M131=H$1,COUNTIF($M$2:T131,H$1),"-")</f>
        <v>-</v>
      </c>
      <c r="I131" s="17" t="str">
        <f>IF($M131=I$1,COUNTIF($M$2:U131,I$1),"-")</f>
        <v>-</v>
      </c>
      <c r="J131" s="17" t="str">
        <f>IF($M131=J$1,COUNTIF($M$2:V131,J$1),"-")</f>
        <v>-</v>
      </c>
      <c r="K131" s="17" t="str">
        <f>IF($M131=K$1,COUNTIF($M$2:W131,K$1),"-")</f>
        <v>-</v>
      </c>
      <c r="M131" s="6" t="s">
        <v>135</v>
      </c>
      <c r="N131" s="8" t="s">
        <v>642</v>
      </c>
      <c r="O131" s="8" t="s">
        <v>145</v>
      </c>
      <c r="P131" s="113" t="s">
        <v>407</v>
      </c>
      <c r="Q131" s="6" t="str">
        <f t="shared" si="21"/>
        <v>Level 3 Financial Accounting: Preparing Financial Statements (FAPS) - 2025/26 - Course Book</v>
      </c>
      <c r="R131" s="121">
        <v>9781035530083</v>
      </c>
      <c r="S131" s="62">
        <v>25</v>
      </c>
      <c r="T131" s="9" t="s">
        <v>650</v>
      </c>
      <c r="U131" s="6" t="s">
        <v>340</v>
      </c>
      <c r="V131" s="7" t="s">
        <v>635</v>
      </c>
    </row>
    <row r="132" spans="1:22" s="110" customFormat="1" x14ac:dyDescent="0.35">
      <c r="A132" s="17" t="str">
        <f>IF($M132=A$1,COUNTIF($M$2:M132,A$1),"-")</f>
        <v>-</v>
      </c>
      <c r="B132" s="17">
        <f>IF($M132=B$1,COUNTIF($M$2:N132,B$1),"-")</f>
        <v>119</v>
      </c>
      <c r="C132" s="17" t="str">
        <f>IF($M132=C$1,COUNTIF($M$2:O132,C$1),"-")</f>
        <v>-</v>
      </c>
      <c r="D132" s="17" t="str">
        <f>IF($M132=D$1,COUNTIF($M$2:P132,D$1),"-")</f>
        <v>-</v>
      </c>
      <c r="E132" s="17" t="str">
        <f>IF($M132=E$1,COUNTIF($M$2:Q132,E$1),"-")</f>
        <v>-</v>
      </c>
      <c r="F132" s="17" t="str">
        <f>IF($M132=F$1,COUNTIF($M$2:R132,F$1),"-")</f>
        <v>-</v>
      </c>
      <c r="G132" s="17" t="str">
        <f>IF($M132=G$1,COUNTIF($M$2:S132,G$1),"-")</f>
        <v>-</v>
      </c>
      <c r="H132" s="17" t="str">
        <f>IF($M132=H$1,COUNTIF($M$2:T132,H$1),"-")</f>
        <v>-</v>
      </c>
      <c r="I132" s="17" t="str">
        <f>IF($M132=I$1,COUNTIF($M$2:U132,I$1),"-")</f>
        <v>-</v>
      </c>
      <c r="J132" s="17" t="str">
        <f>IF($M132=J$1,COUNTIF($M$2:V132,J$1),"-")</f>
        <v>-</v>
      </c>
      <c r="K132" s="17" t="str">
        <f>IF($M132=K$1,COUNTIF($M$2:W132,K$1),"-")</f>
        <v>-</v>
      </c>
      <c r="M132" s="6" t="s">
        <v>135</v>
      </c>
      <c r="N132" s="8" t="s">
        <v>642</v>
      </c>
      <c r="O132" s="8" t="s">
        <v>149</v>
      </c>
      <c r="P132" s="113" t="s">
        <v>407</v>
      </c>
      <c r="Q132" s="6" t="str">
        <f t="shared" si="21"/>
        <v>Level 3 Financial Accounting: Preparing Financial Statements (FAPS) - 2025/26 - Course Book eBook</v>
      </c>
      <c r="R132" s="121">
        <v>9781035530243</v>
      </c>
      <c r="S132" s="62">
        <v>21.25</v>
      </c>
      <c r="T132" s="9" t="s">
        <v>650</v>
      </c>
      <c r="U132" s="6" t="s">
        <v>339</v>
      </c>
      <c r="V132" s="7" t="s">
        <v>635</v>
      </c>
    </row>
    <row r="133" spans="1:22" s="110" customFormat="1" x14ac:dyDescent="0.35">
      <c r="A133" s="17" t="str">
        <f>IF($M133=A$1,COUNTIF($M$2:M133,A$1),"-")</f>
        <v>-</v>
      </c>
      <c r="B133" s="17">
        <f>IF($M133=B$1,COUNTIF($M$2:N133,B$1),"-")</f>
        <v>120</v>
      </c>
      <c r="C133" s="17" t="str">
        <f>IF($M133=C$1,COUNTIF($M$2:O133,C$1),"-")</f>
        <v>-</v>
      </c>
      <c r="D133" s="17" t="str">
        <f>IF($M133=D$1,COUNTIF($M$2:P133,D$1),"-")</f>
        <v>-</v>
      </c>
      <c r="E133" s="17" t="str">
        <f>IF($M133=E$1,COUNTIF($M$2:Q133,E$1),"-")</f>
        <v>-</v>
      </c>
      <c r="F133" s="17" t="str">
        <f>IF($M133=F$1,COUNTIF($M$2:R133,F$1),"-")</f>
        <v>-</v>
      </c>
      <c r="G133" s="17" t="str">
        <f>IF($M133=G$1,COUNTIF($M$2:S133,G$1),"-")</f>
        <v>-</v>
      </c>
      <c r="H133" s="17" t="str">
        <f>IF($M133=H$1,COUNTIF($M$2:T133,H$1),"-")</f>
        <v>-</v>
      </c>
      <c r="I133" s="17" t="str">
        <f>IF($M133=I$1,COUNTIF($M$2:U133,I$1),"-")</f>
        <v>-</v>
      </c>
      <c r="J133" s="17" t="str">
        <f>IF($M133=J$1,COUNTIF($M$2:V133,J$1),"-")</f>
        <v>-</v>
      </c>
      <c r="K133" s="17" t="str">
        <f>IF($M133=K$1,COUNTIF($M$2:W133,K$1),"-")</f>
        <v>-</v>
      </c>
      <c r="M133" s="6" t="s">
        <v>135</v>
      </c>
      <c r="N133" s="8" t="s">
        <v>642</v>
      </c>
      <c r="O133" s="8" t="s">
        <v>191</v>
      </c>
      <c r="P133" s="113" t="s">
        <v>407</v>
      </c>
      <c r="Q133" s="6" t="str">
        <f t="shared" si="21"/>
        <v>Level 3 Financial Accounting: Preparing Financial Statements (FAPS) - 2025/26 - Exam Practice Kit</v>
      </c>
      <c r="R133" s="121">
        <v>9781035530403</v>
      </c>
      <c r="S133" s="62">
        <v>22</v>
      </c>
      <c r="T133" s="9" t="s">
        <v>650</v>
      </c>
      <c r="U133" s="6" t="s">
        <v>340</v>
      </c>
      <c r="V133" s="7" t="s">
        <v>635</v>
      </c>
    </row>
    <row r="134" spans="1:22" s="110" customFormat="1" x14ac:dyDescent="0.35">
      <c r="A134" s="17" t="str">
        <f>IF($M134=A$1,COUNTIF($M$2:M134,A$1),"-")</f>
        <v>-</v>
      </c>
      <c r="B134" s="17">
        <f>IF($M134=B$1,COUNTIF($M$2:N134,B$1),"-")</f>
        <v>121</v>
      </c>
      <c r="C134" s="17" t="str">
        <f>IF($M134=C$1,COUNTIF($M$2:O134,C$1),"-")</f>
        <v>-</v>
      </c>
      <c r="D134" s="17" t="str">
        <f>IF($M134=D$1,COUNTIF($M$2:P134,D$1),"-")</f>
        <v>-</v>
      </c>
      <c r="E134" s="17" t="str">
        <f>IF($M134=E$1,COUNTIF($M$2:Q134,E$1),"-")</f>
        <v>-</v>
      </c>
      <c r="F134" s="17" t="str">
        <f>IF($M134=F$1,COUNTIF($M$2:R134,F$1),"-")</f>
        <v>-</v>
      </c>
      <c r="G134" s="17" t="str">
        <f>IF($M134=G$1,COUNTIF($M$2:S134,G$1),"-")</f>
        <v>-</v>
      </c>
      <c r="H134" s="17" t="str">
        <f>IF($M134=H$1,COUNTIF($M$2:T134,H$1),"-")</f>
        <v>-</v>
      </c>
      <c r="I134" s="17" t="str">
        <f>IF($M134=I$1,COUNTIF($M$2:U134,I$1),"-")</f>
        <v>-</v>
      </c>
      <c r="J134" s="17" t="str">
        <f>IF($M134=J$1,COUNTIF($M$2:V134,J$1),"-")</f>
        <v>-</v>
      </c>
      <c r="K134" s="17" t="str">
        <f>IF($M134=K$1,COUNTIF($M$2:W134,K$1),"-")</f>
        <v>-</v>
      </c>
      <c r="M134" s="6" t="s">
        <v>135</v>
      </c>
      <c r="N134" s="8" t="s">
        <v>642</v>
      </c>
      <c r="O134" s="8" t="s">
        <v>192</v>
      </c>
      <c r="P134" s="113" t="s">
        <v>407</v>
      </c>
      <c r="Q134" s="6" t="str">
        <f t="shared" si="21"/>
        <v>Level 3 Financial Accounting: Preparing Financial Statements (FAPS) - 2025/26 - Exam Practice Kit eBook</v>
      </c>
      <c r="R134" s="121">
        <v>9781035530588</v>
      </c>
      <c r="S134" s="62">
        <v>18.7</v>
      </c>
      <c r="T134" s="9" t="s">
        <v>650</v>
      </c>
      <c r="U134" s="6" t="s">
        <v>339</v>
      </c>
      <c r="V134" s="7" t="s">
        <v>635</v>
      </c>
    </row>
    <row r="135" spans="1:22" s="110" customFormat="1" x14ac:dyDescent="0.35">
      <c r="A135" s="17" t="str">
        <f>IF($M135=A$1,COUNTIF($M$2:M135,A$1),"-")</f>
        <v>-</v>
      </c>
      <c r="B135" s="17">
        <f>IF($M135=B$1,COUNTIF($M$2:N135,B$1),"-")</f>
        <v>122</v>
      </c>
      <c r="C135" s="17" t="str">
        <f>IF($M135=C$1,COUNTIF($M$2:O135,C$1),"-")</f>
        <v>-</v>
      </c>
      <c r="D135" s="17" t="str">
        <f>IF($M135=D$1,COUNTIF($M$2:P135,D$1),"-")</f>
        <v>-</v>
      </c>
      <c r="E135" s="17" t="str">
        <f>IF($M135=E$1,COUNTIF($M$2:Q135,E$1),"-")</f>
        <v>-</v>
      </c>
      <c r="F135" s="17" t="str">
        <f>IF($M135=F$1,COUNTIF($M$2:R135,F$1),"-")</f>
        <v>-</v>
      </c>
      <c r="G135" s="17" t="str">
        <f>IF($M135=G$1,COUNTIF($M$2:S135,G$1),"-")</f>
        <v>-</v>
      </c>
      <c r="H135" s="17" t="str">
        <f>IF($M135=H$1,COUNTIF($M$2:T135,H$1),"-")</f>
        <v>-</v>
      </c>
      <c r="I135" s="17" t="str">
        <f>IF($M135=I$1,COUNTIF($M$2:U135,I$1),"-")</f>
        <v>-</v>
      </c>
      <c r="J135" s="17" t="str">
        <f>IF($M135=J$1,COUNTIF($M$2:V135,J$1),"-")</f>
        <v>-</v>
      </c>
      <c r="K135" s="17" t="str">
        <f>IF($M135=K$1,COUNTIF($M$2:W135,K$1),"-")</f>
        <v>-</v>
      </c>
      <c r="M135" s="6" t="s">
        <v>135</v>
      </c>
      <c r="N135" s="8" t="s">
        <v>643</v>
      </c>
      <c r="O135" s="8" t="s">
        <v>145</v>
      </c>
      <c r="P135" s="113" t="s">
        <v>407</v>
      </c>
      <c r="Q135" s="6" t="str">
        <f t="shared" si="21"/>
        <v>Level 3 Management Accounting Techniques (MATS) - 2025/26 - Course Book</v>
      </c>
      <c r="R135" s="121">
        <v>9781035530090</v>
      </c>
      <c r="S135" s="62">
        <v>25</v>
      </c>
      <c r="T135" s="9" t="s">
        <v>650</v>
      </c>
      <c r="U135" s="6" t="s">
        <v>340</v>
      </c>
      <c r="V135" s="7" t="s">
        <v>635</v>
      </c>
    </row>
    <row r="136" spans="1:22" s="110" customFormat="1" x14ac:dyDescent="0.35">
      <c r="A136" s="17" t="str">
        <f>IF($M136=A$1,COUNTIF($M$2:M136,A$1),"-")</f>
        <v>-</v>
      </c>
      <c r="B136" s="17">
        <f>IF($M136=B$1,COUNTIF($M$2:N136,B$1),"-")</f>
        <v>123</v>
      </c>
      <c r="C136" s="17" t="str">
        <f>IF($M136=C$1,COUNTIF($M$2:O136,C$1),"-")</f>
        <v>-</v>
      </c>
      <c r="D136" s="17" t="str">
        <f>IF($M136=D$1,COUNTIF($M$2:P136,D$1),"-")</f>
        <v>-</v>
      </c>
      <c r="E136" s="17" t="str">
        <f>IF($M136=E$1,COUNTIF($M$2:Q136,E$1),"-")</f>
        <v>-</v>
      </c>
      <c r="F136" s="17" t="str">
        <f>IF($M136=F$1,COUNTIF($M$2:R136,F$1),"-")</f>
        <v>-</v>
      </c>
      <c r="G136" s="17" t="str">
        <f>IF($M136=G$1,COUNTIF($M$2:S136,G$1),"-")</f>
        <v>-</v>
      </c>
      <c r="H136" s="17" t="str">
        <f>IF($M136=H$1,COUNTIF($M$2:T136,H$1),"-")</f>
        <v>-</v>
      </c>
      <c r="I136" s="17" t="str">
        <f>IF($M136=I$1,COUNTIF($M$2:U136,I$1),"-")</f>
        <v>-</v>
      </c>
      <c r="J136" s="17" t="str">
        <f>IF($M136=J$1,COUNTIF($M$2:V136,J$1),"-")</f>
        <v>-</v>
      </c>
      <c r="K136" s="17" t="str">
        <f>IF($M136=K$1,COUNTIF($M$2:W136,K$1),"-")</f>
        <v>-</v>
      </c>
      <c r="M136" s="6" t="s">
        <v>135</v>
      </c>
      <c r="N136" s="8" t="s">
        <v>643</v>
      </c>
      <c r="O136" s="8" t="s">
        <v>149</v>
      </c>
      <c r="P136" s="113" t="s">
        <v>407</v>
      </c>
      <c r="Q136" s="6" t="str">
        <f t="shared" si="21"/>
        <v>Level 3 Management Accounting Techniques (MATS) - 2025/26 - Course Book eBook</v>
      </c>
      <c r="R136" s="121">
        <v>9781035530250</v>
      </c>
      <c r="S136" s="62">
        <v>21.25</v>
      </c>
      <c r="T136" s="9" t="s">
        <v>650</v>
      </c>
      <c r="U136" s="6" t="s">
        <v>339</v>
      </c>
      <c r="V136" s="7" t="s">
        <v>635</v>
      </c>
    </row>
    <row r="137" spans="1:22" s="110" customFormat="1" x14ac:dyDescent="0.35">
      <c r="A137" s="17" t="str">
        <f>IF($M137=A$1,COUNTIF($M$2:M137,A$1),"-")</f>
        <v>-</v>
      </c>
      <c r="B137" s="17">
        <f>IF($M137=B$1,COUNTIF($M$2:N137,B$1),"-")</f>
        <v>124</v>
      </c>
      <c r="C137" s="17" t="str">
        <f>IF($M137=C$1,COUNTIF($M$2:O137,C$1),"-")</f>
        <v>-</v>
      </c>
      <c r="D137" s="17" t="str">
        <f>IF($M137=D$1,COUNTIF($M$2:P137,D$1),"-")</f>
        <v>-</v>
      </c>
      <c r="E137" s="17" t="str">
        <f>IF($M137=E$1,COUNTIF($M$2:Q137,E$1),"-")</f>
        <v>-</v>
      </c>
      <c r="F137" s="17" t="str">
        <f>IF($M137=F$1,COUNTIF($M$2:R137,F$1),"-")</f>
        <v>-</v>
      </c>
      <c r="G137" s="17" t="str">
        <f>IF($M137=G$1,COUNTIF($M$2:S137,G$1),"-")</f>
        <v>-</v>
      </c>
      <c r="H137" s="17" t="str">
        <f>IF($M137=H$1,COUNTIF($M$2:T137,H$1),"-")</f>
        <v>-</v>
      </c>
      <c r="I137" s="17" t="str">
        <f>IF($M137=I$1,COUNTIF($M$2:U137,I$1),"-")</f>
        <v>-</v>
      </c>
      <c r="J137" s="17" t="str">
        <f>IF($M137=J$1,COUNTIF($M$2:V137,J$1),"-")</f>
        <v>-</v>
      </c>
      <c r="K137" s="17" t="str">
        <f>IF($M137=K$1,COUNTIF($M$2:W137,K$1),"-")</f>
        <v>-</v>
      </c>
      <c r="M137" s="6" t="s">
        <v>135</v>
      </c>
      <c r="N137" s="8" t="s">
        <v>643</v>
      </c>
      <c r="O137" s="8" t="s">
        <v>191</v>
      </c>
      <c r="P137" s="113" t="s">
        <v>407</v>
      </c>
      <c r="Q137" s="6" t="str">
        <f t="shared" si="21"/>
        <v>Level 3 Management Accounting Techniques (MATS) - 2025/26 - Exam Practice Kit</v>
      </c>
      <c r="R137" s="121">
        <v>9781035530410</v>
      </c>
      <c r="S137" s="62">
        <v>22</v>
      </c>
      <c r="T137" s="9" t="s">
        <v>650</v>
      </c>
      <c r="U137" s="6" t="s">
        <v>340</v>
      </c>
      <c r="V137" s="7" t="s">
        <v>635</v>
      </c>
    </row>
    <row r="138" spans="1:22" s="110" customFormat="1" x14ac:dyDescent="0.35">
      <c r="A138" s="17" t="str">
        <f>IF($M138=A$1,COUNTIF($M$2:M138,A$1),"-")</f>
        <v>-</v>
      </c>
      <c r="B138" s="17">
        <f>IF($M138=B$1,COUNTIF($M$2:N138,B$1),"-")</f>
        <v>125</v>
      </c>
      <c r="C138" s="17" t="str">
        <f>IF($M138=C$1,COUNTIF($M$2:O138,C$1),"-")</f>
        <v>-</v>
      </c>
      <c r="D138" s="17" t="str">
        <f>IF($M138=D$1,COUNTIF($M$2:P138,D$1),"-")</f>
        <v>-</v>
      </c>
      <c r="E138" s="17" t="str">
        <f>IF($M138=E$1,COUNTIF($M$2:Q138,E$1),"-")</f>
        <v>-</v>
      </c>
      <c r="F138" s="17" t="str">
        <f>IF($M138=F$1,COUNTIF($M$2:R138,F$1),"-")</f>
        <v>-</v>
      </c>
      <c r="G138" s="17" t="str">
        <f>IF($M138=G$1,COUNTIF($M$2:S138,G$1),"-")</f>
        <v>-</v>
      </c>
      <c r="H138" s="17" t="str">
        <f>IF($M138=H$1,COUNTIF($M$2:T138,H$1),"-")</f>
        <v>-</v>
      </c>
      <c r="I138" s="17" t="str">
        <f>IF($M138=I$1,COUNTIF($M$2:U138,I$1),"-")</f>
        <v>-</v>
      </c>
      <c r="J138" s="17" t="str">
        <f>IF($M138=J$1,COUNTIF($M$2:V138,J$1),"-")</f>
        <v>-</v>
      </c>
      <c r="K138" s="17" t="str">
        <f>IF($M138=K$1,COUNTIF($M$2:W138,K$1),"-")</f>
        <v>-</v>
      </c>
      <c r="M138" s="6" t="s">
        <v>135</v>
      </c>
      <c r="N138" s="8" t="s">
        <v>643</v>
      </c>
      <c r="O138" s="8" t="s">
        <v>192</v>
      </c>
      <c r="P138" s="113" t="s">
        <v>407</v>
      </c>
      <c r="Q138" s="6" t="str">
        <f t="shared" si="21"/>
        <v>Level 3 Management Accounting Techniques (MATS) - 2025/26 - Exam Practice Kit eBook</v>
      </c>
      <c r="R138" s="121">
        <v>9781035530595</v>
      </c>
      <c r="S138" s="62">
        <v>18.7</v>
      </c>
      <c r="T138" s="9" t="s">
        <v>650</v>
      </c>
      <c r="U138" s="6" t="s">
        <v>339</v>
      </c>
      <c r="V138" s="7" t="s">
        <v>635</v>
      </c>
    </row>
    <row r="139" spans="1:22" s="110" customFormat="1" x14ac:dyDescent="0.35">
      <c r="A139" s="17" t="str">
        <f>IF($M139=A$1,COUNTIF($M$2:M139,A$1),"-")</f>
        <v>-</v>
      </c>
      <c r="B139" s="17">
        <f>IF($M139=B$1,COUNTIF($M$2:N139,B$1),"-")</f>
        <v>126</v>
      </c>
      <c r="C139" s="17" t="str">
        <f>IF($M139=C$1,COUNTIF($M$2:O139,C$1),"-")</f>
        <v>-</v>
      </c>
      <c r="D139" s="17" t="str">
        <f>IF($M139=D$1,COUNTIF($M$2:P139,D$1),"-")</f>
        <v>-</v>
      </c>
      <c r="E139" s="17" t="str">
        <f>IF($M139=E$1,COUNTIF($M$2:Q139,E$1),"-")</f>
        <v>-</v>
      </c>
      <c r="F139" s="17" t="str">
        <f>IF($M139=F$1,COUNTIF($M$2:R139,F$1),"-")</f>
        <v>-</v>
      </c>
      <c r="G139" s="17" t="str">
        <f>IF($M139=G$1,COUNTIF($M$2:S139,G$1),"-")</f>
        <v>-</v>
      </c>
      <c r="H139" s="17" t="str">
        <f>IF($M139=H$1,COUNTIF($M$2:T139,H$1),"-")</f>
        <v>-</v>
      </c>
      <c r="I139" s="17" t="str">
        <f>IF($M139=I$1,COUNTIF($M$2:U139,I$1),"-")</f>
        <v>-</v>
      </c>
      <c r="J139" s="17" t="str">
        <f>IF($M139=J$1,COUNTIF($M$2:V139,J$1),"-")</f>
        <v>-</v>
      </c>
      <c r="K139" s="17" t="str">
        <f>IF($M139=K$1,COUNTIF($M$2:W139,K$1),"-")</f>
        <v>-</v>
      </c>
      <c r="M139" s="6" t="s">
        <v>135</v>
      </c>
      <c r="N139" s="8" t="s">
        <v>644</v>
      </c>
      <c r="O139" s="8" t="s">
        <v>145</v>
      </c>
      <c r="P139" s="113" t="s">
        <v>407</v>
      </c>
      <c r="Q139" s="6" t="str">
        <f t="shared" si="21"/>
        <v>Level 4 Applied Management Accounting (AMAC) - 2025/26 - Course Book</v>
      </c>
      <c r="R139" s="121">
        <v>9781035530137</v>
      </c>
      <c r="S139" s="62">
        <v>25</v>
      </c>
      <c r="T139" s="9" t="s">
        <v>650</v>
      </c>
      <c r="U139" s="6" t="s">
        <v>340</v>
      </c>
      <c r="V139" s="7" t="s">
        <v>635</v>
      </c>
    </row>
    <row r="140" spans="1:22" s="110" customFormat="1" x14ac:dyDescent="0.35">
      <c r="A140" s="17" t="str">
        <f>IF($M140=A$1,COUNTIF($M$2:M140,A$1),"-")</f>
        <v>-</v>
      </c>
      <c r="B140" s="17">
        <f>IF($M140=B$1,COUNTIF($M$2:N140,B$1),"-")</f>
        <v>127</v>
      </c>
      <c r="C140" s="17" t="str">
        <f>IF($M140=C$1,COUNTIF($M$2:O140,C$1),"-")</f>
        <v>-</v>
      </c>
      <c r="D140" s="17" t="str">
        <f>IF($M140=D$1,COUNTIF($M$2:P140,D$1),"-")</f>
        <v>-</v>
      </c>
      <c r="E140" s="17" t="str">
        <f>IF($M140=E$1,COUNTIF($M$2:Q140,E$1),"-")</f>
        <v>-</v>
      </c>
      <c r="F140" s="17" t="str">
        <f>IF($M140=F$1,COUNTIF($M$2:R140,F$1),"-")</f>
        <v>-</v>
      </c>
      <c r="G140" s="17" t="str">
        <f>IF($M140=G$1,COUNTIF($M$2:S140,G$1),"-")</f>
        <v>-</v>
      </c>
      <c r="H140" s="17" t="str">
        <f>IF($M140=H$1,COUNTIF($M$2:T140,H$1),"-")</f>
        <v>-</v>
      </c>
      <c r="I140" s="17" t="str">
        <f>IF($M140=I$1,COUNTIF($M$2:U140,I$1),"-")</f>
        <v>-</v>
      </c>
      <c r="J140" s="17" t="str">
        <f>IF($M140=J$1,COUNTIF($M$2:V140,J$1),"-")</f>
        <v>-</v>
      </c>
      <c r="K140" s="17" t="str">
        <f>IF($M140=K$1,COUNTIF($M$2:W140,K$1),"-")</f>
        <v>-</v>
      </c>
      <c r="M140" s="6" t="s">
        <v>135</v>
      </c>
      <c r="N140" s="8" t="s">
        <v>644</v>
      </c>
      <c r="O140" s="8" t="s">
        <v>149</v>
      </c>
      <c r="P140" s="113" t="s">
        <v>407</v>
      </c>
      <c r="Q140" s="6" t="str">
        <f t="shared" si="21"/>
        <v>Level 4 Applied Management Accounting (AMAC) - 2025/26 - Course Book eBook</v>
      </c>
      <c r="R140" s="121">
        <v>9781035530298</v>
      </c>
      <c r="S140" s="62">
        <v>21.25</v>
      </c>
      <c r="T140" s="9" t="s">
        <v>650</v>
      </c>
      <c r="U140" s="6" t="s">
        <v>339</v>
      </c>
      <c r="V140" s="7" t="s">
        <v>635</v>
      </c>
    </row>
    <row r="141" spans="1:22" s="110" customFormat="1" x14ac:dyDescent="0.35">
      <c r="A141" s="17" t="str">
        <f>IF($M141=A$1,COUNTIF($M$2:M141,A$1),"-")</f>
        <v>-</v>
      </c>
      <c r="B141" s="17">
        <f>IF($M141=B$1,COUNTIF($M$2:N141,B$1),"-")</f>
        <v>128</v>
      </c>
      <c r="C141" s="17" t="str">
        <f>IF($M141=C$1,COUNTIF($M$2:O141,C$1),"-")</f>
        <v>-</v>
      </c>
      <c r="D141" s="17" t="str">
        <f>IF($M141=D$1,COUNTIF($M$2:P141,D$1),"-")</f>
        <v>-</v>
      </c>
      <c r="E141" s="17" t="str">
        <f>IF($M141=E$1,COUNTIF($M$2:Q141,E$1),"-")</f>
        <v>-</v>
      </c>
      <c r="F141" s="17" t="str">
        <f>IF($M141=F$1,COUNTIF($M$2:R141,F$1),"-")</f>
        <v>-</v>
      </c>
      <c r="G141" s="17" t="str">
        <f>IF($M141=G$1,COUNTIF($M$2:S141,G$1),"-")</f>
        <v>-</v>
      </c>
      <c r="H141" s="17" t="str">
        <f>IF($M141=H$1,COUNTIF($M$2:T141,H$1),"-")</f>
        <v>-</v>
      </c>
      <c r="I141" s="17" t="str">
        <f>IF($M141=I$1,COUNTIF($M$2:U141,I$1),"-")</f>
        <v>-</v>
      </c>
      <c r="J141" s="17" t="str">
        <f>IF($M141=J$1,COUNTIF($M$2:V141,J$1),"-")</f>
        <v>-</v>
      </c>
      <c r="K141" s="17" t="str">
        <f>IF($M141=K$1,COUNTIF($M$2:W141,K$1),"-")</f>
        <v>-</v>
      </c>
      <c r="M141" s="6" t="s">
        <v>135</v>
      </c>
      <c r="N141" s="8" t="s">
        <v>644</v>
      </c>
      <c r="O141" s="8" t="s">
        <v>191</v>
      </c>
      <c r="P141" s="113" t="s">
        <v>407</v>
      </c>
      <c r="Q141" s="6" t="str">
        <f t="shared" si="21"/>
        <v>Level 4 Applied Management Accounting (AMAC) - 2025/26 - Exam Practice Kit</v>
      </c>
      <c r="R141" s="121">
        <v>9781035530458</v>
      </c>
      <c r="S141" s="62">
        <v>22</v>
      </c>
      <c r="T141" s="9" t="s">
        <v>650</v>
      </c>
      <c r="U141" s="6" t="s">
        <v>340</v>
      </c>
      <c r="V141" s="7" t="s">
        <v>635</v>
      </c>
    </row>
    <row r="142" spans="1:22" s="110" customFormat="1" x14ac:dyDescent="0.35">
      <c r="A142" s="17" t="str">
        <f>IF($M142=A$1,COUNTIF($M$2:M142,A$1),"-")</f>
        <v>-</v>
      </c>
      <c r="B142" s="17">
        <f>IF($M142=B$1,COUNTIF($M$2:N142,B$1),"-")</f>
        <v>129</v>
      </c>
      <c r="C142" s="17" t="str">
        <f>IF($M142=C$1,COUNTIF($M$2:O142,C$1),"-")</f>
        <v>-</v>
      </c>
      <c r="D142" s="17" t="str">
        <f>IF($M142=D$1,COUNTIF($M$2:P142,D$1),"-")</f>
        <v>-</v>
      </c>
      <c r="E142" s="17" t="str">
        <f>IF($M142=E$1,COUNTIF($M$2:Q142,E$1),"-")</f>
        <v>-</v>
      </c>
      <c r="F142" s="17" t="str">
        <f>IF($M142=F$1,COUNTIF($M$2:R142,F$1),"-")</f>
        <v>-</v>
      </c>
      <c r="G142" s="17" t="str">
        <f>IF($M142=G$1,COUNTIF($M$2:S142,G$1),"-")</f>
        <v>-</v>
      </c>
      <c r="H142" s="17" t="str">
        <f>IF($M142=H$1,COUNTIF($M$2:T142,H$1),"-")</f>
        <v>-</v>
      </c>
      <c r="I142" s="17" t="str">
        <f>IF($M142=I$1,COUNTIF($M$2:U142,I$1),"-")</f>
        <v>-</v>
      </c>
      <c r="J142" s="17" t="str">
        <f>IF($M142=J$1,COUNTIF($M$2:V142,J$1),"-")</f>
        <v>-</v>
      </c>
      <c r="K142" s="17" t="str">
        <f>IF($M142=K$1,COUNTIF($M$2:W142,K$1),"-")</f>
        <v>-</v>
      </c>
      <c r="M142" s="6" t="s">
        <v>135</v>
      </c>
      <c r="N142" s="8" t="s">
        <v>644</v>
      </c>
      <c r="O142" s="8" t="s">
        <v>192</v>
      </c>
      <c r="P142" s="113" t="s">
        <v>407</v>
      </c>
      <c r="Q142" s="6" t="str">
        <f t="shared" si="21"/>
        <v>Level 4 Applied Management Accounting (AMAC) - 2025/26 - Exam Practice Kit eBook</v>
      </c>
      <c r="R142" s="121">
        <v>9781035530632</v>
      </c>
      <c r="S142" s="62">
        <v>18.7</v>
      </c>
      <c r="T142" s="9" t="s">
        <v>650</v>
      </c>
      <c r="U142" s="6" t="s">
        <v>339</v>
      </c>
      <c r="V142" s="7" t="s">
        <v>635</v>
      </c>
    </row>
    <row r="143" spans="1:22" s="110" customFormat="1" x14ac:dyDescent="0.35">
      <c r="A143" s="17" t="str">
        <f>IF($M143=A$1,COUNTIF($M$2:M143,A$1),"-")</f>
        <v>-</v>
      </c>
      <c r="B143" s="17">
        <f>IF($M143=B$1,COUNTIF($M$2:N143,B$1),"-")</f>
        <v>130</v>
      </c>
      <c r="C143" s="17" t="str">
        <f>IF($M143=C$1,COUNTIF($M$2:O143,C$1),"-")</f>
        <v>-</v>
      </c>
      <c r="D143" s="17" t="str">
        <f>IF($M143=D$1,COUNTIF($M$2:P143,D$1),"-")</f>
        <v>-</v>
      </c>
      <c r="E143" s="17" t="str">
        <f>IF($M143=E$1,COUNTIF($M$2:Q143,E$1),"-")</f>
        <v>-</v>
      </c>
      <c r="F143" s="17" t="str">
        <f>IF($M143=F$1,COUNTIF($M$2:R143,F$1),"-")</f>
        <v>-</v>
      </c>
      <c r="G143" s="17" t="str">
        <f>IF($M143=G$1,COUNTIF($M$2:S143,G$1),"-")</f>
        <v>-</v>
      </c>
      <c r="H143" s="17" t="str">
        <f>IF($M143=H$1,COUNTIF($M$2:T143,H$1),"-")</f>
        <v>-</v>
      </c>
      <c r="I143" s="17" t="str">
        <f>IF($M143=I$1,COUNTIF($M$2:U143,I$1),"-")</f>
        <v>-</v>
      </c>
      <c r="J143" s="17" t="str">
        <f>IF($M143=J$1,COUNTIF($M$2:V143,J$1),"-")</f>
        <v>-</v>
      </c>
      <c r="K143" s="17" t="str">
        <f>IF($M143=K$1,COUNTIF($M$2:W143,K$1),"-")</f>
        <v>-</v>
      </c>
      <c r="M143" s="6" t="s">
        <v>135</v>
      </c>
      <c r="N143" s="8" t="s">
        <v>645</v>
      </c>
      <c r="O143" s="8" t="s">
        <v>145</v>
      </c>
      <c r="P143" s="113" t="s">
        <v>407</v>
      </c>
      <c r="Q143" s="6" t="str">
        <f t="shared" si="21"/>
        <v>Level 4 Audit and Assurance (AUDT) - 2025/26 - Course Book</v>
      </c>
      <c r="R143" s="121">
        <v>9781035530175</v>
      </c>
      <c r="S143" s="62">
        <v>25</v>
      </c>
      <c r="T143" s="9" t="s">
        <v>650</v>
      </c>
      <c r="U143" s="6" t="s">
        <v>340</v>
      </c>
      <c r="V143" s="7" t="s">
        <v>635</v>
      </c>
    </row>
    <row r="144" spans="1:22" s="110" customFormat="1" x14ac:dyDescent="0.35">
      <c r="A144" s="17" t="str">
        <f>IF($M144=A$1,COUNTIF($M$2:M144,A$1),"-")</f>
        <v>-</v>
      </c>
      <c r="B144" s="17">
        <f>IF($M144=B$1,COUNTIF($M$2:N144,B$1),"-")</f>
        <v>131</v>
      </c>
      <c r="C144" s="17" t="str">
        <f>IF($M144=C$1,COUNTIF($M$2:O144,C$1),"-")</f>
        <v>-</v>
      </c>
      <c r="D144" s="17" t="str">
        <f>IF($M144=D$1,COUNTIF($M$2:P144,D$1),"-")</f>
        <v>-</v>
      </c>
      <c r="E144" s="17" t="str">
        <f>IF($M144=E$1,COUNTIF($M$2:Q144,E$1),"-")</f>
        <v>-</v>
      </c>
      <c r="F144" s="17" t="str">
        <f>IF($M144=F$1,COUNTIF($M$2:R144,F$1),"-")</f>
        <v>-</v>
      </c>
      <c r="G144" s="17" t="str">
        <f>IF($M144=G$1,COUNTIF($M$2:S144,G$1),"-")</f>
        <v>-</v>
      </c>
      <c r="H144" s="17" t="str">
        <f>IF($M144=H$1,COUNTIF($M$2:T144,H$1),"-")</f>
        <v>-</v>
      </c>
      <c r="I144" s="17" t="str">
        <f>IF($M144=I$1,COUNTIF($M$2:U144,I$1),"-")</f>
        <v>-</v>
      </c>
      <c r="J144" s="17" t="str">
        <f>IF($M144=J$1,COUNTIF($M$2:V144,J$1),"-")</f>
        <v>-</v>
      </c>
      <c r="K144" s="17" t="str">
        <f>IF($M144=K$1,COUNTIF($M$2:W144,K$1),"-")</f>
        <v>-</v>
      </c>
      <c r="M144" s="6" t="s">
        <v>135</v>
      </c>
      <c r="N144" s="8" t="s">
        <v>645</v>
      </c>
      <c r="O144" s="8" t="s">
        <v>149</v>
      </c>
      <c r="P144" s="113" t="s">
        <v>407</v>
      </c>
      <c r="Q144" s="6" t="str">
        <f t="shared" si="21"/>
        <v>Level 4 Audit and Assurance (AUDT) - 2025/26 - Course Book eBook</v>
      </c>
      <c r="R144" s="121">
        <v>9781035530335</v>
      </c>
      <c r="S144" s="62">
        <v>21.25</v>
      </c>
      <c r="T144" s="9" t="s">
        <v>650</v>
      </c>
      <c r="U144" s="6" t="s">
        <v>339</v>
      </c>
      <c r="V144" s="7" t="s">
        <v>635</v>
      </c>
    </row>
    <row r="145" spans="1:22" s="110" customFormat="1" x14ac:dyDescent="0.35">
      <c r="A145" s="17" t="str">
        <f>IF($M145=A$1,COUNTIF($M$2:M145,A$1),"-")</f>
        <v>-</v>
      </c>
      <c r="B145" s="17">
        <f>IF($M145=B$1,COUNTIF($M$2:N145,B$1),"-")</f>
        <v>132</v>
      </c>
      <c r="C145" s="17" t="str">
        <f>IF($M145=C$1,COUNTIF($M$2:O145,C$1),"-")</f>
        <v>-</v>
      </c>
      <c r="D145" s="17" t="str">
        <f>IF($M145=D$1,COUNTIF($M$2:P145,D$1),"-")</f>
        <v>-</v>
      </c>
      <c r="E145" s="17" t="str">
        <f>IF($M145=E$1,COUNTIF($M$2:Q145,E$1),"-")</f>
        <v>-</v>
      </c>
      <c r="F145" s="17" t="str">
        <f>IF($M145=F$1,COUNTIF($M$2:R145,F$1),"-")</f>
        <v>-</v>
      </c>
      <c r="G145" s="17" t="str">
        <f>IF($M145=G$1,COUNTIF($M$2:S145,G$1),"-")</f>
        <v>-</v>
      </c>
      <c r="H145" s="17" t="str">
        <f>IF($M145=H$1,COUNTIF($M$2:T145,H$1),"-")</f>
        <v>-</v>
      </c>
      <c r="I145" s="17" t="str">
        <f>IF($M145=I$1,COUNTIF($M$2:U145,I$1),"-")</f>
        <v>-</v>
      </c>
      <c r="J145" s="17" t="str">
        <f>IF($M145=J$1,COUNTIF($M$2:V145,J$1),"-")</f>
        <v>-</v>
      </c>
      <c r="K145" s="17" t="str">
        <f>IF($M145=K$1,COUNTIF($M$2:W145,K$1),"-")</f>
        <v>-</v>
      </c>
      <c r="M145" s="6" t="s">
        <v>135</v>
      </c>
      <c r="N145" s="8" t="s">
        <v>645</v>
      </c>
      <c r="O145" s="8" t="s">
        <v>191</v>
      </c>
      <c r="P145" s="113" t="s">
        <v>407</v>
      </c>
      <c r="Q145" s="6" t="str">
        <f t="shared" si="21"/>
        <v>Level 4 Audit and Assurance (AUDT) - 2025/26 - Exam Practice Kit</v>
      </c>
      <c r="R145" s="121">
        <v>9781035530496</v>
      </c>
      <c r="S145" s="62">
        <v>22</v>
      </c>
      <c r="T145" s="9" t="s">
        <v>650</v>
      </c>
      <c r="U145" s="6" t="s">
        <v>340</v>
      </c>
      <c r="V145" s="7" t="s">
        <v>635</v>
      </c>
    </row>
    <row r="146" spans="1:22" s="110" customFormat="1" x14ac:dyDescent="0.35">
      <c r="A146" s="17" t="str">
        <f>IF($M146=A$1,COUNTIF($M$2:M146,A$1),"-")</f>
        <v>-</v>
      </c>
      <c r="B146" s="17">
        <f>IF($M146=B$1,COUNTIF($M$2:N146,B$1),"-")</f>
        <v>133</v>
      </c>
      <c r="C146" s="17" t="str">
        <f>IF($M146=C$1,COUNTIF($M$2:O146,C$1),"-")</f>
        <v>-</v>
      </c>
      <c r="D146" s="17" t="str">
        <f>IF($M146=D$1,COUNTIF($M$2:P146,D$1),"-")</f>
        <v>-</v>
      </c>
      <c r="E146" s="17" t="str">
        <f>IF($M146=E$1,COUNTIF($M$2:Q146,E$1),"-")</f>
        <v>-</v>
      </c>
      <c r="F146" s="17" t="str">
        <f>IF($M146=F$1,COUNTIF($M$2:R146,F$1),"-")</f>
        <v>-</v>
      </c>
      <c r="G146" s="17" t="str">
        <f>IF($M146=G$1,COUNTIF($M$2:S146,G$1),"-")</f>
        <v>-</v>
      </c>
      <c r="H146" s="17" t="str">
        <f>IF($M146=H$1,COUNTIF($M$2:T146,H$1),"-")</f>
        <v>-</v>
      </c>
      <c r="I146" s="17" t="str">
        <f>IF($M146=I$1,COUNTIF($M$2:U146,I$1),"-")</f>
        <v>-</v>
      </c>
      <c r="J146" s="17" t="str">
        <f>IF($M146=J$1,COUNTIF($M$2:V146,J$1),"-")</f>
        <v>-</v>
      </c>
      <c r="K146" s="17" t="str">
        <f>IF($M146=K$1,COUNTIF($M$2:W146,K$1),"-")</f>
        <v>-</v>
      </c>
      <c r="M146" s="6" t="s">
        <v>135</v>
      </c>
      <c r="N146" s="8" t="s">
        <v>645</v>
      </c>
      <c r="O146" s="8" t="s">
        <v>192</v>
      </c>
      <c r="P146" s="113" t="s">
        <v>407</v>
      </c>
      <c r="Q146" s="6" t="str">
        <f t="shared" si="21"/>
        <v>Level 4 Audit and Assurance (AUDT) - 2025/26 - Exam Practice Kit eBook</v>
      </c>
      <c r="R146" s="121">
        <v>9781035530670</v>
      </c>
      <c r="S146" s="62">
        <v>18.7</v>
      </c>
      <c r="T146" s="9" t="s">
        <v>650</v>
      </c>
      <c r="U146" s="6" t="s">
        <v>339</v>
      </c>
      <c r="V146" s="7" t="s">
        <v>635</v>
      </c>
    </row>
    <row r="147" spans="1:22" s="110" customFormat="1" x14ac:dyDescent="0.35">
      <c r="A147" s="17" t="str">
        <f>IF($M147=A$1,COUNTIF($M$2:M147,A$1),"-")</f>
        <v>-</v>
      </c>
      <c r="B147" s="17">
        <f>IF($M147=B$1,COUNTIF($M$2:N147,B$1),"-")</f>
        <v>134</v>
      </c>
      <c r="C147" s="17" t="str">
        <f>IF($M147=C$1,COUNTIF($M$2:O147,C$1),"-")</f>
        <v>-</v>
      </c>
      <c r="D147" s="17" t="str">
        <f>IF($M147=D$1,COUNTIF($M$2:P147,D$1),"-")</f>
        <v>-</v>
      </c>
      <c r="E147" s="17" t="str">
        <f>IF($M147=E$1,COUNTIF($M$2:Q147,E$1),"-")</f>
        <v>-</v>
      </c>
      <c r="F147" s="17" t="str">
        <f>IF($M147=F$1,COUNTIF($M$2:R147,F$1),"-")</f>
        <v>-</v>
      </c>
      <c r="G147" s="17" t="str">
        <f>IF($M147=G$1,COUNTIF($M$2:S147,G$1),"-")</f>
        <v>-</v>
      </c>
      <c r="H147" s="17" t="str">
        <f>IF($M147=H$1,COUNTIF($M$2:T147,H$1),"-")</f>
        <v>-</v>
      </c>
      <c r="I147" s="17" t="str">
        <f>IF($M147=I$1,COUNTIF($M$2:U147,I$1),"-")</f>
        <v>-</v>
      </c>
      <c r="J147" s="17" t="str">
        <f>IF($M147=J$1,COUNTIF($M$2:V147,J$1),"-")</f>
        <v>-</v>
      </c>
      <c r="K147" s="17" t="str">
        <f>IF($M147=K$1,COUNTIF($M$2:W147,K$1),"-")</f>
        <v>-</v>
      </c>
      <c r="M147" s="6" t="s">
        <v>135</v>
      </c>
      <c r="N147" s="8" t="s">
        <v>646</v>
      </c>
      <c r="O147" s="8" t="s">
        <v>145</v>
      </c>
      <c r="P147" s="113" t="s">
        <v>407</v>
      </c>
      <c r="Q147" s="6" t="str">
        <f t="shared" si="21"/>
        <v>Level 4 Cash and Financial Management (CSFT) - 2025/26 - Course Book</v>
      </c>
      <c r="R147" s="121">
        <v>9781035530182</v>
      </c>
      <c r="S147" s="62">
        <v>25</v>
      </c>
      <c r="T147" s="9" t="s">
        <v>650</v>
      </c>
      <c r="U147" s="6" t="s">
        <v>340</v>
      </c>
      <c r="V147" s="7" t="s">
        <v>635</v>
      </c>
    </row>
    <row r="148" spans="1:22" s="110" customFormat="1" x14ac:dyDescent="0.35">
      <c r="A148" s="17" t="str">
        <f>IF($M148=A$1,COUNTIF($M$2:M148,A$1),"-")</f>
        <v>-</v>
      </c>
      <c r="B148" s="17">
        <f>IF($M148=B$1,COUNTIF($M$2:N148,B$1),"-")</f>
        <v>135</v>
      </c>
      <c r="C148" s="17" t="str">
        <f>IF($M148=C$1,COUNTIF($M$2:O148,C$1),"-")</f>
        <v>-</v>
      </c>
      <c r="D148" s="17" t="str">
        <f>IF($M148=D$1,COUNTIF($M$2:P148,D$1),"-")</f>
        <v>-</v>
      </c>
      <c r="E148" s="17" t="str">
        <f>IF($M148=E$1,COUNTIF($M$2:Q148,E$1),"-")</f>
        <v>-</v>
      </c>
      <c r="F148" s="17" t="str">
        <f>IF($M148=F$1,COUNTIF($M$2:R148,F$1),"-")</f>
        <v>-</v>
      </c>
      <c r="G148" s="17" t="str">
        <f>IF($M148=G$1,COUNTIF($M$2:S148,G$1),"-")</f>
        <v>-</v>
      </c>
      <c r="H148" s="17" t="str">
        <f>IF($M148=H$1,COUNTIF($M$2:T148,H$1),"-")</f>
        <v>-</v>
      </c>
      <c r="I148" s="17" t="str">
        <f>IF($M148=I$1,COUNTIF($M$2:U148,I$1),"-")</f>
        <v>-</v>
      </c>
      <c r="J148" s="17" t="str">
        <f>IF($M148=J$1,COUNTIF($M$2:V148,J$1),"-")</f>
        <v>-</v>
      </c>
      <c r="K148" s="17" t="str">
        <f>IF($M148=K$1,COUNTIF($M$2:W148,K$1),"-")</f>
        <v>-</v>
      </c>
      <c r="M148" s="6" t="s">
        <v>135</v>
      </c>
      <c r="N148" s="8" t="s">
        <v>646</v>
      </c>
      <c r="O148" s="8" t="s">
        <v>149</v>
      </c>
      <c r="P148" s="113" t="s">
        <v>407</v>
      </c>
      <c r="Q148" s="6" t="str">
        <f t="shared" si="21"/>
        <v>Level 4 Cash and Financial Management (CSFT) - 2025/26 - Course Book eBook</v>
      </c>
      <c r="R148" s="121">
        <v>9781035530342</v>
      </c>
      <c r="S148" s="62">
        <v>21.25</v>
      </c>
      <c r="T148" s="9" t="s">
        <v>650</v>
      </c>
      <c r="U148" s="6" t="s">
        <v>339</v>
      </c>
      <c r="V148" s="7" t="s">
        <v>635</v>
      </c>
    </row>
    <row r="149" spans="1:22" s="110" customFormat="1" x14ac:dyDescent="0.35">
      <c r="A149" s="17" t="str">
        <f>IF($M149=A$1,COUNTIF($M$2:M149,A$1),"-")</f>
        <v>-</v>
      </c>
      <c r="B149" s="17">
        <f>IF($M149=B$1,COUNTIF($M$2:N149,B$1),"-")</f>
        <v>136</v>
      </c>
      <c r="C149" s="17" t="str">
        <f>IF($M149=C$1,COUNTIF($M$2:O149,C$1),"-")</f>
        <v>-</v>
      </c>
      <c r="D149" s="17" t="str">
        <f>IF($M149=D$1,COUNTIF($M$2:P149,D$1),"-")</f>
        <v>-</v>
      </c>
      <c r="E149" s="17" t="str">
        <f>IF($M149=E$1,COUNTIF($M$2:Q149,E$1),"-")</f>
        <v>-</v>
      </c>
      <c r="F149" s="17" t="str">
        <f>IF($M149=F$1,COUNTIF($M$2:R149,F$1),"-")</f>
        <v>-</v>
      </c>
      <c r="G149" s="17" t="str">
        <f>IF($M149=G$1,COUNTIF($M$2:S149,G$1),"-")</f>
        <v>-</v>
      </c>
      <c r="H149" s="17" t="str">
        <f>IF($M149=H$1,COUNTIF($M$2:T149,H$1),"-")</f>
        <v>-</v>
      </c>
      <c r="I149" s="17" t="str">
        <f>IF($M149=I$1,COUNTIF($M$2:U149,I$1),"-")</f>
        <v>-</v>
      </c>
      <c r="J149" s="17" t="str">
        <f>IF($M149=J$1,COUNTIF($M$2:V149,J$1),"-")</f>
        <v>-</v>
      </c>
      <c r="K149" s="17" t="str">
        <f>IF($M149=K$1,COUNTIF($M$2:W149,K$1),"-")</f>
        <v>-</v>
      </c>
      <c r="M149" s="6" t="s">
        <v>135</v>
      </c>
      <c r="N149" s="8" t="s">
        <v>646</v>
      </c>
      <c r="O149" s="8" t="s">
        <v>191</v>
      </c>
      <c r="P149" s="113" t="s">
        <v>407</v>
      </c>
      <c r="Q149" s="6" t="str">
        <f t="shared" si="21"/>
        <v>Level 4 Cash and Financial Management (CSFT) - 2025/26 - Exam Practice Kit</v>
      </c>
      <c r="R149" s="121">
        <v>9781035530502</v>
      </c>
      <c r="S149" s="62">
        <v>22</v>
      </c>
      <c r="T149" s="9" t="s">
        <v>650</v>
      </c>
      <c r="U149" s="6" t="s">
        <v>340</v>
      </c>
      <c r="V149" s="7" t="s">
        <v>635</v>
      </c>
    </row>
    <row r="150" spans="1:22" s="110" customFormat="1" x14ac:dyDescent="0.35">
      <c r="A150" s="17" t="str">
        <f>IF($M150=A$1,COUNTIF($M$2:M150,A$1),"-")</f>
        <v>-</v>
      </c>
      <c r="B150" s="17">
        <f>IF($M150=B$1,COUNTIF($M$2:N150,B$1),"-")</f>
        <v>137</v>
      </c>
      <c r="C150" s="17" t="str">
        <f>IF($M150=C$1,COUNTIF($M$2:O150,C$1),"-")</f>
        <v>-</v>
      </c>
      <c r="D150" s="17" t="str">
        <f>IF($M150=D$1,COUNTIF($M$2:P150,D$1),"-")</f>
        <v>-</v>
      </c>
      <c r="E150" s="17" t="str">
        <f>IF($M150=E$1,COUNTIF($M$2:Q150,E$1),"-")</f>
        <v>-</v>
      </c>
      <c r="F150" s="17" t="str">
        <f>IF($M150=F$1,COUNTIF($M$2:R150,F$1),"-")</f>
        <v>-</v>
      </c>
      <c r="G150" s="17" t="str">
        <f>IF($M150=G$1,COUNTIF($M$2:S150,G$1),"-")</f>
        <v>-</v>
      </c>
      <c r="H150" s="17" t="str">
        <f>IF($M150=H$1,COUNTIF($M$2:T150,H$1),"-")</f>
        <v>-</v>
      </c>
      <c r="I150" s="17" t="str">
        <f>IF($M150=I$1,COUNTIF($M$2:U150,I$1),"-")</f>
        <v>-</v>
      </c>
      <c r="J150" s="17" t="str">
        <f>IF($M150=J$1,COUNTIF($M$2:V150,J$1),"-")</f>
        <v>-</v>
      </c>
      <c r="K150" s="17" t="str">
        <f>IF($M150=K$1,COUNTIF($M$2:W150,K$1),"-")</f>
        <v>-</v>
      </c>
      <c r="M150" s="6" t="s">
        <v>135</v>
      </c>
      <c r="N150" s="8" t="s">
        <v>646</v>
      </c>
      <c r="O150" s="8" t="s">
        <v>192</v>
      </c>
      <c r="P150" s="113" t="s">
        <v>407</v>
      </c>
      <c r="Q150" s="6" t="str">
        <f t="shared" si="21"/>
        <v>Level 4 Cash and Financial Management (CSFT) - 2025/26 - Exam Practice Kit eBook</v>
      </c>
      <c r="R150" s="121">
        <v>9781035530687</v>
      </c>
      <c r="S150" s="62">
        <v>18.7</v>
      </c>
      <c r="T150" s="9" t="s">
        <v>650</v>
      </c>
      <c r="U150" s="6" t="s">
        <v>339</v>
      </c>
      <c r="V150" s="7" t="s">
        <v>635</v>
      </c>
    </row>
    <row r="151" spans="1:22" s="110" customFormat="1" x14ac:dyDescent="0.35">
      <c r="A151" s="17" t="str">
        <f>IF($M151=A$1,COUNTIF($M$2:M151,A$1),"-")</f>
        <v>-</v>
      </c>
      <c r="B151" s="17">
        <f>IF($M151=B$1,COUNTIF($M$2:N151,B$1),"-")</f>
        <v>138</v>
      </c>
      <c r="C151" s="17" t="str">
        <f>IF($M151=C$1,COUNTIF($M$2:O151,C$1),"-")</f>
        <v>-</v>
      </c>
      <c r="D151" s="17" t="str">
        <f>IF($M151=D$1,COUNTIF($M$2:P151,D$1),"-")</f>
        <v>-</v>
      </c>
      <c r="E151" s="17" t="str">
        <f>IF($M151=E$1,COUNTIF($M$2:Q151,E$1),"-")</f>
        <v>-</v>
      </c>
      <c r="F151" s="17" t="str">
        <f>IF($M151=F$1,COUNTIF($M$2:R151,F$1),"-")</f>
        <v>-</v>
      </c>
      <c r="G151" s="17" t="str">
        <f>IF($M151=G$1,COUNTIF($M$2:S151,G$1),"-")</f>
        <v>-</v>
      </c>
      <c r="H151" s="17" t="str">
        <f>IF($M151=H$1,COUNTIF($M$2:T151,H$1),"-")</f>
        <v>-</v>
      </c>
      <c r="I151" s="17" t="str">
        <f>IF($M151=I$1,COUNTIF($M$2:U151,I$1),"-")</f>
        <v>-</v>
      </c>
      <c r="J151" s="17" t="str">
        <f>IF($M151=J$1,COUNTIF($M$2:V151,J$1),"-")</f>
        <v>-</v>
      </c>
      <c r="K151" s="17" t="str">
        <f>IF($M151=K$1,COUNTIF($M$2:W151,K$1),"-")</f>
        <v>-</v>
      </c>
      <c r="M151" s="6" t="s">
        <v>135</v>
      </c>
      <c r="N151" s="8" t="s">
        <v>647</v>
      </c>
      <c r="O151" s="8" t="s">
        <v>145</v>
      </c>
      <c r="P151" s="113" t="s">
        <v>407</v>
      </c>
      <c r="Q151" s="6" t="str">
        <f t="shared" si="21"/>
        <v>Level 4 Credit and Debt Management (CRDM) - 2025/26 - Course Book</v>
      </c>
      <c r="R151" s="121">
        <v>9781035530199</v>
      </c>
      <c r="S151" s="62">
        <v>25</v>
      </c>
      <c r="T151" s="9" t="s">
        <v>650</v>
      </c>
      <c r="U151" s="6" t="s">
        <v>340</v>
      </c>
      <c r="V151" s="7" t="s">
        <v>635</v>
      </c>
    </row>
    <row r="152" spans="1:22" s="110" customFormat="1" x14ac:dyDescent="0.35">
      <c r="A152" s="17" t="str">
        <f>IF($M152=A$1,COUNTIF($M$2:M152,A$1),"-")</f>
        <v>-</v>
      </c>
      <c r="B152" s="17">
        <f>IF($M152=B$1,COUNTIF($M$2:N152,B$1),"-")</f>
        <v>139</v>
      </c>
      <c r="C152" s="17" t="str">
        <f>IF($M152=C$1,COUNTIF($M$2:O152,C$1),"-")</f>
        <v>-</v>
      </c>
      <c r="D152" s="17" t="str">
        <f>IF($M152=D$1,COUNTIF($M$2:P152,D$1),"-")</f>
        <v>-</v>
      </c>
      <c r="E152" s="17" t="str">
        <f>IF($M152=E$1,COUNTIF($M$2:Q152,E$1),"-")</f>
        <v>-</v>
      </c>
      <c r="F152" s="17" t="str">
        <f>IF($M152=F$1,COUNTIF($M$2:R152,F$1),"-")</f>
        <v>-</v>
      </c>
      <c r="G152" s="17" t="str">
        <f>IF($M152=G$1,COUNTIF($M$2:S152,G$1),"-")</f>
        <v>-</v>
      </c>
      <c r="H152" s="17" t="str">
        <f>IF($M152=H$1,COUNTIF($M$2:T152,H$1),"-")</f>
        <v>-</v>
      </c>
      <c r="I152" s="17" t="str">
        <f>IF($M152=I$1,COUNTIF($M$2:U152,I$1),"-")</f>
        <v>-</v>
      </c>
      <c r="J152" s="17" t="str">
        <f>IF($M152=J$1,COUNTIF($M$2:V152,J$1),"-")</f>
        <v>-</v>
      </c>
      <c r="K152" s="17" t="str">
        <f>IF($M152=K$1,COUNTIF($M$2:W152,K$1),"-")</f>
        <v>-</v>
      </c>
      <c r="M152" s="6" t="s">
        <v>135</v>
      </c>
      <c r="N152" s="8" t="s">
        <v>647</v>
      </c>
      <c r="O152" s="8" t="s">
        <v>149</v>
      </c>
      <c r="P152" s="113" t="s">
        <v>407</v>
      </c>
      <c r="Q152" s="6" t="str">
        <f t="shared" si="21"/>
        <v>Level 4 Credit and Debt Management (CRDM) - 2025/26 - Course Book eBook</v>
      </c>
      <c r="R152" s="121">
        <v>9781035530359</v>
      </c>
      <c r="S152" s="62">
        <v>21.25</v>
      </c>
      <c r="T152" s="9" t="s">
        <v>650</v>
      </c>
      <c r="U152" s="6" t="s">
        <v>339</v>
      </c>
      <c r="V152" s="7" t="s">
        <v>635</v>
      </c>
    </row>
    <row r="153" spans="1:22" s="110" customFormat="1" x14ac:dyDescent="0.35">
      <c r="A153" s="17" t="str">
        <f>IF($M153=A$1,COUNTIF($M$2:M153,A$1),"-")</f>
        <v>-</v>
      </c>
      <c r="B153" s="17">
        <f>IF($M153=B$1,COUNTIF($M$2:N153,B$1),"-")</f>
        <v>140</v>
      </c>
      <c r="C153" s="17" t="str">
        <f>IF($M153=C$1,COUNTIF($M$2:O153,C$1),"-")</f>
        <v>-</v>
      </c>
      <c r="D153" s="17" t="str">
        <f>IF($M153=D$1,COUNTIF($M$2:P153,D$1),"-")</f>
        <v>-</v>
      </c>
      <c r="E153" s="17" t="str">
        <f>IF($M153=E$1,COUNTIF($M$2:Q153,E$1),"-")</f>
        <v>-</v>
      </c>
      <c r="F153" s="17" t="str">
        <f>IF($M153=F$1,COUNTIF($M$2:R153,F$1),"-")</f>
        <v>-</v>
      </c>
      <c r="G153" s="17" t="str">
        <f>IF($M153=G$1,COUNTIF($M$2:S153,G$1),"-")</f>
        <v>-</v>
      </c>
      <c r="H153" s="17" t="str">
        <f>IF($M153=H$1,COUNTIF($M$2:T153,H$1),"-")</f>
        <v>-</v>
      </c>
      <c r="I153" s="17" t="str">
        <f>IF($M153=I$1,COUNTIF($M$2:U153,I$1),"-")</f>
        <v>-</v>
      </c>
      <c r="J153" s="17" t="str">
        <f>IF($M153=J$1,COUNTIF($M$2:V153,J$1),"-")</f>
        <v>-</v>
      </c>
      <c r="K153" s="17" t="str">
        <f>IF($M153=K$1,COUNTIF($M$2:W153,K$1),"-")</f>
        <v>-</v>
      </c>
      <c r="M153" s="6" t="s">
        <v>135</v>
      </c>
      <c r="N153" s="8" t="s">
        <v>647</v>
      </c>
      <c r="O153" s="8" t="s">
        <v>191</v>
      </c>
      <c r="P153" s="113" t="s">
        <v>407</v>
      </c>
      <c r="Q153" s="6" t="str">
        <f t="shared" si="21"/>
        <v>Level 4 Credit and Debt Management (CRDM) - 2025/26 - Exam Practice Kit</v>
      </c>
      <c r="R153" s="121">
        <v>9781035530519</v>
      </c>
      <c r="S153" s="62">
        <v>22</v>
      </c>
      <c r="T153" s="9" t="s">
        <v>650</v>
      </c>
      <c r="U153" s="6" t="s">
        <v>340</v>
      </c>
      <c r="V153" s="7" t="s">
        <v>635</v>
      </c>
    </row>
    <row r="154" spans="1:22" s="110" customFormat="1" x14ac:dyDescent="0.35">
      <c r="A154" s="17" t="str">
        <f>IF($M154=A$1,COUNTIF($M$2:M154,A$1),"-")</f>
        <v>-</v>
      </c>
      <c r="B154" s="17">
        <f>IF($M154=B$1,COUNTIF($M$2:N154,B$1),"-")</f>
        <v>141</v>
      </c>
      <c r="C154" s="17" t="str">
        <f>IF($M154=C$1,COUNTIF($M$2:O154,C$1),"-")</f>
        <v>-</v>
      </c>
      <c r="D154" s="17" t="str">
        <f>IF($M154=D$1,COUNTIF($M$2:P154,D$1),"-")</f>
        <v>-</v>
      </c>
      <c r="E154" s="17" t="str">
        <f>IF($M154=E$1,COUNTIF($M$2:Q154,E$1),"-")</f>
        <v>-</v>
      </c>
      <c r="F154" s="17" t="str">
        <f>IF($M154=F$1,COUNTIF($M$2:R154,F$1),"-")</f>
        <v>-</v>
      </c>
      <c r="G154" s="17" t="str">
        <f>IF($M154=G$1,COUNTIF($M$2:S154,G$1),"-")</f>
        <v>-</v>
      </c>
      <c r="H154" s="17" t="str">
        <f>IF($M154=H$1,COUNTIF($M$2:T154,H$1),"-")</f>
        <v>-</v>
      </c>
      <c r="I154" s="17" t="str">
        <f>IF($M154=I$1,COUNTIF($M$2:U154,I$1),"-")</f>
        <v>-</v>
      </c>
      <c r="J154" s="17" t="str">
        <f>IF($M154=J$1,COUNTIF($M$2:V154,J$1),"-")</f>
        <v>-</v>
      </c>
      <c r="K154" s="17" t="str">
        <f>IF($M154=K$1,COUNTIF($M$2:W154,K$1),"-")</f>
        <v>-</v>
      </c>
      <c r="M154" s="6" t="s">
        <v>135</v>
      </c>
      <c r="N154" s="8" t="s">
        <v>647</v>
      </c>
      <c r="O154" s="8" t="s">
        <v>192</v>
      </c>
      <c r="P154" s="113" t="s">
        <v>407</v>
      </c>
      <c r="Q154" s="6" t="str">
        <f t="shared" si="21"/>
        <v>Level 4 Credit and Debt Management (CRDM) - 2025/26 - Exam Practice Kit eBook</v>
      </c>
      <c r="R154" s="121">
        <v>9781035530694</v>
      </c>
      <c r="S154" s="62">
        <v>18.7</v>
      </c>
      <c r="T154" s="9" t="s">
        <v>650</v>
      </c>
      <c r="U154" s="6" t="s">
        <v>339</v>
      </c>
      <c r="V154" s="7" t="s">
        <v>635</v>
      </c>
    </row>
    <row r="155" spans="1:22" s="110" customFormat="1" x14ac:dyDescent="0.35">
      <c r="A155" s="17" t="str">
        <f>IF($M155=A$1,COUNTIF($M$2:M155,A$1),"-")</f>
        <v>-</v>
      </c>
      <c r="B155" s="17">
        <f>IF($M155=B$1,COUNTIF($M$2:N155,B$1),"-")</f>
        <v>142</v>
      </c>
      <c r="C155" s="17" t="str">
        <f>IF($M155=C$1,COUNTIF($M$2:O155,C$1),"-")</f>
        <v>-</v>
      </c>
      <c r="D155" s="17" t="str">
        <f>IF($M155=D$1,COUNTIF($M$2:P155,D$1),"-")</f>
        <v>-</v>
      </c>
      <c r="E155" s="17" t="str">
        <f>IF($M155=E$1,COUNTIF($M$2:Q155,E$1),"-")</f>
        <v>-</v>
      </c>
      <c r="F155" s="17" t="str">
        <f>IF($M155=F$1,COUNTIF($M$2:R155,F$1),"-")</f>
        <v>-</v>
      </c>
      <c r="G155" s="17" t="str">
        <f>IF($M155=G$1,COUNTIF($M$2:S155,G$1),"-")</f>
        <v>-</v>
      </c>
      <c r="H155" s="17" t="str">
        <f>IF($M155=H$1,COUNTIF($M$2:T155,H$1),"-")</f>
        <v>-</v>
      </c>
      <c r="I155" s="17" t="str">
        <f>IF($M155=I$1,COUNTIF($M$2:U155,I$1),"-")</f>
        <v>-</v>
      </c>
      <c r="J155" s="17" t="str">
        <f>IF($M155=J$1,COUNTIF($M$2:V155,J$1),"-")</f>
        <v>-</v>
      </c>
      <c r="K155" s="17" t="str">
        <f>IF($M155=K$1,COUNTIF($M$2:W155,K$1),"-")</f>
        <v>-</v>
      </c>
      <c r="M155" s="6" t="s">
        <v>135</v>
      </c>
      <c r="N155" s="8" t="s">
        <v>648</v>
      </c>
      <c r="O155" s="8" t="s">
        <v>145</v>
      </c>
      <c r="P155" s="113" t="s">
        <v>407</v>
      </c>
      <c r="Q155" s="6" t="str">
        <f t="shared" si="21"/>
        <v>Level 4 Drafting and Interpreting Financial Statements (DAIF) - 2025/26 - Course Book</v>
      </c>
      <c r="R155" s="121">
        <v>9781035530120</v>
      </c>
      <c r="S155" s="62">
        <v>25</v>
      </c>
      <c r="T155" s="9" t="s">
        <v>650</v>
      </c>
      <c r="U155" s="6" t="s">
        <v>340</v>
      </c>
      <c r="V155" s="7" t="s">
        <v>635</v>
      </c>
    </row>
    <row r="156" spans="1:22" s="110" customFormat="1" x14ac:dyDescent="0.35">
      <c r="A156" s="17" t="str">
        <f>IF($M156=A$1,COUNTIF($M$2:M156,A$1),"-")</f>
        <v>-</v>
      </c>
      <c r="B156" s="17">
        <f>IF($M156=B$1,COUNTIF($M$2:N156,B$1),"-")</f>
        <v>143</v>
      </c>
      <c r="C156" s="17" t="str">
        <f>IF($M156=C$1,COUNTIF($M$2:O156,C$1),"-")</f>
        <v>-</v>
      </c>
      <c r="D156" s="17" t="str">
        <f>IF($M156=D$1,COUNTIF($M$2:P156,D$1),"-")</f>
        <v>-</v>
      </c>
      <c r="E156" s="17" t="str">
        <f>IF($M156=E$1,COUNTIF($M$2:Q156,E$1),"-")</f>
        <v>-</v>
      </c>
      <c r="F156" s="17" t="str">
        <f>IF($M156=F$1,COUNTIF($M$2:R156,F$1),"-")</f>
        <v>-</v>
      </c>
      <c r="G156" s="17" t="str">
        <f>IF($M156=G$1,COUNTIF($M$2:S156,G$1),"-")</f>
        <v>-</v>
      </c>
      <c r="H156" s="17" t="str">
        <f>IF($M156=H$1,COUNTIF($M$2:T156,H$1),"-")</f>
        <v>-</v>
      </c>
      <c r="I156" s="17" t="str">
        <f>IF($M156=I$1,COUNTIF($M$2:U156,I$1),"-")</f>
        <v>-</v>
      </c>
      <c r="J156" s="17" t="str">
        <f>IF($M156=J$1,COUNTIF($M$2:V156,J$1),"-")</f>
        <v>-</v>
      </c>
      <c r="K156" s="17" t="str">
        <f>IF($M156=K$1,COUNTIF($M$2:W156,K$1),"-")</f>
        <v>-</v>
      </c>
      <c r="M156" s="6" t="s">
        <v>135</v>
      </c>
      <c r="N156" s="8" t="s">
        <v>648</v>
      </c>
      <c r="O156" s="8" t="s">
        <v>149</v>
      </c>
      <c r="P156" s="113" t="s">
        <v>407</v>
      </c>
      <c r="Q156" s="6" t="str">
        <f t="shared" si="21"/>
        <v>Level 4 Drafting and Interpreting Financial Statements (DAIF) - 2025/26 - Course Book eBook</v>
      </c>
      <c r="R156" s="121">
        <v>9781035530281</v>
      </c>
      <c r="S156" s="62">
        <v>21.25</v>
      </c>
      <c r="T156" s="9" t="s">
        <v>650</v>
      </c>
      <c r="U156" s="6" t="s">
        <v>339</v>
      </c>
      <c r="V156" s="7" t="s">
        <v>635</v>
      </c>
    </row>
    <row r="157" spans="1:22" s="110" customFormat="1" x14ac:dyDescent="0.35">
      <c r="A157" s="17" t="str">
        <f>IF($M157=A$1,COUNTIF($M$2:M157,A$1),"-")</f>
        <v>-</v>
      </c>
      <c r="B157" s="17">
        <f>IF($M157=B$1,COUNTIF($M$2:N157,B$1),"-")</f>
        <v>144</v>
      </c>
      <c r="C157" s="17" t="str">
        <f>IF($M157=C$1,COUNTIF($M$2:O157,C$1),"-")</f>
        <v>-</v>
      </c>
      <c r="D157" s="17" t="str">
        <f>IF($M157=D$1,COUNTIF($M$2:P157,D$1),"-")</f>
        <v>-</v>
      </c>
      <c r="E157" s="17" t="str">
        <f>IF($M157=E$1,COUNTIF($M$2:Q157,E$1),"-")</f>
        <v>-</v>
      </c>
      <c r="F157" s="17" t="str">
        <f>IF($M157=F$1,COUNTIF($M$2:R157,F$1),"-")</f>
        <v>-</v>
      </c>
      <c r="G157" s="17" t="str">
        <f>IF($M157=G$1,COUNTIF($M$2:S157,G$1),"-")</f>
        <v>-</v>
      </c>
      <c r="H157" s="17" t="str">
        <f>IF($M157=H$1,COUNTIF($M$2:T157,H$1),"-")</f>
        <v>-</v>
      </c>
      <c r="I157" s="17" t="str">
        <f>IF($M157=I$1,COUNTIF($M$2:U157,I$1),"-")</f>
        <v>-</v>
      </c>
      <c r="J157" s="17" t="str">
        <f>IF($M157=J$1,COUNTIF($M$2:V157,J$1),"-")</f>
        <v>-</v>
      </c>
      <c r="K157" s="17" t="str">
        <f>IF($M157=K$1,COUNTIF($M$2:W157,K$1),"-")</f>
        <v>-</v>
      </c>
      <c r="M157" s="6" t="s">
        <v>135</v>
      </c>
      <c r="N157" s="8" t="s">
        <v>648</v>
      </c>
      <c r="O157" s="8" t="s">
        <v>191</v>
      </c>
      <c r="P157" s="113" t="s">
        <v>407</v>
      </c>
      <c r="Q157" s="6" t="str">
        <f t="shared" si="21"/>
        <v>Level 4 Drafting and Interpreting Financial Statements (DAIF) - 2025/26 - Exam Practice Kit</v>
      </c>
      <c r="R157" s="121">
        <v>9781035530441</v>
      </c>
      <c r="S157" s="62">
        <v>22</v>
      </c>
      <c r="T157" s="9" t="s">
        <v>650</v>
      </c>
      <c r="U157" s="6" t="s">
        <v>340</v>
      </c>
      <c r="V157" s="7" t="s">
        <v>635</v>
      </c>
    </row>
    <row r="158" spans="1:22" s="110" customFormat="1" x14ac:dyDescent="0.35">
      <c r="A158" s="17" t="str">
        <f>IF($M158=A$1,COUNTIF($M$2:M158,A$1),"-")</f>
        <v>-</v>
      </c>
      <c r="B158" s="17">
        <f>IF($M158=B$1,COUNTIF($M$2:N158,B$1),"-")</f>
        <v>145</v>
      </c>
      <c r="C158" s="17" t="str">
        <f>IF($M158=C$1,COUNTIF($M$2:O158,C$1),"-")</f>
        <v>-</v>
      </c>
      <c r="D158" s="17" t="str">
        <f>IF($M158=D$1,COUNTIF($M$2:P158,D$1),"-")</f>
        <v>-</v>
      </c>
      <c r="E158" s="17" t="str">
        <f>IF($M158=E$1,COUNTIF($M$2:Q158,E$1),"-")</f>
        <v>-</v>
      </c>
      <c r="F158" s="17" t="str">
        <f>IF($M158=F$1,COUNTIF($M$2:R158,F$1),"-")</f>
        <v>-</v>
      </c>
      <c r="G158" s="17" t="str">
        <f>IF($M158=G$1,COUNTIF($M$2:S158,G$1),"-")</f>
        <v>-</v>
      </c>
      <c r="H158" s="17" t="str">
        <f>IF($M158=H$1,COUNTIF($M$2:T158,H$1),"-")</f>
        <v>-</v>
      </c>
      <c r="I158" s="17" t="str">
        <f>IF($M158=I$1,COUNTIF($M$2:U158,I$1),"-")</f>
        <v>-</v>
      </c>
      <c r="J158" s="17" t="str">
        <f>IF($M158=J$1,COUNTIF($M$2:V158,J$1),"-")</f>
        <v>-</v>
      </c>
      <c r="K158" s="17" t="str">
        <f>IF($M158=K$1,COUNTIF($M$2:W158,K$1),"-")</f>
        <v>-</v>
      </c>
      <c r="M158" s="6" t="s">
        <v>135</v>
      </c>
      <c r="N158" s="8" t="s">
        <v>648</v>
      </c>
      <c r="O158" s="8" t="s">
        <v>192</v>
      </c>
      <c r="P158" s="113" t="s">
        <v>407</v>
      </c>
      <c r="Q158" s="6" t="str">
        <f t="shared" si="21"/>
        <v>Level 4 Drafting and Interpreting Financial Statements (DAIF) - 2025/26 - Exam Practice Kit eBook</v>
      </c>
      <c r="R158" s="121">
        <v>9781035530625</v>
      </c>
      <c r="S158" s="62">
        <v>18.7</v>
      </c>
      <c r="T158" s="9" t="s">
        <v>650</v>
      </c>
      <c r="U158" s="6" t="s">
        <v>339</v>
      </c>
      <c r="V158" s="7" t="s">
        <v>635</v>
      </c>
    </row>
    <row r="159" spans="1:22" s="110" customFormat="1" x14ac:dyDescent="0.35">
      <c r="A159" s="17" t="str">
        <f>IF($M159=A$1,COUNTIF($M$2:M159,A$1),"-")</f>
        <v>-</v>
      </c>
      <c r="B159" s="17">
        <f>IF($M159=B$1,COUNTIF($M$2:N159,B$1),"-")</f>
        <v>146</v>
      </c>
      <c r="C159" s="17" t="str">
        <f>IF($M159=C$1,COUNTIF($M$2:O159,C$1),"-")</f>
        <v>-</v>
      </c>
      <c r="D159" s="17" t="str">
        <f>IF($M159=D$1,COUNTIF($M$2:P159,D$1),"-")</f>
        <v>-</v>
      </c>
      <c r="E159" s="17" t="str">
        <f>IF($M159=E$1,COUNTIF($M$2:Q159,E$1),"-")</f>
        <v>-</v>
      </c>
      <c r="F159" s="17" t="str">
        <f>IF($M159=F$1,COUNTIF($M$2:R159,F$1),"-")</f>
        <v>-</v>
      </c>
      <c r="G159" s="17" t="str">
        <f>IF($M159=G$1,COUNTIF($M$2:S159,G$1),"-")</f>
        <v>-</v>
      </c>
      <c r="H159" s="17" t="str">
        <f>IF($M159=H$1,COUNTIF($M$2:T159,H$1),"-")</f>
        <v>-</v>
      </c>
      <c r="I159" s="17" t="str">
        <f>IF($M159=I$1,COUNTIF($M$2:U159,I$1),"-")</f>
        <v>-</v>
      </c>
      <c r="J159" s="17" t="str">
        <f>IF($M159=J$1,COUNTIF($M$2:V159,J$1),"-")</f>
        <v>-</v>
      </c>
      <c r="K159" s="17" t="str">
        <f>IF($M159=K$1,COUNTIF($M$2:W159,K$1),"-")</f>
        <v>-</v>
      </c>
      <c r="M159" s="6" t="s">
        <v>135</v>
      </c>
      <c r="N159" s="8" t="s">
        <v>649</v>
      </c>
      <c r="O159" s="8" t="s">
        <v>145</v>
      </c>
      <c r="P159" s="113" t="s">
        <v>407</v>
      </c>
      <c r="Q159" s="6" t="str">
        <f t="shared" si="21"/>
        <v>Level 4 Internal Accounting Systems and Controls (INAC) - 2025/26 - Course Book</v>
      </c>
      <c r="R159" s="121">
        <v>9781035530144</v>
      </c>
      <c r="S159" s="62">
        <v>25</v>
      </c>
      <c r="T159" s="9" t="s">
        <v>650</v>
      </c>
      <c r="U159" s="6" t="s">
        <v>340</v>
      </c>
      <c r="V159" s="7" t="s">
        <v>635</v>
      </c>
    </row>
    <row r="160" spans="1:22" s="110" customFormat="1" x14ac:dyDescent="0.35">
      <c r="A160" s="17" t="str">
        <f>IF($M160=A$1,COUNTIF($M$2:M160,A$1),"-")</f>
        <v>-</v>
      </c>
      <c r="B160" s="17">
        <f>IF($M160=B$1,COUNTIF($M$2:N160,B$1),"-")</f>
        <v>147</v>
      </c>
      <c r="C160" s="17" t="str">
        <f>IF($M160=C$1,COUNTIF($M$2:O160,C$1),"-")</f>
        <v>-</v>
      </c>
      <c r="D160" s="17" t="str">
        <f>IF($M160=D$1,COUNTIF($M$2:P160,D$1),"-")</f>
        <v>-</v>
      </c>
      <c r="E160" s="17" t="str">
        <f>IF($M160=E$1,COUNTIF($M$2:Q160,E$1),"-")</f>
        <v>-</v>
      </c>
      <c r="F160" s="17" t="str">
        <f>IF($M160=F$1,COUNTIF($M$2:R160,F$1),"-")</f>
        <v>-</v>
      </c>
      <c r="G160" s="17" t="str">
        <f>IF($M160=G$1,COUNTIF($M$2:S160,G$1),"-")</f>
        <v>-</v>
      </c>
      <c r="H160" s="17" t="str">
        <f>IF($M160=H$1,COUNTIF($M$2:T160,H$1),"-")</f>
        <v>-</v>
      </c>
      <c r="I160" s="17" t="str">
        <f>IF($M160=I$1,COUNTIF($M$2:U160,I$1),"-")</f>
        <v>-</v>
      </c>
      <c r="J160" s="17" t="str">
        <f>IF($M160=J$1,COUNTIF($M$2:V160,J$1),"-")</f>
        <v>-</v>
      </c>
      <c r="K160" s="17" t="str">
        <f>IF($M160=K$1,COUNTIF($M$2:W160,K$1),"-")</f>
        <v>-</v>
      </c>
      <c r="M160" s="6" t="s">
        <v>135</v>
      </c>
      <c r="N160" s="8" t="s">
        <v>649</v>
      </c>
      <c r="O160" s="8" t="s">
        <v>149</v>
      </c>
      <c r="P160" s="113" t="s">
        <v>407</v>
      </c>
      <c r="Q160" s="6" t="str">
        <f t="shared" si="21"/>
        <v>Level 4 Internal Accounting Systems and Controls (INAC) - 2025/26 - Course Book eBook</v>
      </c>
      <c r="R160" s="121">
        <v>9781035530304</v>
      </c>
      <c r="S160" s="62">
        <v>21.25</v>
      </c>
      <c r="T160" s="9" t="s">
        <v>650</v>
      </c>
      <c r="U160" s="6" t="s">
        <v>339</v>
      </c>
      <c r="V160" s="7" t="s">
        <v>635</v>
      </c>
    </row>
    <row r="161" spans="1:22" s="110" customFormat="1" x14ac:dyDescent="0.35">
      <c r="A161" s="17" t="str">
        <f>IF($M161=A$1,COUNTIF($M$2:M161,A$1),"-")</f>
        <v>-</v>
      </c>
      <c r="B161" s="17">
        <f>IF($M161=B$1,COUNTIF($M$2:N161,B$1),"-")</f>
        <v>148</v>
      </c>
      <c r="C161" s="17" t="str">
        <f>IF($M161=C$1,COUNTIF($M$2:O161,C$1),"-")</f>
        <v>-</v>
      </c>
      <c r="D161" s="17" t="str">
        <f>IF($M161=D$1,COUNTIF($M$2:P161,D$1),"-")</f>
        <v>-</v>
      </c>
      <c r="E161" s="17" t="str">
        <f>IF($M161=E$1,COUNTIF($M$2:Q161,E$1),"-")</f>
        <v>-</v>
      </c>
      <c r="F161" s="17" t="str">
        <f>IF($M161=F$1,COUNTIF($M$2:R161,F$1),"-")</f>
        <v>-</v>
      </c>
      <c r="G161" s="17" t="str">
        <f>IF($M161=G$1,COUNTIF($M$2:S161,G$1),"-")</f>
        <v>-</v>
      </c>
      <c r="H161" s="17" t="str">
        <f>IF($M161=H$1,COUNTIF($M$2:T161,H$1),"-")</f>
        <v>-</v>
      </c>
      <c r="I161" s="17" t="str">
        <f>IF($M161=I$1,COUNTIF($M$2:U161,I$1),"-")</f>
        <v>-</v>
      </c>
      <c r="J161" s="17" t="str">
        <f>IF($M161=J$1,COUNTIF($M$2:V161,J$1),"-")</f>
        <v>-</v>
      </c>
      <c r="K161" s="17" t="str">
        <f>IF($M161=K$1,COUNTIF($M$2:W161,K$1),"-")</f>
        <v>-</v>
      </c>
      <c r="M161" s="6" t="s">
        <v>135</v>
      </c>
      <c r="N161" s="8" t="s">
        <v>649</v>
      </c>
      <c r="O161" s="8" t="s">
        <v>191</v>
      </c>
      <c r="P161" s="113" t="s">
        <v>407</v>
      </c>
      <c r="Q161" s="6" t="str">
        <f t="shared" si="21"/>
        <v>Level 4 Internal Accounting Systems and Controls (INAC) - 2025/26 - Exam Practice Kit</v>
      </c>
      <c r="R161" s="121">
        <v>9781035530465</v>
      </c>
      <c r="S161" s="62">
        <v>22</v>
      </c>
      <c r="T161" s="9" t="s">
        <v>650</v>
      </c>
      <c r="U161" s="6" t="s">
        <v>340</v>
      </c>
      <c r="V161" s="7" t="s">
        <v>635</v>
      </c>
    </row>
    <row r="162" spans="1:22" s="110" customFormat="1" x14ac:dyDescent="0.35">
      <c r="A162" s="17" t="str">
        <f>IF($M162=A$1,COUNTIF($M$2:M162,A$1),"-")</f>
        <v>-</v>
      </c>
      <c r="B162" s="17">
        <f>IF($M162=B$1,COUNTIF($M$2:N162,B$1),"-")</f>
        <v>149</v>
      </c>
      <c r="C162" s="17" t="str">
        <f>IF($M162=C$1,COUNTIF($M$2:O162,C$1),"-")</f>
        <v>-</v>
      </c>
      <c r="D162" s="17" t="str">
        <f>IF($M162=D$1,COUNTIF($M$2:P162,D$1),"-")</f>
        <v>-</v>
      </c>
      <c r="E162" s="17" t="str">
        <f>IF($M162=E$1,COUNTIF($M$2:Q162,E$1),"-")</f>
        <v>-</v>
      </c>
      <c r="F162" s="17" t="str">
        <f>IF($M162=F$1,COUNTIF($M$2:R162,F$1),"-")</f>
        <v>-</v>
      </c>
      <c r="G162" s="17" t="str">
        <f>IF($M162=G$1,COUNTIF($M$2:S162,G$1),"-")</f>
        <v>-</v>
      </c>
      <c r="H162" s="17" t="str">
        <f>IF($M162=H$1,COUNTIF($M$2:T162,H$1),"-")</f>
        <v>-</v>
      </c>
      <c r="I162" s="17" t="str">
        <f>IF($M162=I$1,COUNTIF($M$2:U162,I$1),"-")</f>
        <v>-</v>
      </c>
      <c r="J162" s="17" t="str">
        <f>IF($M162=J$1,COUNTIF($M$2:V162,J$1),"-")</f>
        <v>-</v>
      </c>
      <c r="K162" s="17" t="str">
        <f>IF($M162=K$1,COUNTIF($M$2:W162,K$1),"-")</f>
        <v>-</v>
      </c>
      <c r="M162" s="6" t="s">
        <v>135</v>
      </c>
      <c r="N162" s="8" t="s">
        <v>649</v>
      </c>
      <c r="O162" s="8" t="s">
        <v>192</v>
      </c>
      <c r="P162" s="113" t="s">
        <v>407</v>
      </c>
      <c r="Q162" s="6" t="str">
        <f t="shared" si="21"/>
        <v>Level 4 Internal Accounting Systems and Controls (INAC) - 2025/26 - Exam Practice Kit eBook</v>
      </c>
      <c r="R162" s="121">
        <v>9781035530649</v>
      </c>
      <c r="S162" s="62">
        <v>18.7</v>
      </c>
      <c r="T162" s="9" t="s">
        <v>650</v>
      </c>
      <c r="U162" s="6" t="s">
        <v>339</v>
      </c>
      <c r="V162" s="7" t="s">
        <v>635</v>
      </c>
    </row>
    <row r="163" spans="1:22" s="88" customFormat="1" x14ac:dyDescent="0.35">
      <c r="A163" s="17" t="str">
        <f>IF($M163=A$1,COUNTIF($M$2:M163,A$1),"-")</f>
        <v>-</v>
      </c>
      <c r="B163" s="17" t="str">
        <f>IF($M163=B$1,COUNTIF($M$2:N163,B$1),"-")</f>
        <v>-</v>
      </c>
      <c r="C163" s="17" t="str">
        <f>IF($M163=C$1,COUNTIF($M$2:O163,C$1),"-")</f>
        <v>-</v>
      </c>
      <c r="D163" s="17">
        <f>IF($M163=D$1,COUNTIF($M$2:P163,D$1),"-")</f>
        <v>1</v>
      </c>
      <c r="E163" s="17" t="str">
        <f>IF($M163=E$1,COUNTIF($M$2:Q163,E$1),"-")</f>
        <v>-</v>
      </c>
      <c r="F163" s="17" t="str">
        <f>IF($M163=F$1,COUNTIF($M$2:R163,F$1),"-")</f>
        <v>-</v>
      </c>
      <c r="G163" s="17" t="str">
        <f>IF($M163=G$1,COUNTIF($M$2:S163,G$1),"-")</f>
        <v>-</v>
      </c>
      <c r="H163" s="17" t="str">
        <f>IF($M163=H$1,COUNTIF($M$2:T163,H$1),"-")</f>
        <v>-</v>
      </c>
      <c r="I163" s="17" t="str">
        <f>IF($M163=I$1,COUNTIF($M$2:U163,I$1),"-")</f>
        <v>-</v>
      </c>
      <c r="J163" s="17" t="str">
        <f>IF($M163=J$1,COUNTIF($M$2:V163,J$1),"-")</f>
        <v>-</v>
      </c>
      <c r="K163" s="17" t="str">
        <f>IF($M163=K$1,COUNTIF($M$2:W163,K$1),"-")</f>
        <v>-</v>
      </c>
      <c r="M163" s="6" t="s">
        <v>75</v>
      </c>
      <c r="N163" s="8" t="s">
        <v>399</v>
      </c>
      <c r="O163" s="8" t="s">
        <v>145</v>
      </c>
      <c r="P163" s="114" t="s">
        <v>405</v>
      </c>
      <c r="Q163" s="6" t="str">
        <f t="shared" ref="Q163:Q166" si="22">CONCATENATE(N163," - ",P163," - ",O163)</f>
        <v>ATX Advanced Taxation (UK) (FA2024) - FA2024 - Course Book</v>
      </c>
      <c r="R163" s="120">
        <v>9781035525645</v>
      </c>
      <c r="S163" s="62">
        <v>45</v>
      </c>
      <c r="T163" s="9" t="s">
        <v>396</v>
      </c>
      <c r="U163" s="6" t="s">
        <v>340</v>
      </c>
      <c r="V163" s="7" t="s">
        <v>404</v>
      </c>
    </row>
    <row r="164" spans="1:22" s="88" customFormat="1" x14ac:dyDescent="0.35">
      <c r="A164" s="17" t="str">
        <f>IF($M164=A$1,COUNTIF($M$2:M164,A$1),"-")</f>
        <v>-</v>
      </c>
      <c r="B164" s="17" t="str">
        <f>IF($M164=B$1,COUNTIF($M$2:N164,B$1),"-")</f>
        <v>-</v>
      </c>
      <c r="C164" s="17" t="str">
        <f>IF($M164=C$1,COUNTIF($M$2:O164,C$1),"-")</f>
        <v>-</v>
      </c>
      <c r="D164" s="17">
        <f>IF($M164=D$1,COUNTIF($M$2:P164,D$1),"-")</f>
        <v>2</v>
      </c>
      <c r="E164" s="17" t="str">
        <f>IF($M164=E$1,COUNTIF($M$2:Q164,E$1),"-")</f>
        <v>-</v>
      </c>
      <c r="F164" s="17" t="str">
        <f>IF($M164=F$1,COUNTIF($M$2:R164,F$1),"-")</f>
        <v>-</v>
      </c>
      <c r="G164" s="17" t="str">
        <f>IF($M164=G$1,COUNTIF($M$2:S164,G$1),"-")</f>
        <v>-</v>
      </c>
      <c r="H164" s="17" t="str">
        <f>IF($M164=H$1,COUNTIF($M$2:T164,H$1),"-")</f>
        <v>-</v>
      </c>
      <c r="I164" s="17" t="str">
        <f>IF($M164=I$1,COUNTIF($M$2:U164,I$1),"-")</f>
        <v>-</v>
      </c>
      <c r="J164" s="17" t="str">
        <f>IF($M164=J$1,COUNTIF($M$2:V164,J$1),"-")</f>
        <v>-</v>
      </c>
      <c r="K164" s="17" t="str">
        <f>IF($M164=K$1,COUNTIF($M$2:W164,K$1),"-")</f>
        <v>-</v>
      </c>
      <c r="M164" s="6" t="s">
        <v>75</v>
      </c>
      <c r="N164" s="8" t="s">
        <v>399</v>
      </c>
      <c r="O164" s="8" t="s">
        <v>149</v>
      </c>
      <c r="P164" s="114" t="s">
        <v>405</v>
      </c>
      <c r="Q164" s="6" t="str">
        <f t="shared" si="22"/>
        <v>ATX Advanced Taxation (UK) (FA2024) - FA2024 - Course Book eBook</v>
      </c>
      <c r="R164" s="120" t="s">
        <v>624</v>
      </c>
      <c r="S164" s="62">
        <v>38.25</v>
      </c>
      <c r="T164" s="9" t="s">
        <v>396</v>
      </c>
      <c r="U164" s="6" t="s">
        <v>339</v>
      </c>
      <c r="V164" s="7" t="s">
        <v>404</v>
      </c>
    </row>
    <row r="165" spans="1:22" s="88" customFormat="1" x14ac:dyDescent="0.35">
      <c r="A165" s="17" t="str">
        <f>IF($M165=A$1,COUNTIF($M$2:M165,A$1),"-")</f>
        <v>-</v>
      </c>
      <c r="B165" s="17" t="str">
        <f>IF($M165=B$1,COUNTIF($M$2:N165,B$1),"-")</f>
        <v>-</v>
      </c>
      <c r="C165" s="17" t="str">
        <f>IF($M165=C$1,COUNTIF($M$2:O165,C$1),"-")</f>
        <v>-</v>
      </c>
      <c r="D165" s="17">
        <f>IF($M165=D$1,COUNTIF($M$2:P165,D$1),"-")</f>
        <v>3</v>
      </c>
      <c r="E165" s="17" t="str">
        <f>IF($M165=E$1,COUNTIF($M$2:Q165,E$1),"-")</f>
        <v>-</v>
      </c>
      <c r="F165" s="17" t="str">
        <f>IF($M165=F$1,COUNTIF($M$2:R165,F$1),"-")</f>
        <v>-</v>
      </c>
      <c r="G165" s="17" t="str">
        <f>IF($M165=G$1,COUNTIF($M$2:S165,G$1),"-")</f>
        <v>-</v>
      </c>
      <c r="H165" s="17" t="str">
        <f>IF($M165=H$1,COUNTIF($M$2:T165,H$1),"-")</f>
        <v>-</v>
      </c>
      <c r="I165" s="17" t="str">
        <f>IF($M165=I$1,COUNTIF($M$2:U165,I$1),"-")</f>
        <v>-</v>
      </c>
      <c r="J165" s="17" t="str">
        <f>IF($M165=J$1,COUNTIF($M$2:V165,J$1),"-")</f>
        <v>-</v>
      </c>
      <c r="K165" s="17" t="str">
        <f>IF($M165=K$1,COUNTIF($M$2:W165,K$1),"-")</f>
        <v>-</v>
      </c>
      <c r="M165" s="6" t="s">
        <v>75</v>
      </c>
      <c r="N165" s="8" t="s">
        <v>399</v>
      </c>
      <c r="O165" s="8" t="s">
        <v>191</v>
      </c>
      <c r="P165" s="114" t="s">
        <v>405</v>
      </c>
      <c r="Q165" s="6" t="str">
        <f t="shared" si="22"/>
        <v>ATX Advanced Taxation (UK) (FA2024) - FA2024 - Exam Practice Kit</v>
      </c>
      <c r="R165" s="120">
        <v>9781035525638</v>
      </c>
      <c r="S165" s="62">
        <v>27</v>
      </c>
      <c r="T165" s="9" t="s">
        <v>400</v>
      </c>
      <c r="U165" s="6" t="s">
        <v>340</v>
      </c>
      <c r="V165" s="7" t="s">
        <v>404</v>
      </c>
    </row>
    <row r="166" spans="1:22" s="88" customFormat="1" x14ac:dyDescent="0.35">
      <c r="A166" s="17" t="str">
        <f>IF($M166=A$1,COUNTIF($M$2:M166,A$1),"-")</f>
        <v>-</v>
      </c>
      <c r="B166" s="17" t="str">
        <f>IF($M166=B$1,COUNTIF($M$2:N166,B$1),"-")</f>
        <v>-</v>
      </c>
      <c r="C166" s="17" t="str">
        <f>IF($M166=C$1,COUNTIF($M$2:O166,C$1),"-")</f>
        <v>-</v>
      </c>
      <c r="D166" s="17">
        <f>IF($M166=D$1,COUNTIF($M$2:P166,D$1),"-")</f>
        <v>4</v>
      </c>
      <c r="E166" s="17" t="str">
        <f>IF($M166=E$1,COUNTIF($M$2:Q166,E$1),"-")</f>
        <v>-</v>
      </c>
      <c r="F166" s="17" t="str">
        <f>IF($M166=F$1,COUNTIF($M$2:R166,F$1),"-")</f>
        <v>-</v>
      </c>
      <c r="G166" s="17" t="str">
        <f>IF($M166=G$1,COUNTIF($M$2:S166,G$1),"-")</f>
        <v>-</v>
      </c>
      <c r="H166" s="17" t="str">
        <f>IF($M166=H$1,COUNTIF($M$2:T166,H$1),"-")</f>
        <v>-</v>
      </c>
      <c r="I166" s="17" t="str">
        <f>IF($M166=I$1,COUNTIF($M$2:U166,I$1),"-")</f>
        <v>-</v>
      </c>
      <c r="J166" s="17" t="str">
        <f>IF($M166=J$1,COUNTIF($M$2:V166,J$1),"-")</f>
        <v>-</v>
      </c>
      <c r="K166" s="17" t="str">
        <f>IF($M166=K$1,COUNTIF($M$2:W166,K$1),"-")</f>
        <v>-</v>
      </c>
      <c r="M166" s="6" t="s">
        <v>75</v>
      </c>
      <c r="N166" s="8" t="s">
        <v>399</v>
      </c>
      <c r="O166" s="8" t="s">
        <v>192</v>
      </c>
      <c r="P166" s="114" t="s">
        <v>405</v>
      </c>
      <c r="Q166" s="6" t="str">
        <f t="shared" si="22"/>
        <v>ATX Advanced Taxation (UK) (FA2024) - FA2024 - Exam Practice Kit eBook</v>
      </c>
      <c r="R166" s="120">
        <v>9781035525676</v>
      </c>
      <c r="S166" s="62">
        <v>22.95</v>
      </c>
      <c r="T166" s="9" t="s">
        <v>400</v>
      </c>
      <c r="U166" s="6" t="s">
        <v>339</v>
      </c>
      <c r="V166" s="7" t="s">
        <v>404</v>
      </c>
    </row>
    <row r="167" spans="1:22" s="88" customFormat="1" x14ac:dyDescent="0.35">
      <c r="A167" s="17" t="str">
        <f>IF($M167=A$1,COUNTIF($M$2:M167,A$1),"-")</f>
        <v>-</v>
      </c>
      <c r="B167" s="17" t="str">
        <f>IF($M167=B$1,COUNTIF($M$2:N167,B$1),"-")</f>
        <v>-</v>
      </c>
      <c r="C167" s="17" t="str">
        <f>IF($M167=C$1,COUNTIF($M$2:O167,C$1),"-")</f>
        <v>-</v>
      </c>
      <c r="D167" s="17">
        <f>IF($M167=D$1,COUNTIF($M$2:P167,D$1),"-")</f>
        <v>5</v>
      </c>
      <c r="E167" s="17" t="str">
        <f>IF($M167=E$1,COUNTIF($M$2:Q167,E$1),"-")</f>
        <v>-</v>
      </c>
      <c r="F167" s="17" t="str">
        <f>IF($M167=F$1,COUNTIF($M$2:R167,F$1),"-")</f>
        <v>-</v>
      </c>
      <c r="G167" s="17" t="str">
        <f>IF($M167=G$1,COUNTIF($M$2:S167,G$1),"-")</f>
        <v>-</v>
      </c>
      <c r="H167" s="17" t="str">
        <f>IF($M167=H$1,COUNTIF($M$2:T167,H$1),"-")</f>
        <v>-</v>
      </c>
      <c r="I167" s="17" t="str">
        <f>IF($M167=I$1,COUNTIF($M$2:U167,I$1),"-")</f>
        <v>-</v>
      </c>
      <c r="J167" s="17" t="str">
        <f>IF($M167=J$1,COUNTIF($M$2:V167,J$1),"-")</f>
        <v>-</v>
      </c>
      <c r="K167" s="17" t="str">
        <f>IF($M167=K$1,COUNTIF($M$2:W167,K$1),"-")</f>
        <v>-</v>
      </c>
      <c r="M167" s="6" t="s">
        <v>75</v>
      </c>
      <c r="N167" s="8" t="s">
        <v>397</v>
      </c>
      <c r="O167" s="8" t="s">
        <v>145</v>
      </c>
      <c r="P167" s="114" t="s">
        <v>405</v>
      </c>
      <c r="Q167" s="6" t="str">
        <f t="shared" ref="Q167:Q297" si="23">CONCATENATE(N167," - ",P167," - ",O167)</f>
        <v>TX Taxation (UK) (FA2024) - FA2024 - Course Book</v>
      </c>
      <c r="R167" s="120">
        <v>9781035525652</v>
      </c>
      <c r="S167" s="62">
        <v>42</v>
      </c>
      <c r="T167" s="9" t="s">
        <v>396</v>
      </c>
      <c r="U167" s="6" t="s">
        <v>340</v>
      </c>
      <c r="V167" s="7" t="s">
        <v>398</v>
      </c>
    </row>
    <row r="168" spans="1:22" s="88" customFormat="1" x14ac:dyDescent="0.35">
      <c r="A168" s="17" t="str">
        <f>IF($M168=A$1,COUNTIF($M$2:M168,A$1),"-")</f>
        <v>-</v>
      </c>
      <c r="B168" s="17" t="str">
        <f>IF($M168=B$1,COUNTIF($M$2:N168,B$1),"-")</f>
        <v>-</v>
      </c>
      <c r="C168" s="17" t="str">
        <f>IF($M168=C$1,COUNTIF($M$2:O168,C$1),"-")</f>
        <v>-</v>
      </c>
      <c r="D168" s="17">
        <f>IF($M168=D$1,COUNTIF($M$2:P168,D$1),"-")</f>
        <v>6</v>
      </c>
      <c r="E168" s="17" t="str">
        <f>IF($M168=E$1,COUNTIF($M$2:Q168,E$1),"-")</f>
        <v>-</v>
      </c>
      <c r="F168" s="17" t="str">
        <f>IF($M168=F$1,COUNTIF($M$2:R168,F$1),"-")</f>
        <v>-</v>
      </c>
      <c r="G168" s="17" t="str">
        <f>IF($M168=G$1,COUNTIF($M$2:S168,G$1),"-")</f>
        <v>-</v>
      </c>
      <c r="H168" s="17" t="str">
        <f>IF($M168=H$1,COUNTIF($M$2:T168,H$1),"-")</f>
        <v>-</v>
      </c>
      <c r="I168" s="17" t="str">
        <f>IF($M168=I$1,COUNTIF($M$2:U168,I$1),"-")</f>
        <v>-</v>
      </c>
      <c r="J168" s="17" t="str">
        <f>IF($M168=J$1,COUNTIF($M$2:V168,J$1),"-")</f>
        <v>-</v>
      </c>
      <c r="K168" s="17" t="str">
        <f>IF($M168=K$1,COUNTIF($M$2:W168,K$1),"-")</f>
        <v>-</v>
      </c>
      <c r="M168" s="6" t="s">
        <v>75</v>
      </c>
      <c r="N168" s="8" t="s">
        <v>397</v>
      </c>
      <c r="O168" s="8" t="s">
        <v>149</v>
      </c>
      <c r="P168" s="114" t="s">
        <v>405</v>
      </c>
      <c r="Q168" s="6" t="str">
        <f t="shared" si="23"/>
        <v>TX Taxation (UK) (FA2024) - FA2024 - Course Book eBook</v>
      </c>
      <c r="R168" s="120" t="s">
        <v>618</v>
      </c>
      <c r="S168" s="62">
        <v>35.700000000000003</v>
      </c>
      <c r="T168" s="9" t="s">
        <v>396</v>
      </c>
      <c r="U168" s="6" t="s">
        <v>339</v>
      </c>
      <c r="V168" s="7" t="s">
        <v>398</v>
      </c>
    </row>
    <row r="169" spans="1:22" s="88" customFormat="1" x14ac:dyDescent="0.35">
      <c r="A169" s="17" t="str">
        <f>IF($M169=A$1,COUNTIF($M$2:M169,A$1),"-")</f>
        <v>-</v>
      </c>
      <c r="B169" s="17" t="str">
        <f>IF($M169=B$1,COUNTIF($M$2:N169,B$1),"-")</f>
        <v>-</v>
      </c>
      <c r="C169" s="17" t="str">
        <f>IF($M169=C$1,COUNTIF($M$2:O169,C$1),"-")</f>
        <v>-</v>
      </c>
      <c r="D169" s="17">
        <f>IF($M169=D$1,COUNTIF($M$2:P169,D$1),"-")</f>
        <v>7</v>
      </c>
      <c r="E169" s="17" t="str">
        <f>IF($M169=E$1,COUNTIF($M$2:Q169,E$1),"-")</f>
        <v>-</v>
      </c>
      <c r="F169" s="17" t="str">
        <f>IF($M169=F$1,COUNTIF($M$2:R169,F$1),"-")</f>
        <v>-</v>
      </c>
      <c r="G169" s="17" t="str">
        <f>IF($M169=G$1,COUNTIF($M$2:S169,G$1),"-")</f>
        <v>-</v>
      </c>
      <c r="H169" s="17" t="str">
        <f>IF($M169=H$1,COUNTIF($M$2:T169,H$1),"-")</f>
        <v>-</v>
      </c>
      <c r="I169" s="17" t="str">
        <f>IF($M169=I$1,COUNTIF($M$2:U169,I$1),"-")</f>
        <v>-</v>
      </c>
      <c r="J169" s="17" t="str">
        <f>IF($M169=J$1,COUNTIF($M$2:V169,J$1),"-")</f>
        <v>-</v>
      </c>
      <c r="K169" s="17" t="str">
        <f>IF($M169=K$1,COUNTIF($M$2:W169,K$1),"-")</f>
        <v>-</v>
      </c>
      <c r="M169" s="6" t="s">
        <v>75</v>
      </c>
      <c r="N169" s="8" t="s">
        <v>397</v>
      </c>
      <c r="O169" s="8" t="s">
        <v>191</v>
      </c>
      <c r="P169" s="114" t="s">
        <v>405</v>
      </c>
      <c r="Q169" s="6" t="str">
        <f t="shared" si="23"/>
        <v>TX Taxation (UK) (FA2024) - FA2024 - Exam Practice Kit</v>
      </c>
      <c r="R169" s="120">
        <v>9781035525614</v>
      </c>
      <c r="S169" s="62">
        <v>25</v>
      </c>
      <c r="T169" s="9" t="s">
        <v>400</v>
      </c>
      <c r="U169" s="6" t="s">
        <v>340</v>
      </c>
      <c r="V169" s="7" t="s">
        <v>398</v>
      </c>
    </row>
    <row r="170" spans="1:22" s="88" customFormat="1" x14ac:dyDescent="0.35">
      <c r="A170" s="17" t="str">
        <f>IF($M170=A$1,COUNTIF($M$2:M170,A$1),"-")</f>
        <v>-</v>
      </c>
      <c r="B170" s="17" t="str">
        <f>IF($M170=B$1,COUNTIF($M$2:N170,B$1),"-")</f>
        <v>-</v>
      </c>
      <c r="C170" s="17" t="str">
        <f>IF($M170=C$1,COUNTIF($M$2:O170,C$1),"-")</f>
        <v>-</v>
      </c>
      <c r="D170" s="17">
        <f>IF($M170=D$1,COUNTIF($M$2:P170,D$1),"-")</f>
        <v>8</v>
      </c>
      <c r="E170" s="17" t="str">
        <f>IF($M170=E$1,COUNTIF($M$2:Q170,E$1),"-")</f>
        <v>-</v>
      </c>
      <c r="F170" s="17" t="str">
        <f>IF($M170=F$1,COUNTIF($M$2:R170,F$1),"-")</f>
        <v>-</v>
      </c>
      <c r="G170" s="17" t="str">
        <f>IF($M170=G$1,COUNTIF($M$2:S170,G$1),"-")</f>
        <v>-</v>
      </c>
      <c r="H170" s="17" t="str">
        <f>IF($M170=H$1,COUNTIF($M$2:T170,H$1),"-")</f>
        <v>-</v>
      </c>
      <c r="I170" s="17" t="str">
        <f>IF($M170=I$1,COUNTIF($M$2:U170,I$1),"-")</f>
        <v>-</v>
      </c>
      <c r="J170" s="17" t="str">
        <f>IF($M170=J$1,COUNTIF($M$2:V170,J$1),"-")</f>
        <v>-</v>
      </c>
      <c r="K170" s="17" t="str">
        <f>IF($M170=K$1,COUNTIF($M$2:W170,K$1),"-")</f>
        <v>-</v>
      </c>
      <c r="L170" s="17" t="str">
        <f>IF($M170=L$1,COUNTIF($M$2:X170,L$1),"-")</f>
        <v>-</v>
      </c>
      <c r="M170" s="6" t="s">
        <v>75</v>
      </c>
      <c r="N170" s="8" t="s">
        <v>397</v>
      </c>
      <c r="O170" s="8" t="s">
        <v>192</v>
      </c>
      <c r="P170" s="114" t="s">
        <v>405</v>
      </c>
      <c r="Q170" s="6" t="str">
        <f t="shared" si="23"/>
        <v>TX Taxation (UK) (FA2024) - FA2024 - Exam Practice Kit eBook</v>
      </c>
      <c r="R170" s="120">
        <v>9781035525683</v>
      </c>
      <c r="S170" s="62">
        <v>21.25</v>
      </c>
      <c r="T170" s="9" t="s">
        <v>400</v>
      </c>
      <c r="U170" s="6" t="s">
        <v>339</v>
      </c>
      <c r="V170" s="7" t="s">
        <v>398</v>
      </c>
    </row>
    <row r="171" spans="1:22" s="101" customFormat="1" x14ac:dyDescent="0.35">
      <c r="A171" s="17" t="str">
        <f>IF($M171=A$1,COUNTIF($M$2:M171,A$1),"-")</f>
        <v>-</v>
      </c>
      <c r="B171" s="17" t="str">
        <f>IF($M171=B$1,COUNTIF($M$2:N171,B$1),"-")</f>
        <v>-</v>
      </c>
      <c r="C171" s="17" t="str">
        <f>IF($M171=C$1,COUNTIF($M$2:O171,C$1),"-")</f>
        <v>-</v>
      </c>
      <c r="D171" s="17">
        <f>IF($M171=D$1,COUNTIF($M$2:P171,D$1),"-")</f>
        <v>9</v>
      </c>
      <c r="E171" s="17" t="str">
        <f>IF($M171=E$1,COUNTIF($M$2:Q171,E$1),"-")</f>
        <v>-</v>
      </c>
      <c r="F171" s="17" t="str">
        <f>IF($M171=F$1,COUNTIF($M$2:R171,F$1),"-")</f>
        <v>-</v>
      </c>
      <c r="G171" s="17" t="str">
        <f>IF($M171=G$1,COUNTIF($M$2:S171,G$1),"-")</f>
        <v>-</v>
      </c>
      <c r="H171" s="17" t="str">
        <f>IF($M171=H$1,COUNTIF($M$2:T171,H$1),"-")</f>
        <v>-</v>
      </c>
      <c r="I171" s="17" t="str">
        <f>IF($M171=I$1,COUNTIF($M$2:U171,I$1),"-")</f>
        <v>-</v>
      </c>
      <c r="J171" s="17" t="str">
        <f>IF($M171=J$1,COUNTIF($M$2:V171,J$1),"-")</f>
        <v>-</v>
      </c>
      <c r="K171" s="17" t="str">
        <f>IF($M171=K$1,COUNTIF($M$2:W171,K$1),"-")</f>
        <v>-</v>
      </c>
      <c r="L171" s="17" t="str">
        <f>IF($M171=L$1,COUNTIF($M$2:X171,L$1),"-")</f>
        <v>-</v>
      </c>
      <c r="M171" s="6" t="s">
        <v>75</v>
      </c>
      <c r="N171" s="8" t="s">
        <v>569</v>
      </c>
      <c r="O171" s="8" t="s">
        <v>145</v>
      </c>
      <c r="P171" s="114" t="s">
        <v>407</v>
      </c>
      <c r="Q171" s="6" t="str">
        <f t="shared" si="23"/>
        <v>AAA (INT) Advanced Audit and Assurance (International) - 2025/26 - Course Book</v>
      </c>
      <c r="R171" s="120">
        <v>9781509749485</v>
      </c>
      <c r="S171" s="62">
        <v>45</v>
      </c>
      <c r="T171" s="9" t="s">
        <v>501</v>
      </c>
      <c r="U171" s="6" t="s">
        <v>340</v>
      </c>
      <c r="V171" s="7" t="s">
        <v>502</v>
      </c>
    </row>
    <row r="172" spans="1:22" s="101" customFormat="1" x14ac:dyDescent="0.35">
      <c r="A172" s="17" t="str">
        <f>IF($M172=A$1,COUNTIF($M$2:M172,A$1),"-")</f>
        <v>-</v>
      </c>
      <c r="B172" s="17" t="str">
        <f>IF($M172=B$1,COUNTIF($M$2:N172,B$1),"-")</f>
        <v>-</v>
      </c>
      <c r="C172" s="17" t="str">
        <f>IF($M172=C$1,COUNTIF($M$2:O172,C$1),"-")</f>
        <v>-</v>
      </c>
      <c r="D172" s="17">
        <f>IF($M172=D$1,COUNTIF($M$2:P172,D$1),"-")</f>
        <v>10</v>
      </c>
      <c r="E172" s="17" t="str">
        <f>IF($M172=E$1,COUNTIF($M$2:Q172,E$1),"-")</f>
        <v>-</v>
      </c>
      <c r="F172" s="17" t="str">
        <f>IF($M172=F$1,COUNTIF($M$2:R172,F$1),"-")</f>
        <v>-</v>
      </c>
      <c r="G172" s="17" t="str">
        <f>IF($M172=G$1,COUNTIF($M$2:S172,G$1),"-")</f>
        <v>-</v>
      </c>
      <c r="H172" s="17" t="str">
        <f>IF($M172=H$1,COUNTIF($M$2:T172,H$1),"-")</f>
        <v>-</v>
      </c>
      <c r="I172" s="17" t="str">
        <f>IF($M172=I$1,COUNTIF($M$2:U172,I$1),"-")</f>
        <v>-</v>
      </c>
      <c r="J172" s="17" t="str">
        <f>IF($M172=J$1,COUNTIF($M$2:V172,J$1),"-")</f>
        <v>-</v>
      </c>
      <c r="K172" s="17" t="str">
        <f>IF($M172=K$1,COUNTIF($M$2:W172,K$1),"-")</f>
        <v>-</v>
      </c>
      <c r="L172" s="17" t="str">
        <f>IF($M172=L$1,COUNTIF($M$2:X172,L$1),"-")</f>
        <v>-</v>
      </c>
      <c r="M172" s="6" t="s">
        <v>75</v>
      </c>
      <c r="N172" s="8" t="s">
        <v>569</v>
      </c>
      <c r="O172" s="8" t="s">
        <v>149</v>
      </c>
      <c r="P172" s="114" t="s">
        <v>407</v>
      </c>
      <c r="Q172" s="6" t="str">
        <f t="shared" si="23"/>
        <v>AAA (INT) Advanced Audit and Assurance (International) - 2025/26 - Course Book eBook</v>
      </c>
      <c r="R172" s="120" t="s">
        <v>626</v>
      </c>
      <c r="S172" s="62">
        <v>38.25</v>
      </c>
      <c r="T172" s="9" t="s">
        <v>501</v>
      </c>
      <c r="U172" s="6" t="s">
        <v>339</v>
      </c>
      <c r="V172" s="7" t="s">
        <v>502</v>
      </c>
    </row>
    <row r="173" spans="1:22" s="101" customFormat="1" x14ac:dyDescent="0.35">
      <c r="A173" s="17" t="str">
        <f>IF($M173=A$1,COUNTIF($M$2:M173,A$1),"-")</f>
        <v>-</v>
      </c>
      <c r="B173" s="17" t="str">
        <f>IF($M173=B$1,COUNTIF($M$2:N173,B$1),"-")</f>
        <v>-</v>
      </c>
      <c r="C173" s="17" t="str">
        <f>IF($M173=C$1,COUNTIF($M$2:O173,C$1),"-")</f>
        <v>-</v>
      </c>
      <c r="D173" s="17">
        <f>IF($M173=D$1,COUNTIF($M$2:P173,D$1),"-")</f>
        <v>11</v>
      </c>
      <c r="E173" s="17" t="str">
        <f>IF($M173=E$1,COUNTIF($M$2:Q173,E$1),"-")</f>
        <v>-</v>
      </c>
      <c r="F173" s="17" t="str">
        <f>IF($M173=F$1,COUNTIF($M$2:R173,F$1),"-")</f>
        <v>-</v>
      </c>
      <c r="G173" s="17" t="str">
        <f>IF($M173=G$1,COUNTIF($M$2:S173,G$1),"-")</f>
        <v>-</v>
      </c>
      <c r="H173" s="17" t="str">
        <f>IF($M173=H$1,COUNTIF($M$2:T173,H$1),"-")</f>
        <v>-</v>
      </c>
      <c r="I173" s="17" t="str">
        <f>IF($M173=I$1,COUNTIF($M$2:U173,I$1),"-")</f>
        <v>-</v>
      </c>
      <c r="J173" s="17" t="str">
        <f>IF($M173=J$1,COUNTIF($M$2:V173,J$1),"-")</f>
        <v>-</v>
      </c>
      <c r="K173" s="17" t="str">
        <f>IF($M173=K$1,COUNTIF($M$2:W173,K$1),"-")</f>
        <v>-</v>
      </c>
      <c r="L173" s="17" t="str">
        <f>IF($M173=L$1,COUNTIF($M$2:X173,L$1),"-")</f>
        <v>-</v>
      </c>
      <c r="M173" s="6" t="s">
        <v>75</v>
      </c>
      <c r="N173" s="8" t="s">
        <v>569</v>
      </c>
      <c r="O173" s="8" t="s">
        <v>191</v>
      </c>
      <c r="P173" s="114" t="s">
        <v>407</v>
      </c>
      <c r="Q173" s="6" t="str">
        <f t="shared" si="23"/>
        <v>AAA (INT) Advanced Audit and Assurance (International) - 2025/26 - Exam Practice Kit</v>
      </c>
      <c r="R173" s="120">
        <v>9781509748785</v>
      </c>
      <c r="S173" s="62">
        <v>27</v>
      </c>
      <c r="T173" s="9" t="s">
        <v>501</v>
      </c>
      <c r="U173" s="6" t="s">
        <v>340</v>
      </c>
      <c r="V173" s="7" t="s">
        <v>502</v>
      </c>
    </row>
    <row r="174" spans="1:22" s="101" customFormat="1" x14ac:dyDescent="0.35">
      <c r="A174" s="17" t="str">
        <f>IF($M174=A$1,COUNTIF($M$2:M174,A$1),"-")</f>
        <v>-</v>
      </c>
      <c r="B174" s="17" t="str">
        <f>IF($M174=B$1,COUNTIF($M$2:N174,B$1),"-")</f>
        <v>-</v>
      </c>
      <c r="C174" s="17" t="str">
        <f>IF($M174=C$1,COUNTIF($M$2:O174,C$1),"-")</f>
        <v>-</v>
      </c>
      <c r="D174" s="17">
        <f>IF($M174=D$1,COUNTIF($M$2:P174,D$1),"-")</f>
        <v>12</v>
      </c>
      <c r="E174" s="17" t="str">
        <f>IF($M174=E$1,COUNTIF($M$2:Q174,E$1),"-")</f>
        <v>-</v>
      </c>
      <c r="F174" s="17" t="str">
        <f>IF($M174=F$1,COUNTIF($M$2:R174,F$1),"-")</f>
        <v>-</v>
      </c>
      <c r="G174" s="17" t="str">
        <f>IF($M174=G$1,COUNTIF($M$2:S174,G$1),"-")</f>
        <v>-</v>
      </c>
      <c r="H174" s="17" t="str">
        <f>IF($M174=H$1,COUNTIF($M$2:T174,H$1),"-")</f>
        <v>-</v>
      </c>
      <c r="I174" s="17" t="str">
        <f>IF($M174=I$1,COUNTIF($M$2:U174,I$1),"-")</f>
        <v>-</v>
      </c>
      <c r="J174" s="17" t="str">
        <f>IF($M174=J$1,COUNTIF($M$2:V174,J$1),"-")</f>
        <v>-</v>
      </c>
      <c r="K174" s="17" t="str">
        <f>IF($M174=K$1,COUNTIF($M$2:W174,K$1),"-")</f>
        <v>-</v>
      </c>
      <c r="L174" s="17" t="str">
        <f>IF($M174=L$1,COUNTIF($M$2:X174,L$1),"-")</f>
        <v>-</v>
      </c>
      <c r="M174" s="6" t="s">
        <v>75</v>
      </c>
      <c r="N174" s="8" t="s">
        <v>569</v>
      </c>
      <c r="O174" s="8" t="s">
        <v>192</v>
      </c>
      <c r="P174" s="114" t="s">
        <v>407</v>
      </c>
      <c r="Q174" s="6" t="str">
        <f t="shared" si="23"/>
        <v>AAA (INT) Advanced Audit and Assurance (International) - 2025/26 - Exam Practice Kit eBook</v>
      </c>
      <c r="R174" s="120">
        <v>9781509748938</v>
      </c>
      <c r="S174" s="62">
        <v>22.95</v>
      </c>
      <c r="T174" s="9" t="s">
        <v>501</v>
      </c>
      <c r="U174" s="6" t="s">
        <v>339</v>
      </c>
      <c r="V174" s="7" t="s">
        <v>502</v>
      </c>
    </row>
    <row r="175" spans="1:22" s="101" customFormat="1" x14ac:dyDescent="0.35">
      <c r="A175" s="17" t="str">
        <f>IF($M175=A$1,COUNTIF($M$2:M175,A$1),"-")</f>
        <v>-</v>
      </c>
      <c r="B175" s="17" t="str">
        <f>IF($M175=B$1,COUNTIF($M$2:N175,B$1),"-")</f>
        <v>-</v>
      </c>
      <c r="C175" s="17" t="str">
        <f>IF($M175=C$1,COUNTIF($M$2:O175,C$1),"-")</f>
        <v>-</v>
      </c>
      <c r="D175" s="17">
        <f>IF($M175=D$1,COUNTIF($M$2:P175,D$1),"-")</f>
        <v>13</v>
      </c>
      <c r="E175" s="17" t="str">
        <f>IF($M175=E$1,COUNTIF($M$2:Q175,E$1),"-")</f>
        <v>-</v>
      </c>
      <c r="F175" s="17" t="str">
        <f>IF($M175=F$1,COUNTIF($M$2:R175,F$1),"-")</f>
        <v>-</v>
      </c>
      <c r="G175" s="17" t="str">
        <f>IF($M175=G$1,COUNTIF($M$2:S175,G$1),"-")</f>
        <v>-</v>
      </c>
      <c r="H175" s="17" t="str">
        <f>IF($M175=H$1,COUNTIF($M$2:T175,H$1),"-")</f>
        <v>-</v>
      </c>
      <c r="I175" s="17" t="str">
        <f>IF($M175=I$1,COUNTIF($M$2:U175,I$1),"-")</f>
        <v>-</v>
      </c>
      <c r="J175" s="17" t="str">
        <f>IF($M175=J$1,COUNTIF($M$2:V175,J$1),"-")</f>
        <v>-</v>
      </c>
      <c r="K175" s="17" t="str">
        <f>IF($M175=K$1,COUNTIF($M$2:W175,K$1),"-")</f>
        <v>-</v>
      </c>
      <c r="L175" s="17" t="str">
        <f>IF($M175=L$1,COUNTIF($M$2:X175,L$1),"-")</f>
        <v>-</v>
      </c>
      <c r="M175" s="6" t="s">
        <v>75</v>
      </c>
      <c r="N175" s="8" t="s">
        <v>570</v>
      </c>
      <c r="O175" s="8" t="s">
        <v>145</v>
      </c>
      <c r="P175" s="114" t="s">
        <v>407</v>
      </c>
      <c r="Q175" s="6" t="str">
        <f t="shared" si="23"/>
        <v>AAA (UK) Advanced Audit and Assurance (UK) - 2025/26 - Course Book</v>
      </c>
      <c r="R175" s="120">
        <v>9781509749478</v>
      </c>
      <c r="S175" s="62">
        <v>45</v>
      </c>
      <c r="T175" s="9" t="s">
        <v>501</v>
      </c>
      <c r="U175" s="6" t="s">
        <v>340</v>
      </c>
      <c r="V175" s="7" t="s">
        <v>502</v>
      </c>
    </row>
    <row r="176" spans="1:22" s="101" customFormat="1" x14ac:dyDescent="0.35">
      <c r="A176" s="17" t="str">
        <f>IF($M176=A$1,COUNTIF($M$2:M176,A$1),"-")</f>
        <v>-</v>
      </c>
      <c r="B176" s="17" t="str">
        <f>IF($M176=B$1,COUNTIF($M$2:N176,B$1),"-")</f>
        <v>-</v>
      </c>
      <c r="C176" s="17" t="str">
        <f>IF($M176=C$1,COUNTIF($M$2:O176,C$1),"-")</f>
        <v>-</v>
      </c>
      <c r="D176" s="17">
        <f>IF($M176=D$1,COUNTIF($M$2:P176,D$1),"-")</f>
        <v>14</v>
      </c>
      <c r="E176" s="17" t="str">
        <f>IF($M176=E$1,COUNTIF($M$2:Q176,E$1),"-")</f>
        <v>-</v>
      </c>
      <c r="F176" s="17" t="str">
        <f>IF($M176=F$1,COUNTIF($M$2:R176,F$1),"-")</f>
        <v>-</v>
      </c>
      <c r="G176" s="17" t="str">
        <f>IF($M176=G$1,COUNTIF($M$2:S176,G$1),"-")</f>
        <v>-</v>
      </c>
      <c r="H176" s="17" t="str">
        <f>IF($M176=H$1,COUNTIF($M$2:T176,H$1),"-")</f>
        <v>-</v>
      </c>
      <c r="I176" s="17" t="str">
        <f>IF($M176=I$1,COUNTIF($M$2:U176,I$1),"-")</f>
        <v>-</v>
      </c>
      <c r="J176" s="17" t="str">
        <f>IF($M176=J$1,COUNTIF($M$2:V176,J$1),"-")</f>
        <v>-</v>
      </c>
      <c r="K176" s="17" t="str">
        <f>IF($M176=K$1,COUNTIF($M$2:W176,K$1),"-")</f>
        <v>-</v>
      </c>
      <c r="L176" s="17" t="str">
        <f>IF($M176=L$1,COUNTIF($M$2:X176,L$1),"-")</f>
        <v>-</v>
      </c>
      <c r="M176" s="6" t="s">
        <v>75</v>
      </c>
      <c r="N176" s="8" t="s">
        <v>570</v>
      </c>
      <c r="O176" s="8" t="s">
        <v>149</v>
      </c>
      <c r="P176" s="114" t="s">
        <v>407</v>
      </c>
      <c r="Q176" s="6" t="str">
        <f t="shared" si="23"/>
        <v>AAA (UK) Advanced Audit and Assurance (UK) - 2025/26 - Course Book eBook</v>
      </c>
      <c r="R176" s="120" t="s">
        <v>625</v>
      </c>
      <c r="S176" s="62">
        <v>38.25</v>
      </c>
      <c r="T176" s="9" t="s">
        <v>501</v>
      </c>
      <c r="U176" s="6" t="s">
        <v>339</v>
      </c>
      <c r="V176" s="7" t="s">
        <v>502</v>
      </c>
    </row>
    <row r="177" spans="1:22" s="101" customFormat="1" x14ac:dyDescent="0.35">
      <c r="A177" s="17" t="str">
        <f>IF($M177=A$1,COUNTIF($M$2:M177,A$1),"-")</f>
        <v>-</v>
      </c>
      <c r="B177" s="17" t="str">
        <f>IF($M177=B$1,COUNTIF($M$2:N177,B$1),"-")</f>
        <v>-</v>
      </c>
      <c r="C177" s="17" t="str">
        <f>IF($M177=C$1,COUNTIF($M$2:O177,C$1),"-")</f>
        <v>-</v>
      </c>
      <c r="D177" s="17">
        <f>IF($M177=D$1,COUNTIF($M$2:P177,D$1),"-")</f>
        <v>15</v>
      </c>
      <c r="E177" s="17" t="str">
        <f>IF($M177=E$1,COUNTIF($M$2:Q177,E$1),"-")</f>
        <v>-</v>
      </c>
      <c r="F177" s="17" t="str">
        <f>IF($M177=F$1,COUNTIF($M$2:R177,F$1),"-")</f>
        <v>-</v>
      </c>
      <c r="G177" s="17" t="str">
        <f>IF($M177=G$1,COUNTIF($M$2:S177,G$1),"-")</f>
        <v>-</v>
      </c>
      <c r="H177" s="17" t="str">
        <f>IF($M177=H$1,COUNTIF($M$2:T177,H$1),"-")</f>
        <v>-</v>
      </c>
      <c r="I177" s="17" t="str">
        <f>IF($M177=I$1,COUNTIF($M$2:U177,I$1),"-")</f>
        <v>-</v>
      </c>
      <c r="J177" s="17" t="str">
        <f>IF($M177=J$1,COUNTIF($M$2:V177,J$1),"-")</f>
        <v>-</v>
      </c>
      <c r="K177" s="17" t="str">
        <f>IF($M177=K$1,COUNTIF($M$2:W177,K$1),"-")</f>
        <v>-</v>
      </c>
      <c r="L177" s="17" t="str">
        <f>IF($M177=L$1,COUNTIF($M$2:X177,L$1),"-")</f>
        <v>-</v>
      </c>
      <c r="M177" s="6" t="s">
        <v>75</v>
      </c>
      <c r="N177" s="8" t="s">
        <v>570</v>
      </c>
      <c r="O177" s="8" t="s">
        <v>191</v>
      </c>
      <c r="P177" s="114" t="s">
        <v>407</v>
      </c>
      <c r="Q177" s="6" t="str">
        <f t="shared" si="23"/>
        <v>AAA (UK) Advanced Audit and Assurance (UK) - 2025/26 - Exam Practice Kit</v>
      </c>
      <c r="R177" s="120">
        <v>9781509748778</v>
      </c>
      <c r="S177" s="62">
        <v>27</v>
      </c>
      <c r="T177" s="9" t="s">
        <v>501</v>
      </c>
      <c r="U177" s="6" t="s">
        <v>340</v>
      </c>
      <c r="V177" s="7" t="s">
        <v>502</v>
      </c>
    </row>
    <row r="178" spans="1:22" s="101" customFormat="1" x14ac:dyDescent="0.35">
      <c r="A178" s="17" t="str">
        <f>IF($M178=A$1,COUNTIF($M$2:M178,A$1),"-")</f>
        <v>-</v>
      </c>
      <c r="B178" s="17" t="str">
        <f>IF($M178=B$1,COUNTIF($M$2:N178,B$1),"-")</f>
        <v>-</v>
      </c>
      <c r="C178" s="17" t="str">
        <f>IF($M178=C$1,COUNTIF($M$2:O178,C$1),"-")</f>
        <v>-</v>
      </c>
      <c r="D178" s="17">
        <f>IF($M178=D$1,COUNTIF($M$2:P178,D$1),"-")</f>
        <v>16</v>
      </c>
      <c r="E178" s="17" t="str">
        <f>IF($M178=E$1,COUNTIF($M$2:Q178,E$1),"-")</f>
        <v>-</v>
      </c>
      <c r="F178" s="17" t="str">
        <f>IF($M178=F$1,COUNTIF($M$2:R178,F$1),"-")</f>
        <v>-</v>
      </c>
      <c r="G178" s="17" t="str">
        <f>IF($M178=G$1,COUNTIF($M$2:S178,G$1),"-")</f>
        <v>-</v>
      </c>
      <c r="H178" s="17" t="str">
        <f>IF($M178=H$1,COUNTIF($M$2:T178,H$1),"-")</f>
        <v>-</v>
      </c>
      <c r="I178" s="17" t="str">
        <f>IF($M178=I$1,COUNTIF($M$2:U178,I$1),"-")</f>
        <v>-</v>
      </c>
      <c r="J178" s="17" t="str">
        <f>IF($M178=J$1,COUNTIF($M$2:V178,J$1),"-")</f>
        <v>-</v>
      </c>
      <c r="K178" s="17" t="str">
        <f>IF($M178=K$1,COUNTIF($M$2:W178,K$1),"-")</f>
        <v>-</v>
      </c>
      <c r="L178" s="17" t="str">
        <f>IF($M178=L$1,COUNTIF($M$2:X178,L$1),"-")</f>
        <v>-</v>
      </c>
      <c r="M178" s="6" t="s">
        <v>75</v>
      </c>
      <c r="N178" s="8" t="s">
        <v>570</v>
      </c>
      <c r="O178" s="8" t="s">
        <v>192</v>
      </c>
      <c r="P178" s="114" t="s">
        <v>407</v>
      </c>
      <c r="Q178" s="6" t="str">
        <f t="shared" si="23"/>
        <v>AAA (UK) Advanced Audit and Assurance (UK) - 2025/26 - Exam Practice Kit eBook</v>
      </c>
      <c r="R178" s="120">
        <v>9781509748921</v>
      </c>
      <c r="S178" s="62">
        <v>22.95</v>
      </c>
      <c r="T178" s="9" t="s">
        <v>501</v>
      </c>
      <c r="U178" s="6" t="s">
        <v>339</v>
      </c>
      <c r="V178" s="7" t="s">
        <v>502</v>
      </c>
    </row>
    <row r="179" spans="1:22" s="101" customFormat="1" x14ac:dyDescent="0.35">
      <c r="A179" s="17" t="str">
        <f>IF($M179=A$1,COUNTIF($M$2:M179,A$1),"-")</f>
        <v>-</v>
      </c>
      <c r="B179" s="17" t="str">
        <f>IF($M179=B$1,COUNTIF($M$2:N179,B$1),"-")</f>
        <v>-</v>
      </c>
      <c r="C179" s="17" t="str">
        <f>IF($M179=C$1,COUNTIF($M$2:O179,C$1),"-")</f>
        <v>-</v>
      </c>
      <c r="D179" s="17">
        <f>IF($M179=D$1,COUNTIF($M$2:P179,D$1),"-")</f>
        <v>17</v>
      </c>
      <c r="E179" s="17" t="str">
        <f>IF($M179=E$1,COUNTIF($M$2:Q179,E$1),"-")</f>
        <v>-</v>
      </c>
      <c r="F179" s="17" t="str">
        <f>IF($M179=F$1,COUNTIF($M$2:R179,F$1),"-")</f>
        <v>-</v>
      </c>
      <c r="G179" s="17" t="str">
        <f>IF($M179=G$1,COUNTIF($M$2:S179,G$1),"-")</f>
        <v>-</v>
      </c>
      <c r="H179" s="17" t="str">
        <f>IF($M179=H$1,COUNTIF($M$2:T179,H$1),"-")</f>
        <v>-</v>
      </c>
      <c r="I179" s="17" t="str">
        <f>IF($M179=I$1,COUNTIF($M$2:U179,I$1),"-")</f>
        <v>-</v>
      </c>
      <c r="J179" s="17" t="str">
        <f>IF($M179=J$1,COUNTIF($M$2:V179,J$1),"-")</f>
        <v>-</v>
      </c>
      <c r="K179" s="17" t="str">
        <f>IF($M179=K$1,COUNTIF($M$2:W179,K$1),"-")</f>
        <v>-</v>
      </c>
      <c r="L179" s="17" t="str">
        <f>IF($M179=L$1,COUNTIF($M$2:X179,L$1),"-")</f>
        <v>-</v>
      </c>
      <c r="M179" s="6" t="s">
        <v>75</v>
      </c>
      <c r="N179" s="8" t="s">
        <v>177</v>
      </c>
      <c r="O179" s="8" t="s">
        <v>145</v>
      </c>
      <c r="P179" s="114" t="s">
        <v>407</v>
      </c>
      <c r="Q179" s="6" t="str">
        <f t="shared" si="23"/>
        <v>AFM Advanced Financial Management - 2025/26 - Course Book</v>
      </c>
      <c r="R179" s="120">
        <v>9781509749454</v>
      </c>
      <c r="S179" s="62">
        <v>45</v>
      </c>
      <c r="T179" s="9" t="s">
        <v>501</v>
      </c>
      <c r="U179" s="6" t="s">
        <v>340</v>
      </c>
      <c r="V179" s="7" t="s">
        <v>502</v>
      </c>
    </row>
    <row r="180" spans="1:22" s="101" customFormat="1" x14ac:dyDescent="0.35">
      <c r="A180" s="17" t="str">
        <f>IF($M180=A$1,COUNTIF($M$2:M180,A$1),"-")</f>
        <v>-</v>
      </c>
      <c r="B180" s="17" t="str">
        <f>IF($M180=B$1,COUNTIF($M$2:N180,B$1),"-")</f>
        <v>-</v>
      </c>
      <c r="C180" s="17" t="str">
        <f>IF($M180=C$1,COUNTIF($M$2:O180,C$1),"-")</f>
        <v>-</v>
      </c>
      <c r="D180" s="17">
        <f>IF($M180=D$1,COUNTIF($M$2:P180,D$1),"-")</f>
        <v>18</v>
      </c>
      <c r="E180" s="17" t="str">
        <f>IF($M180=E$1,COUNTIF($M$2:Q180,E$1),"-")</f>
        <v>-</v>
      </c>
      <c r="F180" s="17" t="str">
        <f>IF($M180=F$1,COUNTIF($M$2:R180,F$1),"-")</f>
        <v>-</v>
      </c>
      <c r="G180" s="17" t="str">
        <f>IF($M180=G$1,COUNTIF($M$2:S180,G$1),"-")</f>
        <v>-</v>
      </c>
      <c r="H180" s="17" t="str">
        <f>IF($M180=H$1,COUNTIF($M$2:T180,H$1),"-")</f>
        <v>-</v>
      </c>
      <c r="I180" s="17" t="str">
        <f>IF($M180=I$1,COUNTIF($M$2:U180,I$1),"-")</f>
        <v>-</v>
      </c>
      <c r="J180" s="17" t="str">
        <f>IF($M180=J$1,COUNTIF($M$2:V180,J$1),"-")</f>
        <v>-</v>
      </c>
      <c r="K180" s="17" t="str">
        <f>IF($M180=K$1,COUNTIF($M$2:W180,K$1),"-")</f>
        <v>-</v>
      </c>
      <c r="L180" s="17" t="str">
        <f>IF($M180=L$1,COUNTIF($M$2:X180,L$1),"-")</f>
        <v>-</v>
      </c>
      <c r="M180" s="6" t="s">
        <v>75</v>
      </c>
      <c r="N180" s="8" t="s">
        <v>177</v>
      </c>
      <c r="O180" s="8" t="s">
        <v>149</v>
      </c>
      <c r="P180" s="114" t="s">
        <v>407</v>
      </c>
      <c r="Q180" s="6" t="str">
        <f t="shared" si="23"/>
        <v>AFM Advanced Financial Management - 2025/26 - Course Book eBook</v>
      </c>
      <c r="R180" s="120" t="s">
        <v>627</v>
      </c>
      <c r="S180" s="62">
        <v>38.25</v>
      </c>
      <c r="T180" s="9" t="s">
        <v>501</v>
      </c>
      <c r="U180" s="6" t="s">
        <v>339</v>
      </c>
      <c r="V180" s="7" t="s">
        <v>502</v>
      </c>
    </row>
    <row r="181" spans="1:22" s="101" customFormat="1" x14ac:dyDescent="0.35">
      <c r="A181" s="17" t="str">
        <f>IF($M181=A$1,COUNTIF($M$2:M181,A$1),"-")</f>
        <v>-</v>
      </c>
      <c r="B181" s="17" t="str">
        <f>IF($M181=B$1,COUNTIF($M$2:N181,B$1),"-")</f>
        <v>-</v>
      </c>
      <c r="C181" s="17" t="str">
        <f>IF($M181=C$1,COUNTIF($M$2:O181,C$1),"-")</f>
        <v>-</v>
      </c>
      <c r="D181" s="17">
        <f>IF($M181=D$1,COUNTIF($M$2:P181,D$1),"-")</f>
        <v>19</v>
      </c>
      <c r="E181" s="17" t="str">
        <f>IF($M181=E$1,COUNTIF($M$2:Q181,E$1),"-")</f>
        <v>-</v>
      </c>
      <c r="F181" s="17" t="str">
        <f>IF($M181=F$1,COUNTIF($M$2:R181,F$1),"-")</f>
        <v>-</v>
      </c>
      <c r="G181" s="17" t="str">
        <f>IF($M181=G$1,COUNTIF($M$2:S181,G$1),"-")</f>
        <v>-</v>
      </c>
      <c r="H181" s="17" t="str">
        <f>IF($M181=H$1,COUNTIF($M$2:T181,H$1),"-")</f>
        <v>-</v>
      </c>
      <c r="I181" s="17" t="str">
        <f>IF($M181=I$1,COUNTIF($M$2:U181,I$1),"-")</f>
        <v>-</v>
      </c>
      <c r="J181" s="17" t="str">
        <f>IF($M181=J$1,COUNTIF($M$2:V181,J$1),"-")</f>
        <v>-</v>
      </c>
      <c r="K181" s="17" t="str">
        <f>IF($M181=K$1,COUNTIF($M$2:W181,K$1),"-")</f>
        <v>-</v>
      </c>
      <c r="L181" s="17" t="str">
        <f>IF($M181=L$1,COUNTIF($M$2:X181,L$1),"-")</f>
        <v>-</v>
      </c>
      <c r="M181" s="6" t="s">
        <v>75</v>
      </c>
      <c r="N181" s="8" t="s">
        <v>177</v>
      </c>
      <c r="O181" s="8" t="s">
        <v>191</v>
      </c>
      <c r="P181" s="114" t="s">
        <v>407</v>
      </c>
      <c r="Q181" s="6" t="str">
        <f t="shared" si="23"/>
        <v>AFM Advanced Financial Management - 2025/26 - Exam Practice Kit</v>
      </c>
      <c r="R181" s="120">
        <v>9781509748754</v>
      </c>
      <c r="S181" s="62">
        <v>27</v>
      </c>
      <c r="T181" s="9" t="s">
        <v>501</v>
      </c>
      <c r="U181" s="6" t="s">
        <v>340</v>
      </c>
      <c r="V181" s="7" t="s">
        <v>502</v>
      </c>
    </row>
    <row r="182" spans="1:22" s="101" customFormat="1" x14ac:dyDescent="0.35">
      <c r="A182" s="17" t="str">
        <f>IF($M182=A$1,COUNTIF($M$2:M182,A$1),"-")</f>
        <v>-</v>
      </c>
      <c r="B182" s="17" t="str">
        <f>IF($M182=B$1,COUNTIF($M$2:N182,B$1),"-")</f>
        <v>-</v>
      </c>
      <c r="C182" s="17" t="str">
        <f>IF($M182=C$1,COUNTIF($M$2:O182,C$1),"-")</f>
        <v>-</v>
      </c>
      <c r="D182" s="17">
        <f>IF($M182=D$1,COUNTIF($M$2:P182,D$1),"-")</f>
        <v>20</v>
      </c>
      <c r="E182" s="17" t="str">
        <f>IF($M182=E$1,COUNTIF($M$2:Q182,E$1),"-")</f>
        <v>-</v>
      </c>
      <c r="F182" s="17" t="str">
        <f>IF($M182=F$1,COUNTIF($M$2:R182,F$1),"-")</f>
        <v>-</v>
      </c>
      <c r="G182" s="17" t="str">
        <f>IF($M182=G$1,COUNTIF($M$2:S182,G$1),"-")</f>
        <v>-</v>
      </c>
      <c r="H182" s="17" t="str">
        <f>IF($M182=H$1,COUNTIF($M$2:T182,H$1),"-")</f>
        <v>-</v>
      </c>
      <c r="I182" s="17" t="str">
        <f>IF($M182=I$1,COUNTIF($M$2:U182,I$1),"-")</f>
        <v>-</v>
      </c>
      <c r="J182" s="17" t="str">
        <f>IF($M182=J$1,COUNTIF($M$2:V182,J$1),"-")</f>
        <v>-</v>
      </c>
      <c r="K182" s="17" t="str">
        <f>IF($M182=K$1,COUNTIF($M$2:W182,K$1),"-")</f>
        <v>-</v>
      </c>
      <c r="L182" s="17" t="str">
        <f>IF($M182=L$1,COUNTIF($M$2:X182,L$1),"-")</f>
        <v>-</v>
      </c>
      <c r="M182" s="6" t="s">
        <v>75</v>
      </c>
      <c r="N182" s="8" t="s">
        <v>177</v>
      </c>
      <c r="O182" s="8" t="s">
        <v>192</v>
      </c>
      <c r="P182" s="114" t="s">
        <v>407</v>
      </c>
      <c r="Q182" s="6" t="str">
        <f t="shared" si="23"/>
        <v>AFM Advanced Financial Management - 2025/26 - Exam Practice Kit eBook</v>
      </c>
      <c r="R182" s="120">
        <v>9781509748907</v>
      </c>
      <c r="S182" s="62">
        <v>22.95</v>
      </c>
      <c r="T182" s="9" t="s">
        <v>501</v>
      </c>
      <c r="U182" s="6" t="s">
        <v>339</v>
      </c>
      <c r="V182" s="7" t="s">
        <v>502</v>
      </c>
    </row>
    <row r="183" spans="1:22" s="101" customFormat="1" x14ac:dyDescent="0.35">
      <c r="A183" s="17" t="str">
        <f>IF($M183=A$1,COUNTIF($M$2:M183,A$1),"-")</f>
        <v>-</v>
      </c>
      <c r="B183" s="17" t="str">
        <f>IF($M183=B$1,COUNTIF($M$2:N183,B$1),"-")</f>
        <v>-</v>
      </c>
      <c r="C183" s="17" t="str">
        <f>IF($M183=C$1,COUNTIF($M$2:O183,C$1),"-")</f>
        <v>-</v>
      </c>
      <c r="D183" s="17">
        <f>IF($M183=D$1,COUNTIF($M$2:P183,D$1),"-")</f>
        <v>21</v>
      </c>
      <c r="E183" s="17" t="str">
        <f>IF($M183=E$1,COUNTIF($M$2:Q183,E$1),"-")</f>
        <v>-</v>
      </c>
      <c r="F183" s="17" t="str">
        <f>IF($M183=F$1,COUNTIF($M$2:R183,F$1),"-")</f>
        <v>-</v>
      </c>
      <c r="G183" s="17" t="str">
        <f>IF($M183=G$1,COUNTIF($M$2:S183,G$1),"-")</f>
        <v>-</v>
      </c>
      <c r="H183" s="17" t="str">
        <f>IF($M183=H$1,COUNTIF($M$2:T183,H$1),"-")</f>
        <v>-</v>
      </c>
      <c r="I183" s="17" t="str">
        <f>IF($M183=I$1,COUNTIF($M$2:U183,I$1),"-")</f>
        <v>-</v>
      </c>
      <c r="J183" s="17" t="str">
        <f>IF($M183=J$1,COUNTIF($M$2:V183,J$1),"-")</f>
        <v>-</v>
      </c>
      <c r="K183" s="17" t="str">
        <f>IF($M183=K$1,COUNTIF($M$2:W183,K$1),"-")</f>
        <v>-</v>
      </c>
      <c r="L183" s="17" t="str">
        <f>IF($M183=L$1,COUNTIF($M$2:X183,L$1),"-")</f>
        <v>-</v>
      </c>
      <c r="M183" s="6" t="s">
        <v>75</v>
      </c>
      <c r="N183" s="8" t="s">
        <v>178</v>
      </c>
      <c r="O183" s="8" t="s">
        <v>145</v>
      </c>
      <c r="P183" s="114" t="s">
        <v>407</v>
      </c>
      <c r="Q183" s="6" t="str">
        <f t="shared" si="23"/>
        <v>APM Advanced Performance Management - 2025/26 - Course Book</v>
      </c>
      <c r="R183" s="120">
        <v>9781509749461</v>
      </c>
      <c r="S183" s="62">
        <v>45</v>
      </c>
      <c r="T183" s="9" t="s">
        <v>501</v>
      </c>
      <c r="U183" s="6" t="s">
        <v>340</v>
      </c>
      <c r="V183" s="7" t="s">
        <v>502</v>
      </c>
    </row>
    <row r="184" spans="1:22" s="101" customFormat="1" x14ac:dyDescent="0.35">
      <c r="A184" s="17" t="str">
        <f>IF($M184=A$1,COUNTIF($M$2:M184,A$1),"-")</f>
        <v>-</v>
      </c>
      <c r="B184" s="17" t="str">
        <f>IF($M184=B$1,COUNTIF($M$2:N184,B$1),"-")</f>
        <v>-</v>
      </c>
      <c r="C184" s="17" t="str">
        <f>IF($M184=C$1,COUNTIF($M$2:O184,C$1),"-")</f>
        <v>-</v>
      </c>
      <c r="D184" s="17">
        <f>IF($M184=D$1,COUNTIF($M$2:P184,D$1),"-")</f>
        <v>22</v>
      </c>
      <c r="E184" s="17" t="str">
        <f>IF($M184=E$1,COUNTIF($M$2:Q184,E$1),"-")</f>
        <v>-</v>
      </c>
      <c r="F184" s="17" t="str">
        <f>IF($M184=F$1,COUNTIF($M$2:R184,F$1),"-")</f>
        <v>-</v>
      </c>
      <c r="G184" s="17" t="str">
        <f>IF($M184=G$1,COUNTIF($M$2:S184,G$1),"-")</f>
        <v>-</v>
      </c>
      <c r="H184" s="17" t="str">
        <f>IF($M184=H$1,COUNTIF($M$2:T184,H$1),"-")</f>
        <v>-</v>
      </c>
      <c r="I184" s="17" t="str">
        <f>IF($M184=I$1,COUNTIF($M$2:U184,I$1),"-")</f>
        <v>-</v>
      </c>
      <c r="J184" s="17" t="str">
        <f>IF($M184=J$1,COUNTIF($M$2:V184,J$1),"-")</f>
        <v>-</v>
      </c>
      <c r="K184" s="17" t="str">
        <f>IF($M184=K$1,COUNTIF($M$2:W184,K$1),"-")</f>
        <v>-</v>
      </c>
      <c r="L184" s="17" t="str">
        <f>IF($M184=L$1,COUNTIF($M$2:X184,L$1),"-")</f>
        <v>-</v>
      </c>
      <c r="M184" s="6" t="s">
        <v>75</v>
      </c>
      <c r="N184" s="8" t="s">
        <v>178</v>
      </c>
      <c r="O184" s="8" t="s">
        <v>149</v>
      </c>
      <c r="P184" s="114" t="s">
        <v>407</v>
      </c>
      <c r="Q184" s="6" t="str">
        <f t="shared" si="23"/>
        <v>APM Advanced Performance Management - 2025/26 - Course Book eBook</v>
      </c>
      <c r="R184" s="120" t="s">
        <v>623</v>
      </c>
      <c r="S184" s="62">
        <v>38.25</v>
      </c>
      <c r="T184" s="9" t="s">
        <v>501</v>
      </c>
      <c r="U184" s="6" t="s">
        <v>339</v>
      </c>
      <c r="V184" s="7" t="s">
        <v>502</v>
      </c>
    </row>
    <row r="185" spans="1:22" s="101" customFormat="1" x14ac:dyDescent="0.35">
      <c r="A185" s="17" t="str">
        <f>IF($M185=A$1,COUNTIF($M$2:M185,A$1),"-")</f>
        <v>-</v>
      </c>
      <c r="B185" s="17" t="str">
        <f>IF($M185=B$1,COUNTIF($M$2:N185,B$1),"-")</f>
        <v>-</v>
      </c>
      <c r="C185" s="17" t="str">
        <f>IF($M185=C$1,COUNTIF($M$2:O185,C$1),"-")</f>
        <v>-</v>
      </c>
      <c r="D185" s="17">
        <f>IF($M185=D$1,COUNTIF($M$2:P185,D$1),"-")</f>
        <v>23</v>
      </c>
      <c r="E185" s="17" t="str">
        <f>IF($M185=E$1,COUNTIF($M$2:Q185,E$1),"-")</f>
        <v>-</v>
      </c>
      <c r="F185" s="17" t="str">
        <f>IF($M185=F$1,COUNTIF($M$2:R185,F$1),"-")</f>
        <v>-</v>
      </c>
      <c r="G185" s="17" t="str">
        <f>IF($M185=G$1,COUNTIF($M$2:S185,G$1),"-")</f>
        <v>-</v>
      </c>
      <c r="H185" s="17" t="str">
        <f>IF($M185=H$1,COUNTIF($M$2:T185,H$1),"-")</f>
        <v>-</v>
      </c>
      <c r="I185" s="17" t="str">
        <f>IF($M185=I$1,COUNTIF($M$2:U185,I$1),"-")</f>
        <v>-</v>
      </c>
      <c r="J185" s="17" t="str">
        <f>IF($M185=J$1,COUNTIF($M$2:V185,J$1),"-")</f>
        <v>-</v>
      </c>
      <c r="K185" s="17" t="str">
        <f>IF($M185=K$1,COUNTIF($M$2:W185,K$1),"-")</f>
        <v>-</v>
      </c>
      <c r="L185" s="17" t="str">
        <f>IF($M185=L$1,COUNTIF($M$2:X185,L$1),"-")</f>
        <v>-</v>
      </c>
      <c r="M185" s="6" t="s">
        <v>75</v>
      </c>
      <c r="N185" s="8" t="s">
        <v>178</v>
      </c>
      <c r="O185" s="8" t="s">
        <v>191</v>
      </c>
      <c r="P185" s="114" t="s">
        <v>407</v>
      </c>
      <c r="Q185" s="6" t="str">
        <f t="shared" si="23"/>
        <v>APM Advanced Performance Management - 2025/26 - Exam Practice Kit</v>
      </c>
      <c r="R185" s="120">
        <v>9781509748761</v>
      </c>
      <c r="S185" s="62">
        <v>27</v>
      </c>
      <c r="T185" s="9" t="s">
        <v>501</v>
      </c>
      <c r="U185" s="6" t="s">
        <v>340</v>
      </c>
      <c r="V185" s="7" t="s">
        <v>502</v>
      </c>
    </row>
    <row r="186" spans="1:22" s="101" customFormat="1" x14ac:dyDescent="0.35">
      <c r="A186" s="17" t="str">
        <f>IF($M186=A$1,COUNTIF($M$2:M186,A$1),"-")</f>
        <v>-</v>
      </c>
      <c r="B186" s="17" t="str">
        <f>IF($M186=B$1,COUNTIF($M$2:N186,B$1),"-")</f>
        <v>-</v>
      </c>
      <c r="C186" s="17" t="str">
        <f>IF($M186=C$1,COUNTIF($M$2:O186,C$1),"-")</f>
        <v>-</v>
      </c>
      <c r="D186" s="17">
        <f>IF($M186=D$1,COUNTIF($M$2:P186,D$1),"-")</f>
        <v>24</v>
      </c>
      <c r="E186" s="17" t="str">
        <f>IF($M186=E$1,COUNTIF($M$2:Q186,E$1),"-")</f>
        <v>-</v>
      </c>
      <c r="F186" s="17" t="str">
        <f>IF($M186=F$1,COUNTIF($M$2:R186,F$1),"-")</f>
        <v>-</v>
      </c>
      <c r="G186" s="17" t="str">
        <f>IF($M186=G$1,COUNTIF($M$2:S186,G$1),"-")</f>
        <v>-</v>
      </c>
      <c r="H186" s="17" t="str">
        <f>IF($M186=H$1,COUNTIF($M$2:T186,H$1),"-")</f>
        <v>-</v>
      </c>
      <c r="I186" s="17" t="str">
        <f>IF($M186=I$1,COUNTIF($M$2:U186,I$1),"-")</f>
        <v>-</v>
      </c>
      <c r="J186" s="17" t="str">
        <f>IF($M186=J$1,COUNTIF($M$2:V186,J$1),"-")</f>
        <v>-</v>
      </c>
      <c r="K186" s="17" t="str">
        <f>IF($M186=K$1,COUNTIF($M$2:W186,K$1),"-")</f>
        <v>-</v>
      </c>
      <c r="L186" s="17" t="str">
        <f>IF($M186=L$1,COUNTIF($M$2:X186,L$1),"-")</f>
        <v>-</v>
      </c>
      <c r="M186" s="6" t="s">
        <v>75</v>
      </c>
      <c r="N186" s="8" t="s">
        <v>178</v>
      </c>
      <c r="O186" s="8" t="s">
        <v>192</v>
      </c>
      <c r="P186" s="114" t="s">
        <v>407</v>
      </c>
      <c r="Q186" s="6" t="str">
        <f t="shared" si="23"/>
        <v>APM Advanced Performance Management - 2025/26 - Exam Practice Kit eBook</v>
      </c>
      <c r="R186" s="120">
        <v>9781509748914</v>
      </c>
      <c r="S186" s="62">
        <v>22.95</v>
      </c>
      <c r="T186" s="9" t="s">
        <v>501</v>
      </c>
      <c r="U186" s="6" t="s">
        <v>339</v>
      </c>
      <c r="V186" s="7" t="s">
        <v>502</v>
      </c>
    </row>
    <row r="187" spans="1:22" s="101" customFormat="1" x14ac:dyDescent="0.35">
      <c r="A187" s="17" t="str">
        <f>IF($M187=A$1,COUNTIF($M$2:M187,A$1),"-")</f>
        <v>-</v>
      </c>
      <c r="B187" s="17" t="str">
        <f>IF($M187=B$1,COUNTIF($M$2:N187,B$1),"-")</f>
        <v>-</v>
      </c>
      <c r="C187" s="17" t="str">
        <f>IF($M187=C$1,COUNTIF($M$2:O187,C$1),"-")</f>
        <v>-</v>
      </c>
      <c r="D187" s="17">
        <f>IF($M187=D$1,COUNTIF($M$2:P187,D$1),"-")</f>
        <v>25</v>
      </c>
      <c r="E187" s="17" t="str">
        <f>IF($M187=E$1,COUNTIF($M$2:Q187,E$1),"-")</f>
        <v>-</v>
      </c>
      <c r="F187" s="17" t="str">
        <f>IF($M187=F$1,COUNTIF($M$2:R187,F$1),"-")</f>
        <v>-</v>
      </c>
      <c r="G187" s="17" t="str">
        <f>IF($M187=G$1,COUNTIF($M$2:S187,G$1),"-")</f>
        <v>-</v>
      </c>
      <c r="H187" s="17" t="str">
        <f>IF($M187=H$1,COUNTIF($M$2:T187,H$1),"-")</f>
        <v>-</v>
      </c>
      <c r="I187" s="17" t="str">
        <f>IF($M187=I$1,COUNTIF($M$2:U187,I$1),"-")</f>
        <v>-</v>
      </c>
      <c r="J187" s="17" t="str">
        <f>IF($M187=J$1,COUNTIF($M$2:V187,J$1),"-")</f>
        <v>-</v>
      </c>
      <c r="K187" s="17" t="str">
        <f>IF($M187=K$1,COUNTIF($M$2:W187,K$1),"-")</f>
        <v>-</v>
      </c>
      <c r="L187" s="17" t="str">
        <f>IF($M187=L$1,COUNTIF($M$2:X187,L$1),"-")</f>
        <v>-</v>
      </c>
      <c r="M187" s="6" t="s">
        <v>75</v>
      </c>
      <c r="N187" s="8" t="s">
        <v>179</v>
      </c>
      <c r="O187" s="8" t="s">
        <v>145</v>
      </c>
      <c r="P187" s="114" t="s">
        <v>407</v>
      </c>
      <c r="Q187" s="6" t="str">
        <f t="shared" si="23"/>
        <v>AA Audit and Assurance - 2025/26 - Course Book</v>
      </c>
      <c r="R187" s="120">
        <v>9781509749416</v>
      </c>
      <c r="S187" s="62">
        <v>42</v>
      </c>
      <c r="T187" s="9" t="s">
        <v>501</v>
      </c>
      <c r="U187" s="6" t="s">
        <v>340</v>
      </c>
      <c r="V187" s="7" t="s">
        <v>502</v>
      </c>
    </row>
    <row r="188" spans="1:22" s="101" customFormat="1" x14ac:dyDescent="0.35">
      <c r="A188" s="17" t="str">
        <f>IF($M188=A$1,COUNTIF($M$2:M188,A$1),"-")</f>
        <v>-</v>
      </c>
      <c r="B188" s="17" t="str">
        <f>IF($M188=B$1,COUNTIF($M$2:N188,B$1),"-")</f>
        <v>-</v>
      </c>
      <c r="C188" s="17" t="str">
        <f>IF($M188=C$1,COUNTIF($M$2:O188,C$1),"-")</f>
        <v>-</v>
      </c>
      <c r="D188" s="17">
        <f>IF($M188=D$1,COUNTIF($M$2:P188,D$1),"-")</f>
        <v>26</v>
      </c>
      <c r="E188" s="17" t="str">
        <f>IF($M188=E$1,COUNTIF($M$2:Q188,E$1),"-")</f>
        <v>-</v>
      </c>
      <c r="F188" s="17" t="str">
        <f>IF($M188=F$1,COUNTIF($M$2:R188,F$1),"-")</f>
        <v>-</v>
      </c>
      <c r="G188" s="17" t="str">
        <f>IF($M188=G$1,COUNTIF($M$2:S188,G$1),"-")</f>
        <v>-</v>
      </c>
      <c r="H188" s="17" t="str">
        <f>IF($M188=H$1,COUNTIF($M$2:T188,H$1),"-")</f>
        <v>-</v>
      </c>
      <c r="I188" s="17" t="str">
        <f>IF($M188=I$1,COUNTIF($M$2:U188,I$1),"-")</f>
        <v>-</v>
      </c>
      <c r="J188" s="17" t="str">
        <f>IF($M188=J$1,COUNTIF($M$2:V188,J$1),"-")</f>
        <v>-</v>
      </c>
      <c r="K188" s="17" t="str">
        <f>IF($M188=K$1,COUNTIF($M$2:W188,K$1),"-")</f>
        <v>-</v>
      </c>
      <c r="L188" s="17" t="str">
        <f>IF($M188=L$1,COUNTIF($M$2:X188,L$1),"-")</f>
        <v>-</v>
      </c>
      <c r="M188" s="6" t="s">
        <v>75</v>
      </c>
      <c r="N188" s="8" t="s">
        <v>179</v>
      </c>
      <c r="O188" s="8" t="s">
        <v>149</v>
      </c>
      <c r="P188" s="114" t="s">
        <v>407</v>
      </c>
      <c r="Q188" s="6" t="str">
        <f t="shared" si="23"/>
        <v>AA Audit and Assurance - 2025/26 - Course Book eBook</v>
      </c>
      <c r="R188" s="120" t="s">
        <v>619</v>
      </c>
      <c r="S188" s="62">
        <v>35.700000000000003</v>
      </c>
      <c r="T188" s="9" t="s">
        <v>501</v>
      </c>
      <c r="U188" s="6" t="s">
        <v>339</v>
      </c>
      <c r="V188" s="7" t="s">
        <v>502</v>
      </c>
    </row>
    <row r="189" spans="1:22" s="101" customFormat="1" x14ac:dyDescent="0.35">
      <c r="A189" s="17" t="str">
        <f>IF($M189=A$1,COUNTIF($M$2:M189,A$1),"-")</f>
        <v>-</v>
      </c>
      <c r="B189" s="17" t="str">
        <f>IF($M189=B$1,COUNTIF($M$2:N189,B$1),"-")</f>
        <v>-</v>
      </c>
      <c r="C189" s="17" t="str">
        <f>IF($M189=C$1,COUNTIF($M$2:O189,C$1),"-")</f>
        <v>-</v>
      </c>
      <c r="D189" s="17">
        <f>IF($M189=D$1,COUNTIF($M$2:P189,D$1),"-")</f>
        <v>27</v>
      </c>
      <c r="E189" s="17" t="str">
        <f>IF($M189=E$1,COUNTIF($M$2:Q189,E$1),"-")</f>
        <v>-</v>
      </c>
      <c r="F189" s="17" t="str">
        <f>IF($M189=F$1,COUNTIF($M$2:R189,F$1),"-")</f>
        <v>-</v>
      </c>
      <c r="G189" s="17" t="str">
        <f>IF($M189=G$1,COUNTIF($M$2:S189,G$1),"-")</f>
        <v>-</v>
      </c>
      <c r="H189" s="17" t="str">
        <f>IF($M189=H$1,COUNTIF($M$2:T189,H$1),"-")</f>
        <v>-</v>
      </c>
      <c r="I189" s="17" t="str">
        <f>IF($M189=I$1,COUNTIF($M$2:U189,I$1),"-")</f>
        <v>-</v>
      </c>
      <c r="J189" s="17" t="str">
        <f>IF($M189=J$1,COUNTIF($M$2:V189,J$1),"-")</f>
        <v>-</v>
      </c>
      <c r="K189" s="17" t="str">
        <f>IF($M189=K$1,COUNTIF($M$2:W189,K$1),"-")</f>
        <v>-</v>
      </c>
      <c r="L189" s="17" t="str">
        <f>IF($M189=L$1,COUNTIF($M$2:X189,L$1),"-")</f>
        <v>-</v>
      </c>
      <c r="M189" s="6" t="s">
        <v>75</v>
      </c>
      <c r="N189" s="8" t="s">
        <v>179</v>
      </c>
      <c r="O189" s="8" t="s">
        <v>191</v>
      </c>
      <c r="P189" s="114" t="s">
        <v>407</v>
      </c>
      <c r="Q189" s="6" t="str">
        <f t="shared" si="23"/>
        <v>AA Audit and Assurance - 2025/26 - Exam Practice Kit</v>
      </c>
      <c r="R189" s="120">
        <v>9781509748716</v>
      </c>
      <c r="S189" s="62">
        <v>25</v>
      </c>
      <c r="T189" s="9" t="s">
        <v>501</v>
      </c>
      <c r="U189" s="6" t="s">
        <v>340</v>
      </c>
      <c r="V189" s="7" t="s">
        <v>502</v>
      </c>
    </row>
    <row r="190" spans="1:22" s="101" customFormat="1" x14ac:dyDescent="0.35">
      <c r="A190" s="17" t="str">
        <f>IF($M190=A$1,COUNTIF($M$2:M190,A$1),"-")</f>
        <v>-</v>
      </c>
      <c r="B190" s="17" t="str">
        <f>IF($M190=B$1,COUNTIF($M$2:N190,B$1),"-")</f>
        <v>-</v>
      </c>
      <c r="C190" s="17" t="str">
        <f>IF($M190=C$1,COUNTIF($M$2:O190,C$1),"-")</f>
        <v>-</v>
      </c>
      <c r="D190" s="17">
        <f>IF($M190=D$1,COUNTIF($M$2:P190,D$1),"-")</f>
        <v>28</v>
      </c>
      <c r="E190" s="17" t="str">
        <f>IF($M190=E$1,COUNTIF($M$2:Q190,E$1),"-")</f>
        <v>-</v>
      </c>
      <c r="F190" s="17" t="str">
        <f>IF($M190=F$1,COUNTIF($M$2:R190,F$1),"-")</f>
        <v>-</v>
      </c>
      <c r="G190" s="17" t="str">
        <f>IF($M190=G$1,COUNTIF($M$2:S190,G$1),"-")</f>
        <v>-</v>
      </c>
      <c r="H190" s="17" t="str">
        <f>IF($M190=H$1,COUNTIF($M$2:T190,H$1),"-")</f>
        <v>-</v>
      </c>
      <c r="I190" s="17" t="str">
        <f>IF($M190=I$1,COUNTIF($M$2:U190,I$1),"-")</f>
        <v>-</v>
      </c>
      <c r="J190" s="17" t="str">
        <f>IF($M190=J$1,COUNTIF($M$2:V190,J$1),"-")</f>
        <v>-</v>
      </c>
      <c r="K190" s="17" t="str">
        <f>IF($M190=K$1,COUNTIF($M$2:W190,K$1),"-")</f>
        <v>-</v>
      </c>
      <c r="L190" s="17" t="str">
        <f>IF($M190=L$1,COUNTIF($M$2:X190,L$1),"-")</f>
        <v>-</v>
      </c>
      <c r="M190" s="6" t="s">
        <v>75</v>
      </c>
      <c r="N190" s="8" t="s">
        <v>179</v>
      </c>
      <c r="O190" s="8" t="s">
        <v>192</v>
      </c>
      <c r="P190" s="114" t="s">
        <v>407</v>
      </c>
      <c r="Q190" s="6" t="str">
        <f t="shared" si="23"/>
        <v>AA Audit and Assurance - 2025/26 - Exam Practice Kit eBook</v>
      </c>
      <c r="R190" s="120">
        <v>9781509748860</v>
      </c>
      <c r="S190" s="62">
        <v>21.25</v>
      </c>
      <c r="T190" s="9" t="s">
        <v>501</v>
      </c>
      <c r="U190" s="6" t="s">
        <v>339</v>
      </c>
      <c r="V190" s="7" t="s">
        <v>502</v>
      </c>
    </row>
    <row r="191" spans="1:22" s="101" customFormat="1" x14ac:dyDescent="0.35">
      <c r="A191" s="17" t="str">
        <f>IF($M191=A$1,COUNTIF($M$2:M191,A$1),"-")</f>
        <v>-</v>
      </c>
      <c r="B191" s="17" t="str">
        <f>IF($M191=B$1,COUNTIF($M$2:N191,B$1),"-")</f>
        <v>-</v>
      </c>
      <c r="C191" s="17" t="str">
        <f>IF($M191=C$1,COUNTIF($M$2:O191,C$1),"-")</f>
        <v>-</v>
      </c>
      <c r="D191" s="17">
        <f>IF($M191=D$1,COUNTIF($M$2:P191,D$1),"-")</f>
        <v>29</v>
      </c>
      <c r="E191" s="17" t="str">
        <f>IF($M191=E$1,COUNTIF($M$2:Q191,E$1),"-")</f>
        <v>-</v>
      </c>
      <c r="F191" s="17" t="str">
        <f>IF($M191=F$1,COUNTIF($M$2:R191,F$1),"-")</f>
        <v>-</v>
      </c>
      <c r="G191" s="17" t="str">
        <f>IF($M191=G$1,COUNTIF($M$2:S191,G$1),"-")</f>
        <v>-</v>
      </c>
      <c r="H191" s="17" t="str">
        <f>IF($M191=H$1,COUNTIF($M$2:T191,H$1),"-")</f>
        <v>-</v>
      </c>
      <c r="I191" s="17" t="str">
        <f>IF($M191=I$1,COUNTIF($M$2:U191,I$1),"-")</f>
        <v>-</v>
      </c>
      <c r="J191" s="17" t="str">
        <f>IF($M191=J$1,COUNTIF($M$2:V191,J$1),"-")</f>
        <v>-</v>
      </c>
      <c r="K191" s="17" t="str">
        <f>IF($M191=K$1,COUNTIF($M$2:W191,K$1),"-")</f>
        <v>-</v>
      </c>
      <c r="L191" s="17" t="str">
        <f>IF($M191=L$1,COUNTIF($M$2:X191,L$1),"-")</f>
        <v>-</v>
      </c>
      <c r="M191" s="6" t="s">
        <v>75</v>
      </c>
      <c r="N191" s="8" t="s">
        <v>571</v>
      </c>
      <c r="O191" s="8" t="s">
        <v>145</v>
      </c>
      <c r="P191" s="114" t="s">
        <v>407</v>
      </c>
      <c r="Q191" s="6" t="str">
        <f t="shared" si="23"/>
        <v>LW (Eng) Corporate and Business Law (English) - 2025/26 - Course Book</v>
      </c>
      <c r="R191" s="120">
        <v>9781509749379</v>
      </c>
      <c r="S191" s="62">
        <v>42</v>
      </c>
      <c r="T191" s="9" t="s">
        <v>501</v>
      </c>
      <c r="U191" s="6" t="s">
        <v>340</v>
      </c>
      <c r="V191" s="7" t="s">
        <v>503</v>
      </c>
    </row>
    <row r="192" spans="1:22" s="101" customFormat="1" x14ac:dyDescent="0.35">
      <c r="A192" s="17" t="str">
        <f>IF($M192=A$1,COUNTIF($M$2:M192,A$1),"-")</f>
        <v>-</v>
      </c>
      <c r="B192" s="17" t="str">
        <f>IF($M192=B$1,COUNTIF($M$2:N192,B$1),"-")</f>
        <v>-</v>
      </c>
      <c r="C192" s="17" t="str">
        <f>IF($M192=C$1,COUNTIF($M$2:O192,C$1),"-")</f>
        <v>-</v>
      </c>
      <c r="D192" s="17">
        <f>IF($M192=D$1,COUNTIF($M$2:P192,D$1),"-")</f>
        <v>30</v>
      </c>
      <c r="E192" s="17" t="str">
        <f>IF($M192=E$1,COUNTIF($M$2:Q192,E$1),"-")</f>
        <v>-</v>
      </c>
      <c r="F192" s="17" t="str">
        <f>IF($M192=F$1,COUNTIF($M$2:R192,F$1),"-")</f>
        <v>-</v>
      </c>
      <c r="G192" s="17" t="str">
        <f>IF($M192=G$1,COUNTIF($M$2:S192,G$1),"-")</f>
        <v>-</v>
      </c>
      <c r="H192" s="17" t="str">
        <f>IF($M192=H$1,COUNTIF($M$2:T192,H$1),"-")</f>
        <v>-</v>
      </c>
      <c r="I192" s="17" t="str">
        <f>IF($M192=I$1,COUNTIF($M$2:U192,I$1),"-")</f>
        <v>-</v>
      </c>
      <c r="J192" s="17" t="str">
        <f>IF($M192=J$1,COUNTIF($M$2:V192,J$1),"-")</f>
        <v>-</v>
      </c>
      <c r="K192" s="17" t="str">
        <f>IF($M192=K$1,COUNTIF($M$2:W192,K$1),"-")</f>
        <v>-</v>
      </c>
      <c r="L192" s="17" t="str">
        <f>IF($M192=L$1,COUNTIF($M$2:X192,L$1),"-")</f>
        <v>-</v>
      </c>
      <c r="M192" s="6" t="s">
        <v>75</v>
      </c>
      <c r="N192" s="8" t="s">
        <v>571</v>
      </c>
      <c r="O192" s="8" t="s">
        <v>149</v>
      </c>
      <c r="P192" s="114" t="s">
        <v>407</v>
      </c>
      <c r="Q192" s="6" t="str">
        <f t="shared" si="23"/>
        <v>LW (Eng) Corporate and Business Law (English) - 2025/26 - Course Book eBook</v>
      </c>
      <c r="R192" s="120" t="s">
        <v>615</v>
      </c>
      <c r="S192" s="62">
        <v>35.700000000000003</v>
      </c>
      <c r="T192" s="9" t="s">
        <v>501</v>
      </c>
      <c r="U192" s="6" t="s">
        <v>339</v>
      </c>
      <c r="V192" s="7" t="s">
        <v>503</v>
      </c>
    </row>
    <row r="193" spans="1:22" s="101" customFormat="1" x14ac:dyDescent="0.35">
      <c r="A193" s="17" t="str">
        <f>IF($M193=A$1,COUNTIF($M$2:M193,A$1),"-")</f>
        <v>-</v>
      </c>
      <c r="B193" s="17" t="str">
        <f>IF($M193=B$1,COUNTIF($M$2:N193,B$1),"-")</f>
        <v>-</v>
      </c>
      <c r="C193" s="17" t="str">
        <f>IF($M193=C$1,COUNTIF($M$2:O193,C$1),"-")</f>
        <v>-</v>
      </c>
      <c r="D193" s="17">
        <f>IF($M193=D$1,COUNTIF($M$2:P193,D$1),"-")</f>
        <v>31</v>
      </c>
      <c r="E193" s="17" t="str">
        <f>IF($M193=E$1,COUNTIF($M$2:Q193,E$1),"-")</f>
        <v>-</v>
      </c>
      <c r="F193" s="17" t="str">
        <f>IF($M193=F$1,COUNTIF($M$2:R193,F$1),"-")</f>
        <v>-</v>
      </c>
      <c r="G193" s="17" t="str">
        <f>IF($M193=G$1,COUNTIF($M$2:S193,G$1),"-")</f>
        <v>-</v>
      </c>
      <c r="H193" s="17" t="str">
        <f>IF($M193=H$1,COUNTIF($M$2:T193,H$1),"-")</f>
        <v>-</v>
      </c>
      <c r="I193" s="17" t="str">
        <f>IF($M193=I$1,COUNTIF($M$2:U193,I$1),"-")</f>
        <v>-</v>
      </c>
      <c r="J193" s="17" t="str">
        <f>IF($M193=J$1,COUNTIF($M$2:V193,J$1),"-")</f>
        <v>-</v>
      </c>
      <c r="K193" s="17" t="str">
        <f>IF($M193=K$1,COUNTIF($M$2:W193,K$1),"-")</f>
        <v>-</v>
      </c>
      <c r="L193" s="17" t="str">
        <f>IF($M193=L$1,COUNTIF($M$2:X193,L$1),"-")</f>
        <v>-</v>
      </c>
      <c r="M193" s="6" t="s">
        <v>75</v>
      </c>
      <c r="N193" s="8" t="s">
        <v>571</v>
      </c>
      <c r="O193" s="8" t="s">
        <v>191</v>
      </c>
      <c r="P193" s="114" t="s">
        <v>407</v>
      </c>
      <c r="Q193" s="6" t="str">
        <f t="shared" si="23"/>
        <v>LW (Eng) Corporate and Business Law (English) - 2025/26 - Exam Practice Kit</v>
      </c>
      <c r="R193" s="120">
        <v>9781509748679</v>
      </c>
      <c r="S193" s="62">
        <v>25</v>
      </c>
      <c r="T193" s="9" t="s">
        <v>501</v>
      </c>
      <c r="U193" s="6" t="s">
        <v>340</v>
      </c>
      <c r="V193" s="7" t="s">
        <v>503</v>
      </c>
    </row>
    <row r="194" spans="1:22" s="101" customFormat="1" x14ac:dyDescent="0.35">
      <c r="A194" s="17" t="str">
        <f>IF($M194=A$1,COUNTIF($M$2:M194,A$1),"-")</f>
        <v>-</v>
      </c>
      <c r="B194" s="17" t="str">
        <f>IF($M194=B$1,COUNTIF($M$2:N194,B$1),"-")</f>
        <v>-</v>
      </c>
      <c r="C194" s="17" t="str">
        <f>IF($M194=C$1,COUNTIF($M$2:O194,C$1),"-")</f>
        <v>-</v>
      </c>
      <c r="D194" s="17">
        <f>IF($M194=D$1,COUNTIF($M$2:P194,D$1),"-")</f>
        <v>32</v>
      </c>
      <c r="E194" s="17" t="str">
        <f>IF($M194=E$1,COUNTIF($M$2:Q194,E$1),"-")</f>
        <v>-</v>
      </c>
      <c r="F194" s="17" t="str">
        <f>IF($M194=F$1,COUNTIF($M$2:R194,F$1),"-")</f>
        <v>-</v>
      </c>
      <c r="G194" s="17" t="str">
        <f>IF($M194=G$1,COUNTIF($M$2:S194,G$1),"-")</f>
        <v>-</v>
      </c>
      <c r="H194" s="17" t="str">
        <f>IF($M194=H$1,COUNTIF($M$2:T194,H$1),"-")</f>
        <v>-</v>
      </c>
      <c r="I194" s="17" t="str">
        <f>IF($M194=I$1,COUNTIF($M$2:U194,I$1),"-")</f>
        <v>-</v>
      </c>
      <c r="J194" s="17" t="str">
        <f>IF($M194=J$1,COUNTIF($M$2:V194,J$1),"-")</f>
        <v>-</v>
      </c>
      <c r="K194" s="17" t="str">
        <f>IF($M194=K$1,COUNTIF($M$2:W194,K$1),"-")</f>
        <v>-</v>
      </c>
      <c r="L194" s="17" t="str">
        <f>IF($M194=L$1,COUNTIF($M$2:X194,L$1),"-")</f>
        <v>-</v>
      </c>
      <c r="M194" s="6" t="s">
        <v>75</v>
      </c>
      <c r="N194" s="8" t="s">
        <v>571</v>
      </c>
      <c r="O194" s="8" t="s">
        <v>192</v>
      </c>
      <c r="P194" s="114" t="s">
        <v>407</v>
      </c>
      <c r="Q194" s="6" t="str">
        <f t="shared" si="23"/>
        <v>LW (Eng) Corporate and Business Law (English) - 2025/26 - Exam Practice Kit eBook</v>
      </c>
      <c r="R194" s="120">
        <v>9781509748822</v>
      </c>
      <c r="S194" s="62">
        <v>21.25</v>
      </c>
      <c r="T194" s="9" t="s">
        <v>501</v>
      </c>
      <c r="U194" s="6" t="s">
        <v>339</v>
      </c>
      <c r="V194" s="7" t="s">
        <v>503</v>
      </c>
    </row>
    <row r="195" spans="1:22" s="101" customFormat="1" x14ac:dyDescent="0.35">
      <c r="A195" s="17" t="str">
        <f>IF($M195=A$1,COUNTIF($M$2:M195,A$1),"-")</f>
        <v>-</v>
      </c>
      <c r="B195" s="17" t="str">
        <f>IF($M195=B$1,COUNTIF($M$2:N195,B$1),"-")</f>
        <v>-</v>
      </c>
      <c r="C195" s="17" t="str">
        <f>IF($M195=C$1,COUNTIF($M$2:O195,C$1),"-")</f>
        <v>-</v>
      </c>
      <c r="D195" s="17">
        <f>IF($M195=D$1,COUNTIF($M$2:P195,D$1),"-")</f>
        <v>33</v>
      </c>
      <c r="E195" s="17" t="str">
        <f>IF($M195=E$1,COUNTIF($M$2:Q195,E$1),"-")</f>
        <v>-</v>
      </c>
      <c r="F195" s="17" t="str">
        <f>IF($M195=F$1,COUNTIF($M$2:R195,F$1),"-")</f>
        <v>-</v>
      </c>
      <c r="G195" s="17" t="str">
        <f>IF($M195=G$1,COUNTIF($M$2:S195,G$1),"-")</f>
        <v>-</v>
      </c>
      <c r="H195" s="17" t="str">
        <f>IF($M195=H$1,COUNTIF($M$2:T195,H$1),"-")</f>
        <v>-</v>
      </c>
      <c r="I195" s="17" t="str">
        <f>IF($M195=I$1,COUNTIF($M$2:U195,I$1),"-")</f>
        <v>-</v>
      </c>
      <c r="J195" s="17" t="str">
        <f>IF($M195=J$1,COUNTIF($M$2:V195,J$1),"-")</f>
        <v>-</v>
      </c>
      <c r="K195" s="17" t="str">
        <f>IF($M195=K$1,COUNTIF($M$2:W195,K$1),"-")</f>
        <v>-</v>
      </c>
      <c r="L195" s="17" t="str">
        <f>IF($M195=L$1,COUNTIF($M$2:X195,L$1),"-")</f>
        <v>-</v>
      </c>
      <c r="M195" s="6" t="s">
        <v>75</v>
      </c>
      <c r="N195" s="8" t="s">
        <v>572</v>
      </c>
      <c r="O195" s="8" t="s">
        <v>145</v>
      </c>
      <c r="P195" s="114" t="s">
        <v>407</v>
      </c>
      <c r="Q195" s="6" t="str">
        <f t="shared" si="23"/>
        <v>LW (Glo) Corporate and Business Law (Global) - 2025/26 - Course Book</v>
      </c>
      <c r="R195" s="120">
        <v>9781509749386</v>
      </c>
      <c r="S195" s="62">
        <v>42</v>
      </c>
      <c r="T195" s="9" t="s">
        <v>501</v>
      </c>
      <c r="U195" s="6" t="s">
        <v>340</v>
      </c>
      <c r="V195" s="7" t="s">
        <v>503</v>
      </c>
    </row>
    <row r="196" spans="1:22" s="101" customFormat="1" x14ac:dyDescent="0.35">
      <c r="A196" s="17" t="str">
        <f>IF($M196=A$1,COUNTIF($M$2:M196,A$1),"-")</f>
        <v>-</v>
      </c>
      <c r="B196" s="17" t="str">
        <f>IF($M196=B$1,COUNTIF($M$2:N196,B$1),"-")</f>
        <v>-</v>
      </c>
      <c r="C196" s="17" t="str">
        <f>IF($M196=C$1,COUNTIF($M$2:O196,C$1),"-")</f>
        <v>-</v>
      </c>
      <c r="D196" s="17">
        <f>IF($M196=D$1,COUNTIF($M$2:P196,D$1),"-")</f>
        <v>34</v>
      </c>
      <c r="E196" s="17" t="str">
        <f>IF($M196=E$1,COUNTIF($M$2:Q196,E$1),"-")</f>
        <v>-</v>
      </c>
      <c r="F196" s="17" t="str">
        <f>IF($M196=F$1,COUNTIF($M$2:R196,F$1),"-")</f>
        <v>-</v>
      </c>
      <c r="G196" s="17" t="str">
        <f>IF($M196=G$1,COUNTIF($M$2:S196,G$1),"-")</f>
        <v>-</v>
      </c>
      <c r="H196" s="17" t="str">
        <f>IF($M196=H$1,COUNTIF($M$2:T196,H$1),"-")</f>
        <v>-</v>
      </c>
      <c r="I196" s="17" t="str">
        <f>IF($M196=I$1,COUNTIF($M$2:U196,I$1),"-")</f>
        <v>-</v>
      </c>
      <c r="J196" s="17" t="str">
        <f>IF($M196=J$1,COUNTIF($M$2:V196,J$1),"-")</f>
        <v>-</v>
      </c>
      <c r="K196" s="17" t="str">
        <f>IF($M196=K$1,COUNTIF($M$2:W196,K$1),"-")</f>
        <v>-</v>
      </c>
      <c r="L196" s="17" t="str">
        <f>IF($M196=L$1,COUNTIF($M$2:X196,L$1),"-")</f>
        <v>-</v>
      </c>
      <c r="M196" s="6" t="s">
        <v>75</v>
      </c>
      <c r="N196" s="8" t="s">
        <v>572</v>
      </c>
      <c r="O196" s="8" t="s">
        <v>149</v>
      </c>
      <c r="P196" s="114" t="s">
        <v>407</v>
      </c>
      <c r="Q196" s="6" t="str">
        <f t="shared" si="23"/>
        <v>LW (Glo) Corporate and Business Law (Global) - 2025/26 - Course Book eBook</v>
      </c>
      <c r="R196" s="120" t="s">
        <v>616</v>
      </c>
      <c r="S196" s="62">
        <v>35.700000000000003</v>
      </c>
      <c r="T196" s="9" t="s">
        <v>501</v>
      </c>
      <c r="U196" s="6" t="s">
        <v>339</v>
      </c>
      <c r="V196" s="7" t="s">
        <v>503</v>
      </c>
    </row>
    <row r="197" spans="1:22" s="101" customFormat="1" x14ac:dyDescent="0.35">
      <c r="A197" s="17" t="str">
        <f>IF($M197=A$1,COUNTIF($M$2:M197,A$1),"-")</f>
        <v>-</v>
      </c>
      <c r="B197" s="17" t="str">
        <f>IF($M197=B$1,COUNTIF($M$2:N197,B$1),"-")</f>
        <v>-</v>
      </c>
      <c r="C197" s="17" t="str">
        <f>IF($M197=C$1,COUNTIF($M$2:O197,C$1),"-")</f>
        <v>-</v>
      </c>
      <c r="D197" s="17">
        <f>IF($M197=D$1,COUNTIF($M$2:P197,D$1),"-")</f>
        <v>35</v>
      </c>
      <c r="E197" s="17" t="str">
        <f>IF($M197=E$1,COUNTIF($M$2:Q197,E$1),"-")</f>
        <v>-</v>
      </c>
      <c r="F197" s="17" t="str">
        <f>IF($M197=F$1,COUNTIF($M$2:R197,F$1),"-")</f>
        <v>-</v>
      </c>
      <c r="G197" s="17" t="str">
        <f>IF($M197=G$1,COUNTIF($M$2:S197,G$1),"-")</f>
        <v>-</v>
      </c>
      <c r="H197" s="17" t="str">
        <f>IF($M197=H$1,COUNTIF($M$2:T197,H$1),"-")</f>
        <v>-</v>
      </c>
      <c r="I197" s="17" t="str">
        <f>IF($M197=I$1,COUNTIF($M$2:U197,I$1),"-")</f>
        <v>-</v>
      </c>
      <c r="J197" s="17" t="str">
        <f>IF($M197=J$1,COUNTIF($M$2:V197,J$1),"-")</f>
        <v>-</v>
      </c>
      <c r="K197" s="17" t="str">
        <f>IF($M197=K$1,COUNTIF($M$2:W197,K$1),"-")</f>
        <v>-</v>
      </c>
      <c r="L197" s="17" t="str">
        <f>IF($M197=L$1,COUNTIF($M$2:X197,L$1),"-")</f>
        <v>-</v>
      </c>
      <c r="M197" s="6" t="s">
        <v>75</v>
      </c>
      <c r="N197" s="8" t="s">
        <v>572</v>
      </c>
      <c r="O197" s="8" t="s">
        <v>191</v>
      </c>
      <c r="P197" s="114" t="s">
        <v>407</v>
      </c>
      <c r="Q197" s="6" t="str">
        <f t="shared" si="23"/>
        <v>LW (Glo) Corporate and Business Law (Global) - 2025/26 - Exam Practice Kit</v>
      </c>
      <c r="R197" s="120">
        <v>9781509748686</v>
      </c>
      <c r="S197" s="62">
        <v>25</v>
      </c>
      <c r="T197" s="9" t="s">
        <v>501</v>
      </c>
      <c r="U197" s="6" t="s">
        <v>340</v>
      </c>
      <c r="V197" s="7" t="s">
        <v>503</v>
      </c>
    </row>
    <row r="198" spans="1:22" s="101" customFormat="1" x14ac:dyDescent="0.35">
      <c r="A198" s="17" t="str">
        <f>IF($M198=A$1,COUNTIF($M$2:M198,A$1),"-")</f>
        <v>-</v>
      </c>
      <c r="B198" s="17" t="str">
        <f>IF($M198=B$1,COUNTIF($M$2:N198,B$1),"-")</f>
        <v>-</v>
      </c>
      <c r="C198" s="17" t="str">
        <f>IF($M198=C$1,COUNTIF($M$2:O198,C$1),"-")</f>
        <v>-</v>
      </c>
      <c r="D198" s="17">
        <f>IF($M198=D$1,COUNTIF($M$2:P198,D$1),"-")</f>
        <v>36</v>
      </c>
      <c r="E198" s="17" t="str">
        <f>IF($M198=E$1,COUNTIF($M$2:Q198,E$1),"-")</f>
        <v>-</v>
      </c>
      <c r="F198" s="17" t="str">
        <f>IF($M198=F$1,COUNTIF($M$2:R198,F$1),"-")</f>
        <v>-</v>
      </c>
      <c r="G198" s="17" t="str">
        <f>IF($M198=G$1,COUNTIF($M$2:S198,G$1),"-")</f>
        <v>-</v>
      </c>
      <c r="H198" s="17" t="str">
        <f>IF($M198=H$1,COUNTIF($M$2:T198,H$1),"-")</f>
        <v>-</v>
      </c>
      <c r="I198" s="17" t="str">
        <f>IF($M198=I$1,COUNTIF($M$2:U198,I$1),"-")</f>
        <v>-</v>
      </c>
      <c r="J198" s="17" t="str">
        <f>IF($M198=J$1,COUNTIF($M$2:V198,J$1),"-")</f>
        <v>-</v>
      </c>
      <c r="K198" s="17" t="str">
        <f>IF($M198=K$1,COUNTIF($M$2:W198,K$1),"-")</f>
        <v>-</v>
      </c>
      <c r="L198" s="17" t="str">
        <f>IF($M198=L$1,COUNTIF($M$2:X198,L$1),"-")</f>
        <v>-</v>
      </c>
      <c r="M198" s="6" t="s">
        <v>75</v>
      </c>
      <c r="N198" s="8" t="s">
        <v>572</v>
      </c>
      <c r="O198" s="8" t="s">
        <v>192</v>
      </c>
      <c r="P198" s="114" t="s">
        <v>407</v>
      </c>
      <c r="Q198" s="6" t="str">
        <f t="shared" si="23"/>
        <v>LW (Glo) Corporate and Business Law (Global) - 2025/26 - Exam Practice Kit eBook</v>
      </c>
      <c r="R198" s="120">
        <v>9781509748839</v>
      </c>
      <c r="S198" s="62">
        <v>21.25</v>
      </c>
      <c r="T198" s="9" t="s">
        <v>501</v>
      </c>
      <c r="U198" s="6" t="s">
        <v>339</v>
      </c>
      <c r="V198" s="7" t="s">
        <v>503</v>
      </c>
    </row>
    <row r="199" spans="1:22" s="101" customFormat="1" x14ac:dyDescent="0.35">
      <c r="A199" s="17" t="str">
        <f>IF($M199=A$1,COUNTIF($M$2:M199,A$1),"-")</f>
        <v>-</v>
      </c>
      <c r="B199" s="17" t="str">
        <f>IF($M199=B$1,COUNTIF($M$2:N199,B$1),"-")</f>
        <v>-</v>
      </c>
      <c r="C199" s="17" t="str">
        <f>IF($M199=C$1,COUNTIF($M$2:O199,C$1),"-")</f>
        <v>-</v>
      </c>
      <c r="D199" s="17">
        <f>IF($M199=D$1,COUNTIF($M$2:P199,D$1),"-")</f>
        <v>37</v>
      </c>
      <c r="E199" s="17" t="str">
        <f>IF($M199=E$1,COUNTIF($M$2:Q199,E$1),"-")</f>
        <v>-</v>
      </c>
      <c r="F199" s="17" t="str">
        <f>IF($M199=F$1,COUNTIF($M$2:R199,F$1),"-")</f>
        <v>-</v>
      </c>
      <c r="G199" s="17" t="str">
        <f>IF($M199=G$1,COUNTIF($M$2:S199,G$1),"-")</f>
        <v>-</v>
      </c>
      <c r="H199" s="17" t="str">
        <f>IF($M199=H$1,COUNTIF($M$2:T199,H$1),"-")</f>
        <v>-</v>
      </c>
      <c r="I199" s="17" t="str">
        <f>IF($M199=I$1,COUNTIF($M$2:U199,I$1),"-")</f>
        <v>-</v>
      </c>
      <c r="J199" s="17" t="str">
        <f>IF($M199=J$1,COUNTIF($M$2:V199,J$1),"-")</f>
        <v>-</v>
      </c>
      <c r="K199" s="17" t="str">
        <f>IF($M199=K$1,COUNTIF($M$2:W199,K$1),"-")</f>
        <v>-</v>
      </c>
      <c r="L199" s="17" t="str">
        <f>IF($M199=L$1,COUNTIF($M$2:X199,L$1),"-")</f>
        <v>-</v>
      </c>
      <c r="M199" s="6" t="s">
        <v>75</v>
      </c>
      <c r="N199" s="8" t="s">
        <v>180</v>
      </c>
      <c r="O199" s="8" t="s">
        <v>145</v>
      </c>
      <c r="P199" s="114" t="s">
        <v>407</v>
      </c>
      <c r="Q199" s="6" t="str">
        <f t="shared" si="23"/>
        <v>FM Financial Management - 2025/26 - Course Book</v>
      </c>
      <c r="R199" s="120">
        <v>9781509749423</v>
      </c>
      <c r="S199" s="62">
        <v>42</v>
      </c>
      <c r="T199" s="9" t="s">
        <v>501</v>
      </c>
      <c r="U199" s="6" t="s">
        <v>340</v>
      </c>
      <c r="V199" s="7" t="s">
        <v>502</v>
      </c>
    </row>
    <row r="200" spans="1:22" s="101" customFormat="1" x14ac:dyDescent="0.35">
      <c r="A200" s="17" t="str">
        <f>IF($M200=A$1,COUNTIF($M$2:M200,A$1),"-")</f>
        <v>-</v>
      </c>
      <c r="B200" s="17" t="str">
        <f>IF($M200=B$1,COUNTIF($M$2:N200,B$1),"-")</f>
        <v>-</v>
      </c>
      <c r="C200" s="17" t="str">
        <f>IF($M200=C$1,COUNTIF($M$2:O200,C$1),"-")</f>
        <v>-</v>
      </c>
      <c r="D200" s="17">
        <f>IF($M200=D$1,COUNTIF($M$2:P200,D$1),"-")</f>
        <v>38</v>
      </c>
      <c r="E200" s="17" t="str">
        <f>IF($M200=E$1,COUNTIF($M$2:Q200,E$1),"-")</f>
        <v>-</v>
      </c>
      <c r="F200" s="17" t="str">
        <f>IF($M200=F$1,COUNTIF($M$2:R200,F$1),"-")</f>
        <v>-</v>
      </c>
      <c r="G200" s="17" t="str">
        <f>IF($M200=G$1,COUNTIF($M$2:S200,G$1),"-")</f>
        <v>-</v>
      </c>
      <c r="H200" s="17" t="str">
        <f>IF($M200=H$1,COUNTIF($M$2:T200,H$1),"-")</f>
        <v>-</v>
      </c>
      <c r="I200" s="17" t="str">
        <f>IF($M200=I$1,COUNTIF($M$2:U200,I$1),"-")</f>
        <v>-</v>
      </c>
      <c r="J200" s="17" t="str">
        <f>IF($M200=J$1,COUNTIF($M$2:V200,J$1),"-")</f>
        <v>-</v>
      </c>
      <c r="K200" s="17" t="str">
        <f>IF($M200=K$1,COUNTIF($M$2:W200,K$1),"-")</f>
        <v>-</v>
      </c>
      <c r="L200" s="17" t="str">
        <f>IF($M200=L$1,COUNTIF($M$2:X200,L$1),"-")</f>
        <v>-</v>
      </c>
      <c r="M200" s="6" t="s">
        <v>75</v>
      </c>
      <c r="N200" s="8" t="s">
        <v>180</v>
      </c>
      <c r="O200" s="8" t="s">
        <v>149</v>
      </c>
      <c r="P200" s="114" t="s">
        <v>407</v>
      </c>
      <c r="Q200" s="6" t="str">
        <f t="shared" si="23"/>
        <v>FM Financial Management - 2025/26 - Course Book eBook</v>
      </c>
      <c r="R200" s="120" t="s">
        <v>620</v>
      </c>
      <c r="S200" s="62">
        <v>35.700000000000003</v>
      </c>
      <c r="T200" s="9" t="s">
        <v>501</v>
      </c>
      <c r="U200" s="6" t="s">
        <v>339</v>
      </c>
      <c r="V200" s="7" t="s">
        <v>502</v>
      </c>
    </row>
    <row r="201" spans="1:22" s="101" customFormat="1" x14ac:dyDescent="0.35">
      <c r="A201" s="17" t="str">
        <f>IF($M201=A$1,COUNTIF($M$2:M201,A$1),"-")</f>
        <v>-</v>
      </c>
      <c r="B201" s="17" t="str">
        <f>IF($M201=B$1,COUNTIF($M$2:N201,B$1),"-")</f>
        <v>-</v>
      </c>
      <c r="C201" s="17" t="str">
        <f>IF($M201=C$1,COUNTIF($M$2:O201,C$1),"-")</f>
        <v>-</v>
      </c>
      <c r="D201" s="17">
        <f>IF($M201=D$1,COUNTIF($M$2:P201,D$1),"-")</f>
        <v>39</v>
      </c>
      <c r="E201" s="17" t="str">
        <f>IF($M201=E$1,COUNTIF($M$2:Q201,E$1),"-")</f>
        <v>-</v>
      </c>
      <c r="F201" s="17" t="str">
        <f>IF($M201=F$1,COUNTIF($M$2:R201,F$1),"-")</f>
        <v>-</v>
      </c>
      <c r="G201" s="17" t="str">
        <f>IF($M201=G$1,COUNTIF($M$2:S201,G$1),"-")</f>
        <v>-</v>
      </c>
      <c r="H201" s="17" t="str">
        <f>IF($M201=H$1,COUNTIF($M$2:T201,H$1),"-")</f>
        <v>-</v>
      </c>
      <c r="I201" s="17" t="str">
        <f>IF($M201=I$1,COUNTIF($M$2:U201,I$1),"-")</f>
        <v>-</v>
      </c>
      <c r="J201" s="17" t="str">
        <f>IF($M201=J$1,COUNTIF($M$2:V201,J$1),"-")</f>
        <v>-</v>
      </c>
      <c r="K201" s="17" t="str">
        <f>IF($M201=K$1,COUNTIF($M$2:W201,K$1),"-")</f>
        <v>-</v>
      </c>
      <c r="L201" s="17" t="str">
        <f>IF($M201=L$1,COUNTIF($M$2:X201,L$1),"-")</f>
        <v>-</v>
      </c>
      <c r="M201" s="6" t="s">
        <v>75</v>
      </c>
      <c r="N201" s="8" t="s">
        <v>180</v>
      </c>
      <c r="O201" s="8" t="s">
        <v>191</v>
      </c>
      <c r="P201" s="114" t="s">
        <v>407</v>
      </c>
      <c r="Q201" s="6" t="str">
        <f t="shared" si="23"/>
        <v>FM Financial Management - 2025/26 - Exam Practice Kit</v>
      </c>
      <c r="R201" s="120">
        <v>9781509748723</v>
      </c>
      <c r="S201" s="62">
        <v>25</v>
      </c>
      <c r="T201" s="9" t="s">
        <v>501</v>
      </c>
      <c r="U201" s="6" t="s">
        <v>340</v>
      </c>
      <c r="V201" s="7" t="s">
        <v>502</v>
      </c>
    </row>
    <row r="202" spans="1:22" s="101" customFormat="1" x14ac:dyDescent="0.35">
      <c r="A202" s="17" t="str">
        <f>IF($M202=A$1,COUNTIF($M$2:M202,A$1),"-")</f>
        <v>-</v>
      </c>
      <c r="B202" s="17" t="str">
        <f>IF($M202=B$1,COUNTIF($M$2:N202,B$1),"-")</f>
        <v>-</v>
      </c>
      <c r="C202" s="17" t="str">
        <f>IF($M202=C$1,COUNTIF($M$2:O202,C$1),"-")</f>
        <v>-</v>
      </c>
      <c r="D202" s="17">
        <f>IF($M202=D$1,COUNTIF($M$2:P202,D$1),"-")</f>
        <v>40</v>
      </c>
      <c r="E202" s="17" t="str">
        <f>IF($M202=E$1,COUNTIF($M$2:Q202,E$1),"-")</f>
        <v>-</v>
      </c>
      <c r="F202" s="17" t="str">
        <f>IF($M202=F$1,COUNTIF($M$2:R202,F$1),"-")</f>
        <v>-</v>
      </c>
      <c r="G202" s="17" t="str">
        <f>IF($M202=G$1,COUNTIF($M$2:S202,G$1),"-")</f>
        <v>-</v>
      </c>
      <c r="H202" s="17" t="str">
        <f>IF($M202=H$1,COUNTIF($M$2:T202,H$1),"-")</f>
        <v>-</v>
      </c>
      <c r="I202" s="17" t="str">
        <f>IF($M202=I$1,COUNTIF($M$2:U202,I$1),"-")</f>
        <v>-</v>
      </c>
      <c r="J202" s="17" t="str">
        <f>IF($M202=J$1,COUNTIF($M$2:V202,J$1),"-")</f>
        <v>-</v>
      </c>
      <c r="K202" s="17" t="str">
        <f>IF($M202=K$1,COUNTIF($M$2:W202,K$1),"-")</f>
        <v>-</v>
      </c>
      <c r="L202" s="17" t="str">
        <f>IF($M202=L$1,COUNTIF($M$2:X202,L$1),"-")</f>
        <v>-</v>
      </c>
      <c r="M202" s="6" t="s">
        <v>75</v>
      </c>
      <c r="N202" s="8" t="s">
        <v>180</v>
      </c>
      <c r="O202" s="8" t="s">
        <v>192</v>
      </c>
      <c r="P202" s="114" t="s">
        <v>407</v>
      </c>
      <c r="Q202" s="6" t="str">
        <f t="shared" si="23"/>
        <v>FM Financial Management - 2025/26 - Exam Practice Kit eBook</v>
      </c>
      <c r="R202" s="120">
        <v>9781509748877</v>
      </c>
      <c r="S202" s="62">
        <v>21.25</v>
      </c>
      <c r="T202" s="9" t="s">
        <v>501</v>
      </c>
      <c r="U202" s="6" t="s">
        <v>339</v>
      </c>
      <c r="V202" s="7" t="s">
        <v>502</v>
      </c>
    </row>
    <row r="203" spans="1:22" s="101" customFormat="1" x14ac:dyDescent="0.35">
      <c r="A203" s="17" t="str">
        <f>IF($M203=A$1,COUNTIF($M$2:M203,A$1),"-")</f>
        <v>-</v>
      </c>
      <c r="B203" s="17" t="str">
        <f>IF($M203=B$1,COUNTIF($M$2:N203,B$1),"-")</f>
        <v>-</v>
      </c>
      <c r="C203" s="17" t="str">
        <f>IF($M203=C$1,COUNTIF($M$2:O203,C$1),"-")</f>
        <v>-</v>
      </c>
      <c r="D203" s="17">
        <f>IF($M203=D$1,COUNTIF($M$2:P203,D$1),"-")</f>
        <v>41</v>
      </c>
      <c r="E203" s="17" t="str">
        <f>IF($M203=E$1,COUNTIF($M$2:Q203,E$1),"-")</f>
        <v>-</v>
      </c>
      <c r="F203" s="17" t="str">
        <f>IF($M203=F$1,COUNTIF($M$2:R203,F$1),"-")</f>
        <v>-</v>
      </c>
      <c r="G203" s="17" t="str">
        <f>IF($M203=G$1,COUNTIF($M$2:S203,G$1),"-")</f>
        <v>-</v>
      </c>
      <c r="H203" s="17" t="str">
        <f>IF($M203=H$1,COUNTIF($M$2:T203,H$1),"-")</f>
        <v>-</v>
      </c>
      <c r="I203" s="17" t="str">
        <f>IF($M203=I$1,COUNTIF($M$2:U203,I$1),"-")</f>
        <v>-</v>
      </c>
      <c r="J203" s="17" t="str">
        <f>IF($M203=J$1,COUNTIF($M$2:V203,J$1),"-")</f>
        <v>-</v>
      </c>
      <c r="K203" s="17" t="str">
        <f>IF($M203=K$1,COUNTIF($M$2:W203,K$1),"-")</f>
        <v>-</v>
      </c>
      <c r="L203" s="17" t="str">
        <f>IF($M203=L$1,COUNTIF($M$2:X203,L$1),"-")</f>
        <v>-</v>
      </c>
      <c r="M203" s="6" t="s">
        <v>75</v>
      </c>
      <c r="N203" s="8" t="s">
        <v>573</v>
      </c>
      <c r="O203" s="8" t="s">
        <v>145</v>
      </c>
      <c r="P203" s="114" t="s">
        <v>407</v>
      </c>
      <c r="Q203" s="6" t="str">
        <f t="shared" si="23"/>
        <v>FR Financial Reporting - 2025/26 - Course Book</v>
      </c>
      <c r="R203" s="120">
        <v>9781509749409</v>
      </c>
      <c r="S203" s="62">
        <v>42</v>
      </c>
      <c r="T203" s="9" t="s">
        <v>501</v>
      </c>
      <c r="U203" s="6" t="s">
        <v>340</v>
      </c>
      <c r="V203" s="7" t="s">
        <v>502</v>
      </c>
    </row>
    <row r="204" spans="1:22" s="101" customFormat="1" x14ac:dyDescent="0.35">
      <c r="A204" s="17" t="str">
        <f>IF($M204=A$1,COUNTIF($M$2:M204,A$1),"-")</f>
        <v>-</v>
      </c>
      <c r="B204" s="17" t="str">
        <f>IF($M204=B$1,COUNTIF($M$2:N204,B$1),"-")</f>
        <v>-</v>
      </c>
      <c r="C204" s="17" t="str">
        <f>IF($M204=C$1,COUNTIF($M$2:O204,C$1),"-")</f>
        <v>-</v>
      </c>
      <c r="D204" s="17">
        <f>IF($M204=D$1,COUNTIF($M$2:P204,D$1),"-")</f>
        <v>42</v>
      </c>
      <c r="E204" s="17" t="str">
        <f>IF($M204=E$1,COUNTIF($M$2:Q204,E$1),"-")</f>
        <v>-</v>
      </c>
      <c r="F204" s="17" t="str">
        <f>IF($M204=F$1,COUNTIF($M$2:R204,F$1),"-")</f>
        <v>-</v>
      </c>
      <c r="G204" s="17" t="str">
        <f>IF($M204=G$1,COUNTIF($M$2:S204,G$1),"-")</f>
        <v>-</v>
      </c>
      <c r="H204" s="17" t="str">
        <f>IF($M204=H$1,COUNTIF($M$2:T204,H$1),"-")</f>
        <v>-</v>
      </c>
      <c r="I204" s="17" t="str">
        <f>IF($M204=I$1,COUNTIF($M$2:U204,I$1),"-")</f>
        <v>-</v>
      </c>
      <c r="J204" s="17" t="str">
        <f>IF($M204=J$1,COUNTIF($M$2:V204,J$1),"-")</f>
        <v>-</v>
      </c>
      <c r="K204" s="17" t="str">
        <f>IF($M204=K$1,COUNTIF($M$2:W204,K$1),"-")</f>
        <v>-</v>
      </c>
      <c r="L204" s="17" t="str">
        <f>IF($M204=L$1,COUNTIF($M$2:X204,L$1),"-")</f>
        <v>-</v>
      </c>
      <c r="M204" s="6" t="s">
        <v>75</v>
      </c>
      <c r="N204" s="8" t="s">
        <v>573</v>
      </c>
      <c r="O204" s="8" t="s">
        <v>149</v>
      </c>
      <c r="P204" s="114" t="s">
        <v>407</v>
      </c>
      <c r="Q204" s="6" t="str">
        <f t="shared" si="23"/>
        <v>FR Financial Reporting - 2025/26 - Course Book eBook</v>
      </c>
      <c r="R204" s="120" t="s">
        <v>628</v>
      </c>
      <c r="S204" s="62">
        <v>35.700000000000003</v>
      </c>
      <c r="T204" s="9" t="s">
        <v>501</v>
      </c>
      <c r="U204" s="6" t="s">
        <v>339</v>
      </c>
      <c r="V204" s="7" t="s">
        <v>502</v>
      </c>
    </row>
    <row r="205" spans="1:22" s="101" customFormat="1" x14ac:dyDescent="0.35">
      <c r="A205" s="17" t="str">
        <f>IF($M205=A$1,COUNTIF($M$2:M205,A$1),"-")</f>
        <v>-</v>
      </c>
      <c r="B205" s="17" t="str">
        <f>IF($M205=B$1,COUNTIF($M$2:N205,B$1),"-")</f>
        <v>-</v>
      </c>
      <c r="C205" s="17" t="str">
        <f>IF($M205=C$1,COUNTIF($M$2:O205,C$1),"-")</f>
        <v>-</v>
      </c>
      <c r="D205" s="17">
        <f>IF($M205=D$1,COUNTIF($M$2:P205,D$1),"-")</f>
        <v>43</v>
      </c>
      <c r="E205" s="17" t="str">
        <f>IF($M205=E$1,COUNTIF($M$2:Q205,E$1),"-")</f>
        <v>-</v>
      </c>
      <c r="F205" s="17" t="str">
        <f>IF($M205=F$1,COUNTIF($M$2:R205,F$1),"-")</f>
        <v>-</v>
      </c>
      <c r="G205" s="17" t="str">
        <f>IF($M205=G$1,COUNTIF($M$2:S205,G$1),"-")</f>
        <v>-</v>
      </c>
      <c r="H205" s="17" t="str">
        <f>IF($M205=H$1,COUNTIF($M$2:T205,H$1),"-")</f>
        <v>-</v>
      </c>
      <c r="I205" s="17" t="str">
        <f>IF($M205=I$1,COUNTIF($M$2:U205,I$1),"-")</f>
        <v>-</v>
      </c>
      <c r="J205" s="17" t="str">
        <f>IF($M205=J$1,COUNTIF($M$2:V205,J$1),"-")</f>
        <v>-</v>
      </c>
      <c r="K205" s="17" t="str">
        <f>IF($M205=K$1,COUNTIF($M$2:W205,K$1),"-")</f>
        <v>-</v>
      </c>
      <c r="L205" s="17" t="str">
        <f>IF($M205=L$1,COUNTIF($M$2:X205,L$1),"-")</f>
        <v>-</v>
      </c>
      <c r="M205" s="6" t="s">
        <v>75</v>
      </c>
      <c r="N205" s="8" t="s">
        <v>573</v>
      </c>
      <c r="O205" s="8" t="s">
        <v>191</v>
      </c>
      <c r="P205" s="114" t="s">
        <v>407</v>
      </c>
      <c r="Q205" s="6" t="str">
        <f t="shared" si="23"/>
        <v>FR Financial Reporting - 2025/26 - Exam Practice Kit</v>
      </c>
      <c r="R205" s="120">
        <v>9781509748709</v>
      </c>
      <c r="S205" s="62">
        <v>25</v>
      </c>
      <c r="T205" s="9" t="s">
        <v>501</v>
      </c>
      <c r="U205" s="6" t="s">
        <v>340</v>
      </c>
      <c r="V205" s="7" t="s">
        <v>502</v>
      </c>
    </row>
    <row r="206" spans="1:22" s="101" customFormat="1" x14ac:dyDescent="0.35">
      <c r="A206" s="17" t="str">
        <f>IF($M206=A$1,COUNTIF($M$2:M206,A$1),"-")</f>
        <v>-</v>
      </c>
      <c r="B206" s="17" t="str">
        <f>IF($M206=B$1,COUNTIF($M$2:N206,B$1),"-")</f>
        <v>-</v>
      </c>
      <c r="C206" s="17" t="str">
        <f>IF($M206=C$1,COUNTIF($M$2:O206,C$1),"-")</f>
        <v>-</v>
      </c>
      <c r="D206" s="17">
        <f>IF($M206=D$1,COUNTIF($M$2:P206,D$1),"-")</f>
        <v>44</v>
      </c>
      <c r="E206" s="17" t="str">
        <f>IF($M206=E$1,COUNTIF($M$2:Q206,E$1),"-")</f>
        <v>-</v>
      </c>
      <c r="F206" s="17" t="str">
        <f>IF($M206=F$1,COUNTIF($M$2:R206,F$1),"-")</f>
        <v>-</v>
      </c>
      <c r="G206" s="17" t="str">
        <f>IF($M206=G$1,COUNTIF($M$2:S206,G$1),"-")</f>
        <v>-</v>
      </c>
      <c r="H206" s="17" t="str">
        <f>IF($M206=H$1,COUNTIF($M$2:T206,H$1),"-")</f>
        <v>-</v>
      </c>
      <c r="I206" s="17" t="str">
        <f>IF($M206=I$1,COUNTIF($M$2:U206,I$1),"-")</f>
        <v>-</v>
      </c>
      <c r="J206" s="17" t="str">
        <f>IF($M206=J$1,COUNTIF($M$2:V206,J$1),"-")</f>
        <v>-</v>
      </c>
      <c r="K206" s="17" t="str">
        <f>IF($M206=K$1,COUNTIF($M$2:W206,K$1),"-")</f>
        <v>-</v>
      </c>
      <c r="L206" s="17" t="str">
        <f>IF($M206=L$1,COUNTIF($M$2:X206,L$1),"-")</f>
        <v>-</v>
      </c>
      <c r="M206" s="6" t="s">
        <v>75</v>
      </c>
      <c r="N206" s="8" t="s">
        <v>573</v>
      </c>
      <c r="O206" s="8" t="s">
        <v>192</v>
      </c>
      <c r="P206" s="114" t="s">
        <v>407</v>
      </c>
      <c r="Q206" s="6" t="str">
        <f t="shared" si="23"/>
        <v>FR Financial Reporting - 2025/26 - Exam Practice Kit eBook</v>
      </c>
      <c r="R206" s="120">
        <v>9781509748853</v>
      </c>
      <c r="S206" s="62">
        <v>21.25</v>
      </c>
      <c r="T206" s="9" t="s">
        <v>501</v>
      </c>
      <c r="U206" s="6" t="s">
        <v>339</v>
      </c>
      <c r="V206" s="7" t="s">
        <v>502</v>
      </c>
    </row>
    <row r="207" spans="1:22" s="101" customFormat="1" x14ac:dyDescent="0.35">
      <c r="A207" s="17" t="str">
        <f>IF($M207=A$1,COUNTIF($M$2:M207,A$1),"-")</f>
        <v>-</v>
      </c>
      <c r="B207" s="17" t="str">
        <f>IF($M207=B$1,COUNTIF($M$2:N207,B$1),"-")</f>
        <v>-</v>
      </c>
      <c r="C207" s="17" t="str">
        <f>IF($M207=C$1,COUNTIF($M$2:O207,C$1),"-")</f>
        <v>-</v>
      </c>
      <c r="D207" s="17">
        <f>IF($M207=D$1,COUNTIF($M$2:P207,D$1),"-")</f>
        <v>45</v>
      </c>
      <c r="E207" s="17" t="str">
        <f>IF($M207=E$1,COUNTIF($M$2:Q207,E$1),"-")</f>
        <v>-</v>
      </c>
      <c r="F207" s="17" t="str">
        <f>IF($M207=F$1,COUNTIF($M$2:R207,F$1),"-")</f>
        <v>-</v>
      </c>
      <c r="G207" s="17" t="str">
        <f>IF($M207=G$1,COUNTIF($M$2:S207,G$1),"-")</f>
        <v>-</v>
      </c>
      <c r="H207" s="17" t="str">
        <f>IF($M207=H$1,COUNTIF($M$2:T207,H$1),"-")</f>
        <v>-</v>
      </c>
      <c r="I207" s="17" t="str">
        <f>IF($M207=I$1,COUNTIF($M$2:U207,I$1),"-")</f>
        <v>-</v>
      </c>
      <c r="J207" s="17" t="str">
        <f>IF($M207=J$1,COUNTIF($M$2:V207,J$1),"-")</f>
        <v>-</v>
      </c>
      <c r="K207" s="17" t="str">
        <f>IF($M207=K$1,COUNTIF($M$2:W207,K$1),"-")</f>
        <v>-</v>
      </c>
      <c r="L207" s="17" t="str">
        <f>IF($M207=L$1,COUNTIF($M$2:X207,L$1),"-")</f>
        <v>-</v>
      </c>
      <c r="M207" s="6" t="s">
        <v>75</v>
      </c>
      <c r="N207" s="8" t="s">
        <v>181</v>
      </c>
      <c r="O207" s="8" t="s">
        <v>145</v>
      </c>
      <c r="P207" s="114" t="s">
        <v>407</v>
      </c>
      <c r="Q207" s="6" t="str">
        <f t="shared" si="23"/>
        <v>PM Performance Management - 2025/26 - Course Book</v>
      </c>
      <c r="R207" s="120">
        <v>9781509749393</v>
      </c>
      <c r="S207" s="62">
        <v>42</v>
      </c>
      <c r="T207" s="9" t="s">
        <v>501</v>
      </c>
      <c r="U207" s="6" t="s">
        <v>340</v>
      </c>
      <c r="V207" s="7" t="s">
        <v>502</v>
      </c>
    </row>
    <row r="208" spans="1:22" s="101" customFormat="1" x14ac:dyDescent="0.35">
      <c r="A208" s="17" t="str">
        <f>IF($M208=A$1,COUNTIF($M$2:M208,A$1),"-")</f>
        <v>-</v>
      </c>
      <c r="B208" s="17" t="str">
        <f>IF($M208=B$1,COUNTIF($M$2:N208,B$1),"-")</f>
        <v>-</v>
      </c>
      <c r="C208" s="17" t="str">
        <f>IF($M208=C$1,COUNTIF($M$2:O208,C$1),"-")</f>
        <v>-</v>
      </c>
      <c r="D208" s="17">
        <f>IF($M208=D$1,COUNTIF($M$2:P208,D$1),"-")</f>
        <v>46</v>
      </c>
      <c r="E208" s="17" t="str">
        <f>IF($M208=E$1,COUNTIF($M$2:Q208,E$1),"-")</f>
        <v>-</v>
      </c>
      <c r="F208" s="17" t="str">
        <f>IF($M208=F$1,COUNTIF($M$2:R208,F$1),"-")</f>
        <v>-</v>
      </c>
      <c r="G208" s="17" t="str">
        <f>IF($M208=G$1,COUNTIF($M$2:S208,G$1),"-")</f>
        <v>-</v>
      </c>
      <c r="H208" s="17" t="str">
        <f>IF($M208=H$1,COUNTIF($M$2:T208,H$1),"-")</f>
        <v>-</v>
      </c>
      <c r="I208" s="17" t="str">
        <f>IF($M208=I$1,COUNTIF($M$2:U208,I$1),"-")</f>
        <v>-</v>
      </c>
      <c r="J208" s="17" t="str">
        <f>IF($M208=J$1,COUNTIF($M$2:V208,J$1),"-")</f>
        <v>-</v>
      </c>
      <c r="K208" s="17" t="str">
        <f>IF($M208=K$1,COUNTIF($M$2:W208,K$1),"-")</f>
        <v>-</v>
      </c>
      <c r="L208" s="17" t="str">
        <f>IF($M208=L$1,COUNTIF($M$2:X208,L$1),"-")</f>
        <v>-</v>
      </c>
      <c r="M208" s="6" t="s">
        <v>75</v>
      </c>
      <c r="N208" s="8" t="s">
        <v>181</v>
      </c>
      <c r="O208" s="8" t="s">
        <v>149</v>
      </c>
      <c r="P208" s="114" t="s">
        <v>407</v>
      </c>
      <c r="Q208" s="6" t="str">
        <f t="shared" si="23"/>
        <v>PM Performance Management - 2025/26 - Course Book eBook</v>
      </c>
      <c r="R208" s="120" t="s">
        <v>617</v>
      </c>
      <c r="S208" s="62">
        <v>35.700000000000003</v>
      </c>
      <c r="T208" s="9" t="s">
        <v>501</v>
      </c>
      <c r="U208" s="6" t="s">
        <v>339</v>
      </c>
      <c r="V208" s="7" t="s">
        <v>502</v>
      </c>
    </row>
    <row r="209" spans="1:22" s="101" customFormat="1" x14ac:dyDescent="0.35">
      <c r="A209" s="17" t="str">
        <f>IF($M209=A$1,COUNTIF($M$2:M209,A$1),"-")</f>
        <v>-</v>
      </c>
      <c r="B209" s="17" t="str">
        <f>IF($M209=B$1,COUNTIF($M$2:N209,B$1),"-")</f>
        <v>-</v>
      </c>
      <c r="C209" s="17" t="str">
        <f>IF($M209=C$1,COUNTIF($M$2:O209,C$1),"-")</f>
        <v>-</v>
      </c>
      <c r="D209" s="17">
        <f>IF($M209=D$1,COUNTIF($M$2:P209,D$1),"-")</f>
        <v>47</v>
      </c>
      <c r="E209" s="17" t="str">
        <f>IF($M209=E$1,COUNTIF($M$2:Q209,E$1),"-")</f>
        <v>-</v>
      </c>
      <c r="F209" s="17" t="str">
        <f>IF($M209=F$1,COUNTIF($M$2:R209,F$1),"-")</f>
        <v>-</v>
      </c>
      <c r="G209" s="17" t="str">
        <f>IF($M209=G$1,COUNTIF($M$2:S209,G$1),"-")</f>
        <v>-</v>
      </c>
      <c r="H209" s="17" t="str">
        <f>IF($M209=H$1,COUNTIF($M$2:T209,H$1),"-")</f>
        <v>-</v>
      </c>
      <c r="I209" s="17" t="str">
        <f>IF($M209=I$1,COUNTIF($M$2:U209,I$1),"-")</f>
        <v>-</v>
      </c>
      <c r="J209" s="17" t="str">
        <f>IF($M209=J$1,COUNTIF($M$2:V209,J$1),"-")</f>
        <v>-</v>
      </c>
      <c r="K209" s="17" t="str">
        <f>IF($M209=K$1,COUNTIF($M$2:W209,K$1),"-")</f>
        <v>-</v>
      </c>
      <c r="L209" s="17" t="str">
        <f>IF($M209=L$1,COUNTIF($M$2:X209,L$1),"-")</f>
        <v>-</v>
      </c>
      <c r="M209" s="6" t="s">
        <v>75</v>
      </c>
      <c r="N209" s="8" t="s">
        <v>181</v>
      </c>
      <c r="O209" s="8" t="s">
        <v>191</v>
      </c>
      <c r="P209" s="114" t="s">
        <v>407</v>
      </c>
      <c r="Q209" s="6" t="str">
        <f t="shared" si="23"/>
        <v>PM Performance Management - 2025/26 - Exam Practice Kit</v>
      </c>
      <c r="R209" s="120">
        <v>9781509748693</v>
      </c>
      <c r="S209" s="62">
        <v>25</v>
      </c>
      <c r="T209" s="9" t="s">
        <v>501</v>
      </c>
      <c r="U209" s="6" t="s">
        <v>340</v>
      </c>
      <c r="V209" s="7" t="s">
        <v>502</v>
      </c>
    </row>
    <row r="210" spans="1:22" s="101" customFormat="1" x14ac:dyDescent="0.35">
      <c r="A210" s="17" t="str">
        <f>IF($M210=A$1,COUNTIF($M$2:M210,A$1),"-")</f>
        <v>-</v>
      </c>
      <c r="B210" s="17" t="str">
        <f>IF($M210=B$1,COUNTIF($M$2:N210,B$1),"-")</f>
        <v>-</v>
      </c>
      <c r="C210" s="17" t="str">
        <f>IF($M210=C$1,COUNTIF($M$2:O210,C$1),"-")</f>
        <v>-</v>
      </c>
      <c r="D210" s="17">
        <f>IF($M210=D$1,COUNTIF($M$2:P210,D$1),"-")</f>
        <v>48</v>
      </c>
      <c r="E210" s="17" t="str">
        <f>IF($M210=E$1,COUNTIF($M$2:Q210,E$1),"-")</f>
        <v>-</v>
      </c>
      <c r="F210" s="17" t="str">
        <f>IF($M210=F$1,COUNTIF($M$2:R210,F$1),"-")</f>
        <v>-</v>
      </c>
      <c r="G210" s="17" t="str">
        <f>IF($M210=G$1,COUNTIF($M$2:S210,G$1),"-")</f>
        <v>-</v>
      </c>
      <c r="H210" s="17" t="str">
        <f>IF($M210=H$1,COUNTIF($M$2:T210,H$1),"-")</f>
        <v>-</v>
      </c>
      <c r="I210" s="17" t="str">
        <f>IF($M210=I$1,COUNTIF($M$2:U210,I$1),"-")</f>
        <v>-</v>
      </c>
      <c r="J210" s="17" t="str">
        <f>IF($M210=J$1,COUNTIF($M$2:V210,J$1),"-")</f>
        <v>-</v>
      </c>
      <c r="K210" s="17" t="str">
        <f>IF($M210=K$1,COUNTIF($M$2:W210,K$1),"-")</f>
        <v>-</v>
      </c>
      <c r="L210" s="17" t="str">
        <f>IF($M210=L$1,COUNTIF($M$2:X210,L$1),"-")</f>
        <v>-</v>
      </c>
      <c r="M210" s="6" t="s">
        <v>75</v>
      </c>
      <c r="N210" s="8" t="s">
        <v>181</v>
      </c>
      <c r="O210" s="8" t="s">
        <v>192</v>
      </c>
      <c r="P210" s="114" t="s">
        <v>407</v>
      </c>
      <c r="Q210" s="6" t="str">
        <f t="shared" si="23"/>
        <v>PM Performance Management - 2025/26 - Exam Practice Kit eBook</v>
      </c>
      <c r="R210" s="120">
        <v>9781509748846</v>
      </c>
      <c r="S210" s="62">
        <v>21.25</v>
      </c>
      <c r="T210" s="9" t="s">
        <v>501</v>
      </c>
      <c r="U210" s="6" t="s">
        <v>339</v>
      </c>
      <c r="V210" s="7" t="s">
        <v>502</v>
      </c>
    </row>
    <row r="211" spans="1:22" s="101" customFormat="1" x14ac:dyDescent="0.35">
      <c r="A211" s="17" t="str">
        <f>IF($M211=A$1,COUNTIF($M$2:M211,A$1),"-")</f>
        <v>-</v>
      </c>
      <c r="B211" s="17" t="str">
        <f>IF($M211=B$1,COUNTIF($M$2:N211,B$1),"-")</f>
        <v>-</v>
      </c>
      <c r="C211" s="17" t="str">
        <f>IF($M211=C$1,COUNTIF($M$2:O211,C$1),"-")</f>
        <v>-</v>
      </c>
      <c r="D211" s="17">
        <f>IF($M211=D$1,COUNTIF($M$2:P211,D$1),"-")</f>
        <v>49</v>
      </c>
      <c r="E211" s="17" t="str">
        <f>IF($M211=E$1,COUNTIF($M$2:Q211,E$1),"-")</f>
        <v>-</v>
      </c>
      <c r="F211" s="17" t="str">
        <f>IF($M211=F$1,COUNTIF($M$2:R211,F$1),"-")</f>
        <v>-</v>
      </c>
      <c r="G211" s="17" t="str">
        <f>IF($M211=G$1,COUNTIF($M$2:S211,G$1),"-")</f>
        <v>-</v>
      </c>
      <c r="H211" s="17" t="str">
        <f>IF($M211=H$1,COUNTIF($M$2:T211,H$1),"-")</f>
        <v>-</v>
      </c>
      <c r="I211" s="17" t="str">
        <f>IF($M211=I$1,COUNTIF($M$2:U211,I$1),"-")</f>
        <v>-</v>
      </c>
      <c r="J211" s="17" t="str">
        <f>IF($M211=J$1,COUNTIF($M$2:V211,J$1),"-")</f>
        <v>-</v>
      </c>
      <c r="K211" s="17" t="str">
        <f>IF($M211=K$1,COUNTIF($M$2:W211,K$1),"-")</f>
        <v>-</v>
      </c>
      <c r="L211" s="17" t="str">
        <f>IF($M211=L$1,COUNTIF($M$2:X211,L$1),"-")</f>
        <v>-</v>
      </c>
      <c r="M211" s="6" t="s">
        <v>75</v>
      </c>
      <c r="N211" s="8" t="s">
        <v>182</v>
      </c>
      <c r="O211" s="8" t="s">
        <v>145</v>
      </c>
      <c r="P211" s="114" t="s">
        <v>407</v>
      </c>
      <c r="Q211" s="6" t="str">
        <f t="shared" si="23"/>
        <v>SBL Strategic Business Leader - 2025/26 - Course Book</v>
      </c>
      <c r="R211" s="120">
        <v>9781509749430</v>
      </c>
      <c r="S211" s="62">
        <v>45</v>
      </c>
      <c r="T211" s="9" t="s">
        <v>501</v>
      </c>
      <c r="U211" s="6" t="s">
        <v>340</v>
      </c>
      <c r="V211" s="7" t="s">
        <v>502</v>
      </c>
    </row>
    <row r="212" spans="1:22" s="101" customFormat="1" x14ac:dyDescent="0.35">
      <c r="A212" s="17" t="str">
        <f>IF($M212=A$1,COUNTIF($M$2:M212,A$1),"-")</f>
        <v>-</v>
      </c>
      <c r="B212" s="17" t="str">
        <f>IF($M212=B$1,COUNTIF($M$2:N212,B$1),"-")</f>
        <v>-</v>
      </c>
      <c r="C212" s="17" t="str">
        <f>IF($M212=C$1,COUNTIF($M$2:O212,C$1),"-")</f>
        <v>-</v>
      </c>
      <c r="D212" s="17">
        <f>IF($M212=D$1,COUNTIF($M$2:P212,D$1),"-")</f>
        <v>50</v>
      </c>
      <c r="E212" s="17" t="str">
        <f>IF($M212=E$1,COUNTIF($M$2:Q212,E$1),"-")</f>
        <v>-</v>
      </c>
      <c r="F212" s="17" t="str">
        <f>IF($M212=F$1,COUNTIF($M$2:R212,F$1),"-")</f>
        <v>-</v>
      </c>
      <c r="G212" s="17" t="str">
        <f>IF($M212=G$1,COUNTIF($M$2:S212,G$1),"-")</f>
        <v>-</v>
      </c>
      <c r="H212" s="17" t="str">
        <f>IF($M212=H$1,COUNTIF($M$2:T212,H$1),"-")</f>
        <v>-</v>
      </c>
      <c r="I212" s="17" t="str">
        <f>IF($M212=I$1,COUNTIF($M$2:U212,I$1),"-")</f>
        <v>-</v>
      </c>
      <c r="J212" s="17" t="str">
        <f>IF($M212=J$1,COUNTIF($M$2:V212,J$1),"-")</f>
        <v>-</v>
      </c>
      <c r="K212" s="17" t="str">
        <f>IF($M212=K$1,COUNTIF($M$2:W212,K$1),"-")</f>
        <v>-</v>
      </c>
      <c r="L212" s="17" t="str">
        <f>IF($M212=L$1,COUNTIF($M$2:X212,L$1),"-")</f>
        <v>-</v>
      </c>
      <c r="M212" s="6" t="s">
        <v>75</v>
      </c>
      <c r="N212" s="8" t="s">
        <v>182</v>
      </c>
      <c r="O212" s="8" t="s">
        <v>149</v>
      </c>
      <c r="P212" s="114" t="s">
        <v>407</v>
      </c>
      <c r="Q212" s="6" t="str">
        <f t="shared" si="23"/>
        <v>SBL Strategic Business Leader - 2025/26 - Course Book eBook</v>
      </c>
      <c r="R212" s="120" t="s">
        <v>621</v>
      </c>
      <c r="S212" s="62">
        <v>38.25</v>
      </c>
      <c r="T212" s="9" t="s">
        <v>501</v>
      </c>
      <c r="U212" s="6" t="s">
        <v>339</v>
      </c>
      <c r="V212" s="7" t="s">
        <v>502</v>
      </c>
    </row>
    <row r="213" spans="1:22" s="101" customFormat="1" x14ac:dyDescent="0.35">
      <c r="A213" s="17" t="str">
        <f>IF($M213=A$1,COUNTIF($M$2:M213,A$1),"-")</f>
        <v>-</v>
      </c>
      <c r="B213" s="17" t="str">
        <f>IF($M213=B$1,COUNTIF($M$2:N213,B$1),"-")</f>
        <v>-</v>
      </c>
      <c r="C213" s="17" t="str">
        <f>IF($M213=C$1,COUNTIF($M$2:O213,C$1),"-")</f>
        <v>-</v>
      </c>
      <c r="D213" s="17">
        <f>IF($M213=D$1,COUNTIF($M$2:P213,D$1),"-")</f>
        <v>51</v>
      </c>
      <c r="E213" s="17" t="str">
        <f>IF($M213=E$1,COUNTIF($M$2:Q213,E$1),"-")</f>
        <v>-</v>
      </c>
      <c r="F213" s="17" t="str">
        <f>IF($M213=F$1,COUNTIF($M$2:R213,F$1),"-")</f>
        <v>-</v>
      </c>
      <c r="G213" s="17" t="str">
        <f>IF($M213=G$1,COUNTIF($M$2:S213,G$1),"-")</f>
        <v>-</v>
      </c>
      <c r="H213" s="17" t="str">
        <f>IF($M213=H$1,COUNTIF($M$2:T213,H$1),"-")</f>
        <v>-</v>
      </c>
      <c r="I213" s="17" t="str">
        <f>IF($M213=I$1,COUNTIF($M$2:U213,I$1),"-")</f>
        <v>-</v>
      </c>
      <c r="J213" s="17" t="str">
        <f>IF($M213=J$1,COUNTIF($M$2:V213,J$1),"-")</f>
        <v>-</v>
      </c>
      <c r="K213" s="17" t="str">
        <f>IF($M213=K$1,COUNTIF($M$2:W213,K$1),"-")</f>
        <v>-</v>
      </c>
      <c r="L213" s="17" t="str">
        <f>IF($M213=L$1,COUNTIF($M$2:X213,L$1),"-")</f>
        <v>-</v>
      </c>
      <c r="M213" s="6" t="s">
        <v>75</v>
      </c>
      <c r="N213" s="8" t="s">
        <v>182</v>
      </c>
      <c r="O213" s="8" t="s">
        <v>191</v>
      </c>
      <c r="P213" s="114" t="s">
        <v>407</v>
      </c>
      <c r="Q213" s="6" t="str">
        <f t="shared" si="23"/>
        <v>SBL Strategic Business Leader - 2025/26 - Exam Practice Kit</v>
      </c>
      <c r="R213" s="120">
        <v>9781509748730</v>
      </c>
      <c r="S213" s="62">
        <v>27</v>
      </c>
      <c r="T213" s="9" t="s">
        <v>501</v>
      </c>
      <c r="U213" s="6" t="s">
        <v>340</v>
      </c>
      <c r="V213" s="7" t="s">
        <v>502</v>
      </c>
    </row>
    <row r="214" spans="1:22" s="101" customFormat="1" x14ac:dyDescent="0.35">
      <c r="A214" s="17" t="str">
        <f>IF($M214=A$1,COUNTIF($M$2:M214,A$1),"-")</f>
        <v>-</v>
      </c>
      <c r="B214" s="17" t="str">
        <f>IF($M214=B$1,COUNTIF($M$2:N214,B$1),"-")</f>
        <v>-</v>
      </c>
      <c r="C214" s="17" t="str">
        <f>IF($M214=C$1,COUNTIF($M$2:O214,C$1),"-")</f>
        <v>-</v>
      </c>
      <c r="D214" s="17">
        <f>IF($M214=D$1,COUNTIF($M$2:P214,D$1),"-")</f>
        <v>52</v>
      </c>
      <c r="E214" s="17" t="str">
        <f>IF($M214=E$1,COUNTIF($M$2:Q214,E$1),"-")</f>
        <v>-</v>
      </c>
      <c r="F214" s="17" t="str">
        <f>IF($M214=F$1,COUNTIF($M$2:R214,F$1),"-")</f>
        <v>-</v>
      </c>
      <c r="G214" s="17" t="str">
        <f>IF($M214=G$1,COUNTIF($M$2:S214,G$1),"-")</f>
        <v>-</v>
      </c>
      <c r="H214" s="17" t="str">
        <f>IF($M214=H$1,COUNTIF($M$2:T214,H$1),"-")</f>
        <v>-</v>
      </c>
      <c r="I214" s="17" t="str">
        <f>IF($M214=I$1,COUNTIF($M$2:U214,I$1),"-")</f>
        <v>-</v>
      </c>
      <c r="J214" s="17" t="str">
        <f>IF($M214=J$1,COUNTIF($M$2:V214,J$1),"-")</f>
        <v>-</v>
      </c>
      <c r="K214" s="17" t="str">
        <f>IF($M214=K$1,COUNTIF($M$2:W214,K$1),"-")</f>
        <v>-</v>
      </c>
      <c r="L214" s="17" t="str">
        <f>IF($M214=L$1,COUNTIF($M$2:X214,L$1),"-")</f>
        <v>-</v>
      </c>
      <c r="M214" s="6" t="s">
        <v>75</v>
      </c>
      <c r="N214" s="8" t="s">
        <v>182</v>
      </c>
      <c r="O214" s="8" t="s">
        <v>192</v>
      </c>
      <c r="P214" s="114" t="s">
        <v>407</v>
      </c>
      <c r="Q214" s="6" t="str">
        <f t="shared" si="23"/>
        <v>SBL Strategic Business Leader - 2025/26 - Exam Practice Kit eBook</v>
      </c>
      <c r="R214" s="120">
        <v>9781509748884</v>
      </c>
      <c r="S214" s="62">
        <v>22.95</v>
      </c>
      <c r="T214" s="9" t="s">
        <v>501</v>
      </c>
      <c r="U214" s="6" t="s">
        <v>339</v>
      </c>
      <c r="V214" s="7" t="s">
        <v>502</v>
      </c>
    </row>
    <row r="215" spans="1:22" s="101" customFormat="1" x14ac:dyDescent="0.35">
      <c r="A215" s="17" t="str">
        <f>IF($M215=A$1,COUNTIF($M$2:M215,A$1),"-")</f>
        <v>-</v>
      </c>
      <c r="B215" s="17" t="str">
        <f>IF($M215=B$1,COUNTIF($M$2:N215,B$1),"-")</f>
        <v>-</v>
      </c>
      <c r="C215" s="17" t="str">
        <f>IF($M215=C$1,COUNTIF($M$2:O215,C$1),"-")</f>
        <v>-</v>
      </c>
      <c r="D215" s="17">
        <f>IF($M215=D$1,COUNTIF($M$2:P215,D$1),"-")</f>
        <v>53</v>
      </c>
      <c r="E215" s="17" t="str">
        <f>IF($M215=E$1,COUNTIF($M$2:Q215,E$1),"-")</f>
        <v>-</v>
      </c>
      <c r="F215" s="17" t="str">
        <f>IF($M215=F$1,COUNTIF($M$2:R215,F$1),"-")</f>
        <v>-</v>
      </c>
      <c r="G215" s="17" t="str">
        <f>IF($M215=G$1,COUNTIF($M$2:S215,G$1),"-")</f>
        <v>-</v>
      </c>
      <c r="H215" s="17" t="str">
        <f>IF($M215=H$1,COUNTIF($M$2:T215,H$1),"-")</f>
        <v>-</v>
      </c>
      <c r="I215" s="17" t="str">
        <f>IF($M215=I$1,COUNTIF($M$2:U215,I$1),"-")</f>
        <v>-</v>
      </c>
      <c r="J215" s="17" t="str">
        <f>IF($M215=J$1,COUNTIF($M$2:V215,J$1),"-")</f>
        <v>-</v>
      </c>
      <c r="K215" s="17" t="str">
        <f>IF($M215=K$1,COUNTIF($M$2:W215,K$1),"-")</f>
        <v>-</v>
      </c>
      <c r="L215" s="17" t="str">
        <f>IF($M215=L$1,COUNTIF($M$2:X215,L$1),"-")</f>
        <v>-</v>
      </c>
      <c r="M215" s="6" t="s">
        <v>75</v>
      </c>
      <c r="N215" s="8" t="s">
        <v>574</v>
      </c>
      <c r="O215" s="8" t="s">
        <v>145</v>
      </c>
      <c r="P215" s="114" t="s">
        <v>407</v>
      </c>
      <c r="Q215" s="6" t="str">
        <f t="shared" si="23"/>
        <v>SBR Strategic Business Reporting  - 2025/26 - Course Book</v>
      </c>
      <c r="R215" s="120">
        <v>9781509749447</v>
      </c>
      <c r="S215" s="62">
        <v>45</v>
      </c>
      <c r="T215" s="9" t="s">
        <v>501</v>
      </c>
      <c r="U215" s="6" t="s">
        <v>340</v>
      </c>
      <c r="V215" s="7" t="s">
        <v>502</v>
      </c>
    </row>
    <row r="216" spans="1:22" s="101" customFormat="1" x14ac:dyDescent="0.35">
      <c r="A216" s="17" t="str">
        <f>IF($M216=A$1,COUNTIF($M$2:M216,A$1),"-")</f>
        <v>-</v>
      </c>
      <c r="B216" s="17" t="str">
        <f>IF($M216=B$1,COUNTIF($M$2:N216,B$1),"-")</f>
        <v>-</v>
      </c>
      <c r="C216" s="17" t="str">
        <f>IF($M216=C$1,COUNTIF($M$2:O216,C$1),"-")</f>
        <v>-</v>
      </c>
      <c r="D216" s="17">
        <f>IF($M216=D$1,COUNTIF($M$2:P216,D$1),"-")</f>
        <v>54</v>
      </c>
      <c r="E216" s="17" t="str">
        <f>IF($M216=E$1,COUNTIF($M$2:Q216,E$1),"-")</f>
        <v>-</v>
      </c>
      <c r="F216" s="17" t="str">
        <f>IF($M216=F$1,COUNTIF($M$2:R216,F$1),"-")</f>
        <v>-</v>
      </c>
      <c r="G216" s="17" t="str">
        <f>IF($M216=G$1,COUNTIF($M$2:S216,G$1),"-")</f>
        <v>-</v>
      </c>
      <c r="H216" s="17" t="str">
        <f>IF($M216=H$1,COUNTIF($M$2:T216,H$1),"-")</f>
        <v>-</v>
      </c>
      <c r="I216" s="17" t="str">
        <f>IF($M216=I$1,COUNTIF($M$2:U216,I$1),"-")</f>
        <v>-</v>
      </c>
      <c r="J216" s="17" t="str">
        <f>IF($M216=J$1,COUNTIF($M$2:V216,J$1),"-")</f>
        <v>-</v>
      </c>
      <c r="K216" s="17" t="str">
        <f>IF($M216=K$1,COUNTIF($M$2:W216,K$1),"-")</f>
        <v>-</v>
      </c>
      <c r="L216" s="17" t="str">
        <f>IF($M216=L$1,COUNTIF($M$2:X216,L$1),"-")</f>
        <v>-</v>
      </c>
      <c r="M216" s="6" t="s">
        <v>75</v>
      </c>
      <c r="N216" s="8" t="s">
        <v>574</v>
      </c>
      <c r="O216" s="8" t="s">
        <v>149</v>
      </c>
      <c r="P216" s="114" t="s">
        <v>407</v>
      </c>
      <c r="Q216" s="6" t="str">
        <f t="shared" si="23"/>
        <v>SBR Strategic Business Reporting  - 2025/26 - Course Book eBook</v>
      </c>
      <c r="R216" s="120" t="s">
        <v>622</v>
      </c>
      <c r="S216" s="62">
        <v>38.25</v>
      </c>
      <c r="T216" s="9" t="s">
        <v>501</v>
      </c>
      <c r="U216" s="6" t="s">
        <v>339</v>
      </c>
      <c r="V216" s="7" t="s">
        <v>502</v>
      </c>
    </row>
    <row r="217" spans="1:22" s="101" customFormat="1" x14ac:dyDescent="0.35">
      <c r="A217" s="17" t="str">
        <f>IF($M217=A$1,COUNTIF($M$2:M217,A$1),"-")</f>
        <v>-</v>
      </c>
      <c r="B217" s="17" t="str">
        <f>IF($M217=B$1,COUNTIF($M$2:N217,B$1),"-")</f>
        <v>-</v>
      </c>
      <c r="C217" s="17" t="str">
        <f>IF($M217=C$1,COUNTIF($M$2:O217,C$1),"-")</f>
        <v>-</v>
      </c>
      <c r="D217" s="17">
        <f>IF($M217=D$1,COUNTIF($M$2:P217,D$1),"-")</f>
        <v>55</v>
      </c>
      <c r="E217" s="17" t="str">
        <f>IF($M217=E$1,COUNTIF($M$2:Q217,E$1),"-")</f>
        <v>-</v>
      </c>
      <c r="F217" s="17" t="str">
        <f>IF($M217=F$1,COUNTIF($M$2:R217,F$1),"-")</f>
        <v>-</v>
      </c>
      <c r="G217" s="17" t="str">
        <f>IF($M217=G$1,COUNTIF($M$2:S217,G$1),"-")</f>
        <v>-</v>
      </c>
      <c r="H217" s="17" t="str">
        <f>IF($M217=H$1,COUNTIF($M$2:T217,H$1),"-")</f>
        <v>-</v>
      </c>
      <c r="I217" s="17" t="str">
        <f>IF($M217=I$1,COUNTIF($M$2:U217,I$1),"-")</f>
        <v>-</v>
      </c>
      <c r="J217" s="17" t="str">
        <f>IF($M217=J$1,COUNTIF($M$2:V217,J$1),"-")</f>
        <v>-</v>
      </c>
      <c r="K217" s="17" t="str">
        <f>IF($M217=K$1,COUNTIF($M$2:W217,K$1),"-")</f>
        <v>-</v>
      </c>
      <c r="L217" s="17" t="str">
        <f>IF($M217=L$1,COUNTIF($M$2:X217,L$1),"-")</f>
        <v>-</v>
      </c>
      <c r="M217" s="6" t="s">
        <v>75</v>
      </c>
      <c r="N217" s="8" t="s">
        <v>574</v>
      </c>
      <c r="O217" s="8" t="s">
        <v>191</v>
      </c>
      <c r="P217" s="114" t="s">
        <v>407</v>
      </c>
      <c r="Q217" s="6" t="str">
        <f t="shared" si="23"/>
        <v>SBR Strategic Business Reporting  - 2025/26 - Exam Practice Kit</v>
      </c>
      <c r="R217" s="120">
        <v>9781509748747</v>
      </c>
      <c r="S217" s="62">
        <v>27</v>
      </c>
      <c r="T217" s="9" t="s">
        <v>501</v>
      </c>
      <c r="U217" s="6" t="s">
        <v>340</v>
      </c>
      <c r="V217" s="7" t="s">
        <v>502</v>
      </c>
    </row>
    <row r="218" spans="1:22" s="101" customFormat="1" x14ac:dyDescent="0.35">
      <c r="A218" s="17" t="str">
        <f>IF($M218=A$1,COUNTIF($M$2:M218,A$1),"-")</f>
        <v>-</v>
      </c>
      <c r="B218" s="17" t="str">
        <f>IF($M218=B$1,COUNTIF($M$2:N218,B$1),"-")</f>
        <v>-</v>
      </c>
      <c r="C218" s="17" t="str">
        <f>IF($M218=C$1,COUNTIF($M$2:O218,C$1),"-")</f>
        <v>-</v>
      </c>
      <c r="D218" s="17">
        <f>IF($M218=D$1,COUNTIF($M$2:P218,D$1),"-")</f>
        <v>56</v>
      </c>
      <c r="E218" s="17" t="str">
        <f>IF($M218=E$1,COUNTIF($M$2:Q218,E$1),"-")</f>
        <v>-</v>
      </c>
      <c r="F218" s="17" t="str">
        <f>IF($M218=F$1,COUNTIF($M$2:R218,F$1),"-")</f>
        <v>-</v>
      </c>
      <c r="G218" s="17" t="str">
        <f>IF($M218=G$1,COUNTIF($M$2:S218,G$1),"-")</f>
        <v>-</v>
      </c>
      <c r="H218" s="17" t="str">
        <f>IF($M218=H$1,COUNTIF($M$2:T218,H$1),"-")</f>
        <v>-</v>
      </c>
      <c r="I218" s="17" t="str">
        <f>IF($M218=I$1,COUNTIF($M$2:U218,I$1),"-")</f>
        <v>-</v>
      </c>
      <c r="J218" s="17" t="str">
        <f>IF($M218=J$1,COUNTIF($M$2:V218,J$1),"-")</f>
        <v>-</v>
      </c>
      <c r="K218" s="17" t="str">
        <f>IF($M218=K$1,COUNTIF($M$2:W218,K$1),"-")</f>
        <v>-</v>
      </c>
      <c r="L218" s="17" t="str">
        <f>IF($M218=L$1,COUNTIF($M$2:X218,L$1),"-")</f>
        <v>-</v>
      </c>
      <c r="M218" s="6" t="s">
        <v>75</v>
      </c>
      <c r="N218" s="8" t="s">
        <v>574</v>
      </c>
      <c r="O218" s="8" t="s">
        <v>192</v>
      </c>
      <c r="P218" s="114" t="s">
        <v>407</v>
      </c>
      <c r="Q218" s="6" t="str">
        <f t="shared" si="23"/>
        <v>SBR Strategic Business Reporting  - 2025/26 - Exam Practice Kit eBook</v>
      </c>
      <c r="R218" s="120">
        <v>9781509748891</v>
      </c>
      <c r="S218" s="62">
        <v>22.95</v>
      </c>
      <c r="T218" s="9" t="s">
        <v>501</v>
      </c>
      <c r="U218" s="6" t="s">
        <v>339</v>
      </c>
      <c r="V218" s="7" t="s">
        <v>502</v>
      </c>
    </row>
    <row r="219" spans="1:22" s="101" customFormat="1" x14ac:dyDescent="0.35">
      <c r="A219" s="17" t="str">
        <f>IF($M219=A$1,COUNTIF($M$2:M219,A$1),"-")</f>
        <v>-</v>
      </c>
      <c r="B219" s="17" t="str">
        <f>IF($M219=B$1,COUNTIF($M$2:N219,B$1),"-")</f>
        <v>-</v>
      </c>
      <c r="C219" s="17" t="str">
        <f>IF($M219=C$1,COUNTIF($M$2:O219,C$1),"-")</f>
        <v>-</v>
      </c>
      <c r="D219" s="17">
        <f>IF($M219=D$1,COUNTIF($M$2:P219,D$1),"-")</f>
        <v>57</v>
      </c>
      <c r="E219" s="17" t="str">
        <f>IF($M219=E$1,COUNTIF($M$2:Q219,E$1),"-")</f>
        <v>-</v>
      </c>
      <c r="F219" s="17" t="str">
        <f>IF($M219=F$1,COUNTIF($M$2:R219,F$1),"-")</f>
        <v>-</v>
      </c>
      <c r="G219" s="17" t="str">
        <f>IF($M219=G$1,COUNTIF($M$2:S219,G$1),"-")</f>
        <v>-</v>
      </c>
      <c r="H219" s="17" t="str">
        <f>IF($M219=H$1,COUNTIF($M$2:T219,H$1),"-")</f>
        <v>-</v>
      </c>
      <c r="I219" s="17" t="str">
        <f>IF($M219=I$1,COUNTIF($M$2:U219,I$1),"-")</f>
        <v>-</v>
      </c>
      <c r="J219" s="17" t="str">
        <f>IF($M219=J$1,COUNTIF($M$2:V219,J$1),"-")</f>
        <v>-</v>
      </c>
      <c r="K219" s="17" t="str">
        <f>IF($M219=K$1,COUNTIF($M$2:W219,K$1),"-")</f>
        <v>-</v>
      </c>
      <c r="L219" s="17" t="str">
        <f>IF($M219=L$1,COUNTIF($M$2:X219,L$1),"-")</f>
        <v>-</v>
      </c>
      <c r="M219" s="6" t="s">
        <v>75</v>
      </c>
      <c r="N219" s="8" t="s">
        <v>575</v>
      </c>
      <c r="O219" s="8" t="s">
        <v>145</v>
      </c>
      <c r="P219" s="114" t="s">
        <v>407</v>
      </c>
      <c r="Q219" s="6" t="str">
        <f t="shared" si="23"/>
        <v>BT Business and Technology - 2025/26 - Course Book</v>
      </c>
      <c r="R219" s="120">
        <v>9781509749492</v>
      </c>
      <c r="S219" s="62">
        <v>39</v>
      </c>
      <c r="T219" s="9" t="s">
        <v>501</v>
      </c>
      <c r="U219" s="6" t="s">
        <v>340</v>
      </c>
      <c r="V219" s="7" t="s">
        <v>503</v>
      </c>
    </row>
    <row r="220" spans="1:22" s="101" customFormat="1" x14ac:dyDescent="0.35">
      <c r="A220" s="17" t="str">
        <f>IF($M220=A$1,COUNTIF($M$2:M220,A$1),"-")</f>
        <v>-</v>
      </c>
      <c r="B220" s="17" t="str">
        <f>IF($M220=B$1,COUNTIF($M$2:N220,B$1),"-")</f>
        <v>-</v>
      </c>
      <c r="C220" s="17" t="str">
        <f>IF($M220=C$1,COUNTIF($M$2:O220,C$1),"-")</f>
        <v>-</v>
      </c>
      <c r="D220" s="17">
        <f>IF($M220=D$1,COUNTIF($M$2:P220,D$1),"-")</f>
        <v>58</v>
      </c>
      <c r="E220" s="17" t="str">
        <f>IF($M220=E$1,COUNTIF($M$2:Q220,E$1),"-")</f>
        <v>-</v>
      </c>
      <c r="F220" s="17" t="str">
        <f>IF($M220=F$1,COUNTIF($M$2:R220,F$1),"-")</f>
        <v>-</v>
      </c>
      <c r="G220" s="17" t="str">
        <f>IF($M220=G$1,COUNTIF($M$2:S220,G$1),"-")</f>
        <v>-</v>
      </c>
      <c r="H220" s="17" t="str">
        <f>IF($M220=H$1,COUNTIF($M$2:T220,H$1),"-")</f>
        <v>-</v>
      </c>
      <c r="I220" s="17" t="str">
        <f>IF($M220=I$1,COUNTIF($M$2:U220,I$1),"-")</f>
        <v>-</v>
      </c>
      <c r="J220" s="17" t="str">
        <f>IF($M220=J$1,COUNTIF($M$2:V220,J$1),"-")</f>
        <v>-</v>
      </c>
      <c r="K220" s="17" t="str">
        <f>IF($M220=K$1,COUNTIF($M$2:W220,K$1),"-")</f>
        <v>-</v>
      </c>
      <c r="L220" s="17" t="str">
        <f>IF($M220=L$1,COUNTIF($M$2:X220,L$1),"-")</f>
        <v>-</v>
      </c>
      <c r="M220" s="6" t="s">
        <v>75</v>
      </c>
      <c r="N220" s="8" t="s">
        <v>575</v>
      </c>
      <c r="O220" s="8" t="s">
        <v>149</v>
      </c>
      <c r="P220" s="114" t="s">
        <v>407</v>
      </c>
      <c r="Q220" s="6" t="str">
        <f t="shared" si="23"/>
        <v>BT Business and Technology - 2025/26 - Course Book eBook</v>
      </c>
      <c r="R220" s="120" t="s">
        <v>614</v>
      </c>
      <c r="S220" s="62">
        <v>33.15</v>
      </c>
      <c r="T220" s="9" t="s">
        <v>501</v>
      </c>
      <c r="U220" s="6" t="s">
        <v>339</v>
      </c>
      <c r="V220" s="7" t="s">
        <v>503</v>
      </c>
    </row>
    <row r="221" spans="1:22" s="101" customFormat="1" x14ac:dyDescent="0.35">
      <c r="A221" s="17" t="str">
        <f>IF($M221=A$1,COUNTIF($M$2:M221,A$1),"-")</f>
        <v>-</v>
      </c>
      <c r="B221" s="17" t="str">
        <f>IF($M221=B$1,COUNTIF($M$2:N221,B$1),"-")</f>
        <v>-</v>
      </c>
      <c r="C221" s="17" t="str">
        <f>IF($M221=C$1,COUNTIF($M$2:O221,C$1),"-")</f>
        <v>-</v>
      </c>
      <c r="D221" s="17">
        <f>IF($M221=D$1,COUNTIF($M$2:P221,D$1),"-")</f>
        <v>59</v>
      </c>
      <c r="E221" s="17" t="str">
        <f>IF($M221=E$1,COUNTIF($M$2:Q221,E$1),"-")</f>
        <v>-</v>
      </c>
      <c r="F221" s="17" t="str">
        <f>IF($M221=F$1,COUNTIF($M$2:R221,F$1),"-")</f>
        <v>-</v>
      </c>
      <c r="G221" s="17" t="str">
        <f>IF($M221=G$1,COUNTIF($M$2:S221,G$1),"-")</f>
        <v>-</v>
      </c>
      <c r="H221" s="17" t="str">
        <f>IF($M221=H$1,COUNTIF($M$2:T221,H$1),"-")</f>
        <v>-</v>
      </c>
      <c r="I221" s="17" t="str">
        <f>IF($M221=I$1,COUNTIF($M$2:U221,I$1),"-")</f>
        <v>-</v>
      </c>
      <c r="J221" s="17" t="str">
        <f>IF($M221=J$1,COUNTIF($M$2:V221,J$1),"-")</f>
        <v>-</v>
      </c>
      <c r="K221" s="17" t="str">
        <f>IF($M221=K$1,COUNTIF($M$2:W221,K$1),"-")</f>
        <v>-</v>
      </c>
      <c r="L221" s="17" t="str">
        <f>IF($M221=L$1,COUNTIF($M$2:X221,L$1),"-")</f>
        <v>-</v>
      </c>
      <c r="M221" s="6" t="s">
        <v>75</v>
      </c>
      <c r="N221" s="8" t="s">
        <v>575</v>
      </c>
      <c r="O221" s="8" t="s">
        <v>191</v>
      </c>
      <c r="P221" s="114" t="s">
        <v>407</v>
      </c>
      <c r="Q221" s="6" t="str">
        <f t="shared" si="23"/>
        <v>BT Business and Technology - 2025/26 - Exam Practice Kit</v>
      </c>
      <c r="R221" s="120">
        <v>9781509748792</v>
      </c>
      <c r="S221" s="62">
        <v>23</v>
      </c>
      <c r="T221" s="9" t="s">
        <v>501</v>
      </c>
      <c r="U221" s="6" t="s">
        <v>340</v>
      </c>
      <c r="V221" s="7" t="s">
        <v>503</v>
      </c>
    </row>
    <row r="222" spans="1:22" s="101" customFormat="1" x14ac:dyDescent="0.35">
      <c r="A222" s="17" t="str">
        <f>IF($M222=A$1,COUNTIF($M$2:M222,A$1),"-")</f>
        <v>-</v>
      </c>
      <c r="B222" s="17" t="str">
        <f>IF($M222=B$1,COUNTIF($M$2:N222,B$1),"-")</f>
        <v>-</v>
      </c>
      <c r="C222" s="17" t="str">
        <f>IF($M222=C$1,COUNTIF($M$2:O222,C$1),"-")</f>
        <v>-</v>
      </c>
      <c r="D222" s="17">
        <f>IF($M222=D$1,COUNTIF($M$2:P222,D$1),"-")</f>
        <v>60</v>
      </c>
      <c r="E222" s="17" t="str">
        <f>IF($M222=E$1,COUNTIF($M$2:Q222,E$1),"-")</f>
        <v>-</v>
      </c>
      <c r="F222" s="17" t="str">
        <f>IF($M222=F$1,COUNTIF($M$2:R222,F$1),"-")</f>
        <v>-</v>
      </c>
      <c r="G222" s="17" t="str">
        <f>IF($M222=G$1,COUNTIF($M$2:S222,G$1),"-")</f>
        <v>-</v>
      </c>
      <c r="H222" s="17" t="str">
        <f>IF($M222=H$1,COUNTIF($M$2:T222,H$1),"-")</f>
        <v>-</v>
      </c>
      <c r="I222" s="17" t="str">
        <f>IF($M222=I$1,COUNTIF($M$2:U222,I$1),"-")</f>
        <v>-</v>
      </c>
      <c r="J222" s="17" t="str">
        <f>IF($M222=J$1,COUNTIF($M$2:V222,J$1),"-")</f>
        <v>-</v>
      </c>
      <c r="K222" s="17" t="str">
        <f>IF($M222=K$1,COUNTIF($M$2:W222,K$1),"-")</f>
        <v>-</v>
      </c>
      <c r="L222" s="17" t="str">
        <f>IF($M222=L$1,COUNTIF($M$2:X222,L$1),"-")</f>
        <v>-</v>
      </c>
      <c r="M222" s="6" t="s">
        <v>75</v>
      </c>
      <c r="N222" s="8" t="s">
        <v>575</v>
      </c>
      <c r="O222" s="8" t="s">
        <v>192</v>
      </c>
      <c r="P222" s="114" t="s">
        <v>407</v>
      </c>
      <c r="Q222" s="6" t="str">
        <f t="shared" si="23"/>
        <v>BT Business and Technology - 2025/26 - Exam Practice Kit eBook</v>
      </c>
      <c r="R222" s="120">
        <v>9781509748945</v>
      </c>
      <c r="S222" s="62">
        <v>19.55</v>
      </c>
      <c r="T222" s="9" t="s">
        <v>501</v>
      </c>
      <c r="U222" s="6" t="s">
        <v>339</v>
      </c>
      <c r="V222" s="7" t="s">
        <v>503</v>
      </c>
    </row>
    <row r="223" spans="1:22" s="101" customFormat="1" x14ac:dyDescent="0.35">
      <c r="A223" s="17" t="str">
        <f>IF($M223=A$1,COUNTIF($M$2:M223,A$1),"-")</f>
        <v>-</v>
      </c>
      <c r="B223" s="17" t="str">
        <f>IF($M223=B$1,COUNTIF($M$2:N223,B$1),"-")</f>
        <v>-</v>
      </c>
      <c r="C223" s="17" t="str">
        <f>IF($M223=C$1,COUNTIF($M$2:O223,C$1),"-")</f>
        <v>-</v>
      </c>
      <c r="D223" s="17">
        <f>IF($M223=D$1,COUNTIF($M$2:P223,D$1),"-")</f>
        <v>61</v>
      </c>
      <c r="E223" s="17" t="str">
        <f>IF($M223=E$1,COUNTIF($M$2:Q223,E$1),"-")</f>
        <v>-</v>
      </c>
      <c r="F223" s="17" t="str">
        <f>IF($M223=F$1,COUNTIF($M$2:R223,F$1),"-")</f>
        <v>-</v>
      </c>
      <c r="G223" s="17" t="str">
        <f>IF($M223=G$1,COUNTIF($M$2:S223,G$1),"-")</f>
        <v>-</v>
      </c>
      <c r="H223" s="17" t="str">
        <f>IF($M223=H$1,COUNTIF($M$2:T223,H$1),"-")</f>
        <v>-</v>
      </c>
      <c r="I223" s="17" t="str">
        <f>IF($M223=I$1,COUNTIF($M$2:U223,I$1),"-")</f>
        <v>-</v>
      </c>
      <c r="J223" s="17" t="str">
        <f>IF($M223=J$1,COUNTIF($M$2:V223,J$1),"-")</f>
        <v>-</v>
      </c>
      <c r="K223" s="17" t="str">
        <f>IF($M223=K$1,COUNTIF($M$2:W223,K$1),"-")</f>
        <v>-</v>
      </c>
      <c r="L223" s="17" t="str">
        <f>IF($M223=L$1,COUNTIF($M$2:X223,L$1),"-")</f>
        <v>-</v>
      </c>
      <c r="M223" s="6" t="s">
        <v>75</v>
      </c>
      <c r="N223" s="8" t="s">
        <v>576</v>
      </c>
      <c r="O223" s="8" t="s">
        <v>145</v>
      </c>
      <c r="P223" s="114" t="s">
        <v>407</v>
      </c>
      <c r="Q223" s="6" t="str">
        <f t="shared" si="23"/>
        <v>FA Financial Accounting - 2025/26 - Course Book</v>
      </c>
      <c r="R223" s="120">
        <v>9781509749836</v>
      </c>
      <c r="S223" s="62">
        <v>39</v>
      </c>
      <c r="T223" s="9" t="s">
        <v>501</v>
      </c>
      <c r="U223" s="6" t="s">
        <v>340</v>
      </c>
      <c r="V223" s="7" t="s">
        <v>503</v>
      </c>
    </row>
    <row r="224" spans="1:22" s="101" customFormat="1" x14ac:dyDescent="0.35">
      <c r="A224" s="17" t="str">
        <f>IF($M224=A$1,COUNTIF($M$2:M224,A$1),"-")</f>
        <v>-</v>
      </c>
      <c r="B224" s="17" t="str">
        <f>IF($M224=B$1,COUNTIF($M$2:N224,B$1),"-")</f>
        <v>-</v>
      </c>
      <c r="C224" s="17" t="str">
        <f>IF($M224=C$1,COUNTIF($M$2:O224,C$1),"-")</f>
        <v>-</v>
      </c>
      <c r="D224" s="17">
        <f>IF($M224=D$1,COUNTIF($M$2:P224,D$1),"-")</f>
        <v>62</v>
      </c>
      <c r="E224" s="17" t="str">
        <f>IF($M224=E$1,COUNTIF($M$2:Q224,E$1),"-")</f>
        <v>-</v>
      </c>
      <c r="F224" s="17" t="str">
        <f>IF($M224=F$1,COUNTIF($M$2:R224,F$1),"-")</f>
        <v>-</v>
      </c>
      <c r="G224" s="17" t="str">
        <f>IF($M224=G$1,COUNTIF($M$2:S224,G$1),"-")</f>
        <v>-</v>
      </c>
      <c r="H224" s="17" t="str">
        <f>IF($M224=H$1,COUNTIF($M$2:T224,H$1),"-")</f>
        <v>-</v>
      </c>
      <c r="I224" s="17" t="str">
        <f>IF($M224=I$1,COUNTIF($M$2:U224,I$1),"-")</f>
        <v>-</v>
      </c>
      <c r="J224" s="17" t="str">
        <f>IF($M224=J$1,COUNTIF($M$2:V224,J$1),"-")</f>
        <v>-</v>
      </c>
      <c r="K224" s="17" t="str">
        <f>IF($M224=K$1,COUNTIF($M$2:W224,K$1),"-")</f>
        <v>-</v>
      </c>
      <c r="L224" s="17" t="str">
        <f>IF($M224=L$1,COUNTIF($M$2:X224,L$1),"-")</f>
        <v>-</v>
      </c>
      <c r="M224" s="6" t="s">
        <v>75</v>
      </c>
      <c r="N224" s="8" t="s">
        <v>576</v>
      </c>
      <c r="O224" s="8" t="s">
        <v>149</v>
      </c>
      <c r="P224" s="114" t="s">
        <v>407</v>
      </c>
      <c r="Q224" s="6" t="str">
        <f t="shared" si="23"/>
        <v>FA Financial Accounting - 2025/26 - Course Book eBook</v>
      </c>
      <c r="R224" s="120" t="s">
        <v>612</v>
      </c>
      <c r="S224" s="62">
        <v>33.15</v>
      </c>
      <c r="T224" s="9" t="s">
        <v>501</v>
      </c>
      <c r="U224" s="6" t="s">
        <v>339</v>
      </c>
      <c r="V224" s="7" t="s">
        <v>503</v>
      </c>
    </row>
    <row r="225" spans="1:22" s="101" customFormat="1" x14ac:dyDescent="0.35">
      <c r="A225" s="17" t="str">
        <f>IF($M225=A$1,COUNTIF($M$2:M225,A$1),"-")</f>
        <v>-</v>
      </c>
      <c r="B225" s="17" t="str">
        <f>IF($M225=B$1,COUNTIF($M$2:N225,B$1),"-")</f>
        <v>-</v>
      </c>
      <c r="C225" s="17" t="str">
        <f>IF($M225=C$1,COUNTIF($M$2:O225,C$1),"-")</f>
        <v>-</v>
      </c>
      <c r="D225" s="17">
        <f>IF($M225=D$1,COUNTIF($M$2:P225,D$1),"-")</f>
        <v>63</v>
      </c>
      <c r="E225" s="17" t="str">
        <f>IF($M225=E$1,COUNTIF($M$2:Q225,E$1),"-")</f>
        <v>-</v>
      </c>
      <c r="F225" s="17" t="str">
        <f>IF($M225=F$1,COUNTIF($M$2:R225,F$1),"-")</f>
        <v>-</v>
      </c>
      <c r="G225" s="17" t="str">
        <f>IF($M225=G$1,COUNTIF($M$2:S225,G$1),"-")</f>
        <v>-</v>
      </c>
      <c r="H225" s="17" t="str">
        <f>IF($M225=H$1,COUNTIF($M$2:T225,H$1),"-")</f>
        <v>-</v>
      </c>
      <c r="I225" s="17" t="str">
        <f>IF($M225=I$1,COUNTIF($M$2:U225,I$1),"-")</f>
        <v>-</v>
      </c>
      <c r="J225" s="17" t="str">
        <f>IF($M225=J$1,COUNTIF($M$2:V225,J$1),"-")</f>
        <v>-</v>
      </c>
      <c r="K225" s="17" t="str">
        <f>IF($M225=K$1,COUNTIF($M$2:W225,K$1),"-")</f>
        <v>-</v>
      </c>
      <c r="L225" s="17" t="str">
        <f>IF($M225=L$1,COUNTIF($M$2:X225,L$1),"-")</f>
        <v>-</v>
      </c>
      <c r="M225" s="6" t="s">
        <v>75</v>
      </c>
      <c r="N225" s="8" t="s">
        <v>576</v>
      </c>
      <c r="O225" s="8" t="s">
        <v>191</v>
      </c>
      <c r="P225" s="114" t="s">
        <v>407</v>
      </c>
      <c r="Q225" s="6" t="str">
        <f t="shared" si="23"/>
        <v>FA Financial Accounting - 2025/26 - Exam Practice Kit</v>
      </c>
      <c r="R225" s="120">
        <v>9781509748815</v>
      </c>
      <c r="S225" s="62">
        <v>23</v>
      </c>
      <c r="T225" s="9" t="s">
        <v>501</v>
      </c>
      <c r="U225" s="6" t="s">
        <v>340</v>
      </c>
      <c r="V225" s="7" t="s">
        <v>503</v>
      </c>
    </row>
    <row r="226" spans="1:22" s="101" customFormat="1" x14ac:dyDescent="0.35">
      <c r="A226" s="17" t="str">
        <f>IF($M226=A$1,COUNTIF($M$2:M226,A$1),"-")</f>
        <v>-</v>
      </c>
      <c r="B226" s="17" t="str">
        <f>IF($M226=B$1,COUNTIF($M$2:N226,B$1),"-")</f>
        <v>-</v>
      </c>
      <c r="C226" s="17" t="str">
        <f>IF($M226=C$1,COUNTIF($M$2:O226,C$1),"-")</f>
        <v>-</v>
      </c>
      <c r="D226" s="17">
        <f>IF($M226=D$1,COUNTIF($M$2:P226,D$1),"-")</f>
        <v>64</v>
      </c>
      <c r="E226" s="17" t="str">
        <f>IF($M226=E$1,COUNTIF($M$2:Q226,E$1),"-")</f>
        <v>-</v>
      </c>
      <c r="F226" s="17" t="str">
        <f>IF($M226=F$1,COUNTIF($M$2:R226,F$1),"-")</f>
        <v>-</v>
      </c>
      <c r="G226" s="17" t="str">
        <f>IF($M226=G$1,COUNTIF($M$2:S226,G$1),"-")</f>
        <v>-</v>
      </c>
      <c r="H226" s="17" t="str">
        <f>IF($M226=H$1,COUNTIF($M$2:T226,H$1),"-")</f>
        <v>-</v>
      </c>
      <c r="I226" s="17" t="str">
        <f>IF($M226=I$1,COUNTIF($M$2:U226,I$1),"-")</f>
        <v>-</v>
      </c>
      <c r="J226" s="17" t="str">
        <f>IF($M226=J$1,COUNTIF($M$2:V226,J$1),"-")</f>
        <v>-</v>
      </c>
      <c r="K226" s="17" t="str">
        <f>IF($M226=K$1,COUNTIF($M$2:W226,K$1),"-")</f>
        <v>-</v>
      </c>
      <c r="L226" s="17" t="str">
        <f>IF($M226=L$1,COUNTIF($M$2:X226,L$1),"-")</f>
        <v>-</v>
      </c>
      <c r="M226" s="6" t="s">
        <v>75</v>
      </c>
      <c r="N226" s="8" t="s">
        <v>576</v>
      </c>
      <c r="O226" s="8" t="s">
        <v>192</v>
      </c>
      <c r="P226" s="114" t="s">
        <v>407</v>
      </c>
      <c r="Q226" s="6" t="str">
        <f t="shared" si="23"/>
        <v>FA Financial Accounting - 2025/26 - Exam Practice Kit eBook</v>
      </c>
      <c r="R226" s="120">
        <v>9781509748969</v>
      </c>
      <c r="S226" s="62">
        <v>19.55</v>
      </c>
      <c r="T226" s="9" t="s">
        <v>501</v>
      </c>
      <c r="U226" s="6" t="s">
        <v>339</v>
      </c>
      <c r="V226" s="7" t="s">
        <v>503</v>
      </c>
    </row>
    <row r="227" spans="1:22" s="101" customFormat="1" x14ac:dyDescent="0.35">
      <c r="A227" s="17" t="str">
        <f>IF($M227=A$1,COUNTIF($M$2:M227,A$1),"-")</f>
        <v>-</v>
      </c>
      <c r="B227" s="17" t="str">
        <f>IF($M227=B$1,COUNTIF($M$2:N227,B$1),"-")</f>
        <v>-</v>
      </c>
      <c r="C227" s="17" t="str">
        <f>IF($M227=C$1,COUNTIF($M$2:O227,C$1),"-")</f>
        <v>-</v>
      </c>
      <c r="D227" s="17">
        <f>IF($M227=D$1,COUNTIF($M$2:P227,D$1),"-")</f>
        <v>65</v>
      </c>
      <c r="E227" s="17" t="str">
        <f>IF($M227=E$1,COUNTIF($M$2:Q227,E$1),"-")</f>
        <v>-</v>
      </c>
      <c r="F227" s="17" t="str">
        <f>IF($M227=F$1,COUNTIF($M$2:R227,F$1),"-")</f>
        <v>-</v>
      </c>
      <c r="G227" s="17" t="str">
        <f>IF($M227=G$1,COUNTIF($M$2:S227,G$1),"-")</f>
        <v>-</v>
      </c>
      <c r="H227" s="17" t="str">
        <f>IF($M227=H$1,COUNTIF($M$2:T227,H$1),"-")</f>
        <v>-</v>
      </c>
      <c r="I227" s="17" t="str">
        <f>IF($M227=I$1,COUNTIF($M$2:U227,I$1),"-")</f>
        <v>-</v>
      </c>
      <c r="J227" s="17" t="str">
        <f>IF($M227=J$1,COUNTIF($M$2:V227,J$1),"-")</f>
        <v>-</v>
      </c>
      <c r="K227" s="17" t="str">
        <f>IF($M227=K$1,COUNTIF($M$2:W227,K$1),"-")</f>
        <v>-</v>
      </c>
      <c r="L227" s="17" t="str">
        <f>IF($M227=L$1,COUNTIF($M$2:X227,L$1),"-")</f>
        <v>-</v>
      </c>
      <c r="M227" s="6" t="s">
        <v>75</v>
      </c>
      <c r="N227" s="8" t="s">
        <v>577</v>
      </c>
      <c r="O227" s="8" t="s">
        <v>145</v>
      </c>
      <c r="P227" s="114" t="s">
        <v>407</v>
      </c>
      <c r="Q227" s="6" t="str">
        <f t="shared" si="23"/>
        <v>MA Management Accounting - 2025/26 - Course Book</v>
      </c>
      <c r="R227" s="120">
        <v>9781509749829</v>
      </c>
      <c r="S227" s="62">
        <v>39</v>
      </c>
      <c r="T227" s="9" t="s">
        <v>501</v>
      </c>
      <c r="U227" s="6" t="s">
        <v>340</v>
      </c>
      <c r="V227" s="7" t="s">
        <v>503</v>
      </c>
    </row>
    <row r="228" spans="1:22" s="101" customFormat="1" x14ac:dyDescent="0.35">
      <c r="A228" s="17" t="str">
        <f>IF($M228=A$1,COUNTIF($M$2:M228,A$1),"-")</f>
        <v>-</v>
      </c>
      <c r="B228" s="17" t="str">
        <f>IF($M228=B$1,COUNTIF($M$2:N228,B$1),"-")</f>
        <v>-</v>
      </c>
      <c r="C228" s="17" t="str">
        <f>IF($M228=C$1,COUNTIF($M$2:O228,C$1),"-")</f>
        <v>-</v>
      </c>
      <c r="D228" s="17">
        <f>IF($M228=D$1,COUNTIF($M$2:P228,D$1),"-")</f>
        <v>66</v>
      </c>
      <c r="E228" s="17" t="str">
        <f>IF($M228=E$1,COUNTIF($M$2:Q228,E$1),"-")</f>
        <v>-</v>
      </c>
      <c r="F228" s="17" t="str">
        <f>IF($M228=F$1,COUNTIF($M$2:R228,F$1),"-")</f>
        <v>-</v>
      </c>
      <c r="G228" s="17" t="str">
        <f>IF($M228=G$1,COUNTIF($M$2:S228,G$1),"-")</f>
        <v>-</v>
      </c>
      <c r="H228" s="17" t="str">
        <f>IF($M228=H$1,COUNTIF($M$2:T228,H$1),"-")</f>
        <v>-</v>
      </c>
      <c r="I228" s="17" t="str">
        <f>IF($M228=I$1,COUNTIF($M$2:U228,I$1),"-")</f>
        <v>-</v>
      </c>
      <c r="J228" s="17" t="str">
        <f>IF($M228=J$1,COUNTIF($M$2:V228,J$1),"-")</f>
        <v>-</v>
      </c>
      <c r="K228" s="17" t="str">
        <f>IF($M228=K$1,COUNTIF($M$2:W228,K$1),"-")</f>
        <v>-</v>
      </c>
      <c r="L228" s="17" t="str">
        <f>IF($M228=L$1,COUNTIF($M$2:X228,L$1),"-")</f>
        <v>-</v>
      </c>
      <c r="M228" s="6" t="s">
        <v>75</v>
      </c>
      <c r="N228" s="8" t="s">
        <v>577</v>
      </c>
      <c r="O228" s="8" t="s">
        <v>149</v>
      </c>
      <c r="P228" s="114" t="s">
        <v>407</v>
      </c>
      <c r="Q228" s="6" t="str">
        <f t="shared" si="23"/>
        <v>MA Management Accounting - 2025/26 - Course Book eBook</v>
      </c>
      <c r="R228" s="120" t="s">
        <v>613</v>
      </c>
      <c r="S228" s="62">
        <v>33.15</v>
      </c>
      <c r="T228" s="9" t="s">
        <v>501</v>
      </c>
      <c r="U228" s="6" t="s">
        <v>339</v>
      </c>
      <c r="V228" s="7" t="s">
        <v>503</v>
      </c>
    </row>
    <row r="229" spans="1:22" s="101" customFormat="1" x14ac:dyDescent="0.35">
      <c r="A229" s="17" t="str">
        <f>IF($M229=A$1,COUNTIF($M$2:M229,A$1),"-")</f>
        <v>-</v>
      </c>
      <c r="B229" s="17" t="str">
        <f>IF($M229=B$1,COUNTIF($M$2:N229,B$1),"-")</f>
        <v>-</v>
      </c>
      <c r="C229" s="17" t="str">
        <f>IF($M229=C$1,COUNTIF($M$2:O229,C$1),"-")</f>
        <v>-</v>
      </c>
      <c r="D229" s="17">
        <f>IF($M229=D$1,COUNTIF($M$2:P229,D$1),"-")</f>
        <v>67</v>
      </c>
      <c r="E229" s="17" t="str">
        <f>IF($M229=E$1,COUNTIF($M$2:Q229,E$1),"-")</f>
        <v>-</v>
      </c>
      <c r="F229" s="17" t="str">
        <f>IF($M229=F$1,COUNTIF($M$2:R229,F$1),"-")</f>
        <v>-</v>
      </c>
      <c r="G229" s="17" t="str">
        <f>IF($M229=G$1,COUNTIF($M$2:S229,G$1),"-")</f>
        <v>-</v>
      </c>
      <c r="H229" s="17" t="str">
        <f>IF($M229=H$1,COUNTIF($M$2:T229,H$1),"-")</f>
        <v>-</v>
      </c>
      <c r="I229" s="17" t="str">
        <f>IF($M229=I$1,COUNTIF($M$2:U229,I$1),"-")</f>
        <v>-</v>
      </c>
      <c r="J229" s="17" t="str">
        <f>IF($M229=J$1,COUNTIF($M$2:V229,J$1),"-")</f>
        <v>-</v>
      </c>
      <c r="K229" s="17" t="str">
        <f>IF($M229=K$1,COUNTIF($M$2:W229,K$1),"-")</f>
        <v>-</v>
      </c>
      <c r="L229" s="17" t="str">
        <f>IF($M229=L$1,COUNTIF($M$2:X229,L$1),"-")</f>
        <v>-</v>
      </c>
      <c r="M229" s="6" t="s">
        <v>75</v>
      </c>
      <c r="N229" s="8" t="s">
        <v>577</v>
      </c>
      <c r="O229" s="8" t="s">
        <v>191</v>
      </c>
      <c r="P229" s="114" t="s">
        <v>407</v>
      </c>
      <c r="Q229" s="6" t="str">
        <f t="shared" si="23"/>
        <v>MA Management Accounting - 2025/26 - Exam Practice Kit</v>
      </c>
      <c r="R229" s="120">
        <v>9781509748808</v>
      </c>
      <c r="S229" s="62">
        <v>23</v>
      </c>
      <c r="T229" s="9" t="s">
        <v>501</v>
      </c>
      <c r="U229" s="6" t="s">
        <v>340</v>
      </c>
      <c r="V229" s="7" t="s">
        <v>503</v>
      </c>
    </row>
    <row r="230" spans="1:22" s="101" customFormat="1" x14ac:dyDescent="0.35">
      <c r="A230" s="17" t="str">
        <f>IF($M230=A$1,COUNTIF($M$2:M230,A$1),"-")</f>
        <v>-</v>
      </c>
      <c r="B230" s="17" t="str">
        <f>IF($M230=B$1,COUNTIF($M$2:N230,B$1),"-")</f>
        <v>-</v>
      </c>
      <c r="C230" s="17" t="str">
        <f>IF($M230=C$1,COUNTIF($M$2:O230,C$1),"-")</f>
        <v>-</v>
      </c>
      <c r="D230" s="17">
        <f>IF($M230=D$1,COUNTIF($M$2:P230,D$1),"-")</f>
        <v>68</v>
      </c>
      <c r="E230" s="17" t="str">
        <f>IF($M230=E$1,COUNTIF($M$2:Q230,E$1),"-")</f>
        <v>-</v>
      </c>
      <c r="F230" s="17" t="str">
        <f>IF($M230=F$1,COUNTIF($M$2:R230,F$1),"-")</f>
        <v>-</v>
      </c>
      <c r="G230" s="17" t="str">
        <f>IF($M230=G$1,COUNTIF($M$2:S230,G$1),"-")</f>
        <v>-</v>
      </c>
      <c r="H230" s="17" t="str">
        <f>IF($M230=H$1,COUNTIF($M$2:T230,H$1),"-")</f>
        <v>-</v>
      </c>
      <c r="I230" s="17" t="str">
        <f>IF($M230=I$1,COUNTIF($M$2:U230,I$1),"-")</f>
        <v>-</v>
      </c>
      <c r="J230" s="17" t="str">
        <f>IF($M230=J$1,COUNTIF($M$2:V230,J$1),"-")</f>
        <v>-</v>
      </c>
      <c r="K230" s="17" t="str">
        <f>IF($M230=K$1,COUNTIF($M$2:W230,K$1),"-")</f>
        <v>-</v>
      </c>
      <c r="L230" s="17" t="str">
        <f>IF($M230=L$1,COUNTIF($M$2:X230,L$1),"-")</f>
        <v>-</v>
      </c>
      <c r="M230" s="6" t="s">
        <v>75</v>
      </c>
      <c r="N230" s="8" t="s">
        <v>577</v>
      </c>
      <c r="O230" s="8" t="s">
        <v>192</v>
      </c>
      <c r="P230" s="114" t="s">
        <v>407</v>
      </c>
      <c r="Q230" s="6" t="str">
        <f t="shared" si="23"/>
        <v>MA Management Accounting - 2025/26 - Exam Practice Kit eBook</v>
      </c>
      <c r="R230" s="120">
        <v>9781509748952</v>
      </c>
      <c r="S230" s="62">
        <v>19.55</v>
      </c>
      <c r="T230" s="9" t="s">
        <v>501</v>
      </c>
      <c r="U230" s="6" t="s">
        <v>339</v>
      </c>
      <c r="V230" s="7" t="s">
        <v>503</v>
      </c>
    </row>
    <row r="231" spans="1:22" s="90" customFormat="1" x14ac:dyDescent="0.35">
      <c r="A231" s="17" t="str">
        <f>IF($M231=A$1,COUNTIF($M$2:M231,A$1),"-")</f>
        <v>-</v>
      </c>
      <c r="B231" s="17" t="str">
        <f>IF($M231=B$1,COUNTIF($M$2:N231,B$1),"-")</f>
        <v>-</v>
      </c>
      <c r="C231" s="17" t="str">
        <f>IF($M231=C$1,COUNTIF($M$2:O231,C$1),"-")</f>
        <v>-</v>
      </c>
      <c r="D231" s="17" t="str">
        <f>IF($M231=D$1,COUNTIF($M$2:P231,D$1),"-")</f>
        <v>-</v>
      </c>
      <c r="E231" s="17">
        <f>IF($M231=E$1,COUNTIF($M$2:Q231,E$1),"-")</f>
        <v>1</v>
      </c>
      <c r="F231" s="17" t="str">
        <f>IF($M231=F$1,COUNTIF($M$2:R231,F$1),"-")</f>
        <v>-</v>
      </c>
      <c r="G231" s="17" t="str">
        <f>IF($M231=G$1,COUNTIF($M$2:S231,G$1),"-")</f>
        <v>-</v>
      </c>
      <c r="H231" s="17" t="str">
        <f>IF($M231=H$1,COUNTIF($M$2:T231,H$1),"-")</f>
        <v>-</v>
      </c>
      <c r="I231" s="17" t="str">
        <f>IF($M231=I$1,COUNTIF($M$2:U231,I$1),"-")</f>
        <v>-</v>
      </c>
      <c r="J231" s="17" t="str">
        <f>IF($M231=J$1,COUNTIF($M$2:V231,J$1),"-")</f>
        <v>-</v>
      </c>
      <c r="K231" s="17" t="str">
        <f>IF($M231=K$1,COUNTIF($M$2:W231,K$1),"-")</f>
        <v>-</v>
      </c>
      <c r="L231" s="17" t="str">
        <f>IF($M231=L$1,COUNTIF($M$2:X231,L$1),"-")</f>
        <v>-</v>
      </c>
      <c r="M231" s="6" t="s">
        <v>76</v>
      </c>
      <c r="N231" s="8" t="s">
        <v>356</v>
      </c>
      <c r="O231" s="8" t="s">
        <v>375</v>
      </c>
      <c r="P231" s="114" t="s">
        <v>407</v>
      </c>
      <c r="Q231" s="6" t="str">
        <f>CONCATENATE(N231," - ",P231," - ",O231)</f>
        <v>Foundation Level Financial Accounting - 2025/26 - Learning &amp; Practice Workbook</v>
      </c>
      <c r="R231" s="120">
        <v>9781035525737</v>
      </c>
      <c r="S231" s="62" t="s">
        <v>185</v>
      </c>
      <c r="T231" s="9" t="s">
        <v>400</v>
      </c>
      <c r="U231" s="6" t="s">
        <v>340</v>
      </c>
      <c r="V231" s="7" t="s">
        <v>474</v>
      </c>
    </row>
    <row r="232" spans="1:22" s="90" customFormat="1" x14ac:dyDescent="0.35">
      <c r="A232" s="17" t="str">
        <f>IF($M232=A$1,COUNTIF($M$2:M232,A$1),"-")</f>
        <v>-</v>
      </c>
      <c r="B232" s="17" t="str">
        <f>IF($M232=B$1,COUNTIF($M$2:N232,B$1),"-")</f>
        <v>-</v>
      </c>
      <c r="C232" s="17" t="str">
        <f>IF($M232=C$1,COUNTIF($M$2:O232,C$1),"-")</f>
        <v>-</v>
      </c>
      <c r="D232" s="17" t="str">
        <f>IF($M232=D$1,COUNTIF($M$2:P232,D$1),"-")</f>
        <v>-</v>
      </c>
      <c r="E232" s="17">
        <f>IF($M232=E$1,COUNTIF($M$2:Q232,E$1),"-")</f>
        <v>2</v>
      </c>
      <c r="F232" s="17" t="str">
        <f>IF($M232=F$1,COUNTIF($M$2:R232,F$1),"-")</f>
        <v>-</v>
      </c>
      <c r="G232" s="17" t="str">
        <f>IF($M232=G$1,COUNTIF($M$2:S232,G$1),"-")</f>
        <v>-</v>
      </c>
      <c r="H232" s="17" t="str">
        <f>IF($M232=H$1,COUNTIF($M$2:T232,H$1),"-")</f>
        <v>-</v>
      </c>
      <c r="I232" s="17" t="str">
        <f>IF($M232=I$1,COUNTIF($M$2:U232,I$1),"-")</f>
        <v>-</v>
      </c>
      <c r="J232" s="17" t="str">
        <f>IF($M232=J$1,COUNTIF($M$2:V232,J$1),"-")</f>
        <v>-</v>
      </c>
      <c r="K232" s="17" t="str">
        <f>IF($M232=K$1,COUNTIF($M$2:W232,K$1),"-")</f>
        <v>-</v>
      </c>
      <c r="L232" s="17" t="str">
        <f>IF($M232=L$1,COUNTIF($M$2:X232,L$1),"-")</f>
        <v>-</v>
      </c>
      <c r="M232" s="6" t="s">
        <v>76</v>
      </c>
      <c r="N232" s="8" t="s">
        <v>356</v>
      </c>
      <c r="O232" s="8" t="s">
        <v>386</v>
      </c>
      <c r="P232" s="114" t="s">
        <v>407</v>
      </c>
      <c r="Q232" s="6" t="str">
        <f t="shared" ref="Q232:Q258" si="24">CONCATENATE(N232," - ",P232," - ",O232)</f>
        <v>Foundation Level Financial Accounting - 2025/26 - Learning &amp; Practice Workbook eBook</v>
      </c>
      <c r="R232" s="122">
        <v>9781035526017</v>
      </c>
      <c r="S232" s="62" t="s">
        <v>185</v>
      </c>
      <c r="T232" s="9" t="s">
        <v>400</v>
      </c>
      <c r="U232" s="6" t="s">
        <v>339</v>
      </c>
      <c r="V232" s="7" t="s">
        <v>474</v>
      </c>
    </row>
    <row r="233" spans="1:22" s="90" customFormat="1" x14ac:dyDescent="0.35">
      <c r="A233" s="17" t="str">
        <f>IF($M233=A$1,COUNTIF($M$2:M233,A$1),"-")</f>
        <v>-</v>
      </c>
      <c r="B233" s="17" t="str">
        <f>IF($M233=B$1,COUNTIF($M$2:N233,B$1),"-")</f>
        <v>-</v>
      </c>
      <c r="C233" s="17" t="str">
        <f>IF($M233=C$1,COUNTIF($M$2:O233,C$1),"-")</f>
        <v>-</v>
      </c>
      <c r="D233" s="17" t="str">
        <f>IF($M233=D$1,COUNTIF($M$2:P233,D$1),"-")</f>
        <v>-</v>
      </c>
      <c r="E233" s="17">
        <f>IF($M233=E$1,COUNTIF($M$2:Q233,E$1),"-")</f>
        <v>3</v>
      </c>
      <c r="F233" s="17" t="str">
        <f>IF($M233=F$1,COUNTIF($M$2:R233,F$1),"-")</f>
        <v>-</v>
      </c>
      <c r="G233" s="17" t="str">
        <f>IF($M233=G$1,COUNTIF($M$2:S233,G$1),"-")</f>
        <v>-</v>
      </c>
      <c r="H233" s="17" t="str">
        <f>IF($M233=H$1,COUNTIF($M$2:T233,H$1),"-")</f>
        <v>-</v>
      </c>
      <c r="I233" s="17" t="str">
        <f>IF($M233=I$1,COUNTIF($M$2:U233,I$1),"-")</f>
        <v>-</v>
      </c>
      <c r="J233" s="17" t="str">
        <f>IF($M233=J$1,COUNTIF($M$2:V233,J$1),"-")</f>
        <v>-</v>
      </c>
      <c r="K233" s="17" t="str">
        <f>IF($M233=K$1,COUNTIF($M$2:W233,K$1),"-")</f>
        <v>-</v>
      </c>
      <c r="L233" s="17" t="str">
        <f>IF($M233=L$1,COUNTIF($M$2:X233,L$1),"-")</f>
        <v>-</v>
      </c>
      <c r="M233" s="6" t="s">
        <v>76</v>
      </c>
      <c r="N233" s="8" t="s">
        <v>347</v>
      </c>
      <c r="O233" s="8" t="s">
        <v>375</v>
      </c>
      <c r="P233" s="114" t="s">
        <v>407</v>
      </c>
      <c r="Q233" s="6" t="str">
        <f t="shared" si="24"/>
        <v>Foundation Level Management Accounting - 2025/26 - Learning &amp; Practice Workbook</v>
      </c>
      <c r="R233" s="120">
        <v>9781035525744</v>
      </c>
      <c r="S233" s="62" t="s">
        <v>185</v>
      </c>
      <c r="T233" s="9" t="s">
        <v>400</v>
      </c>
      <c r="U233" s="6" t="s">
        <v>340</v>
      </c>
      <c r="V233" s="7" t="s">
        <v>474</v>
      </c>
    </row>
    <row r="234" spans="1:22" s="90" customFormat="1" x14ac:dyDescent="0.35">
      <c r="A234" s="17" t="str">
        <f>IF($M234=A$1,COUNTIF($M$2:M234,A$1),"-")</f>
        <v>-</v>
      </c>
      <c r="B234" s="17" t="str">
        <f>IF($M234=B$1,COUNTIF($M$2:N234,B$1),"-")</f>
        <v>-</v>
      </c>
      <c r="C234" s="17" t="str">
        <f>IF($M234=C$1,COUNTIF($M$2:O234,C$1),"-")</f>
        <v>-</v>
      </c>
      <c r="D234" s="17" t="str">
        <f>IF($M234=D$1,COUNTIF($M$2:P234,D$1),"-")</f>
        <v>-</v>
      </c>
      <c r="E234" s="17">
        <f>IF($M234=E$1,COUNTIF($M$2:Q234,E$1),"-")</f>
        <v>4</v>
      </c>
      <c r="F234" s="17" t="str">
        <f>IF($M234=F$1,COUNTIF($M$2:R234,F$1),"-")</f>
        <v>-</v>
      </c>
      <c r="G234" s="17" t="str">
        <f>IF($M234=G$1,COUNTIF($M$2:S234,G$1),"-")</f>
        <v>-</v>
      </c>
      <c r="H234" s="17" t="str">
        <f>IF($M234=H$1,COUNTIF($M$2:T234,H$1),"-")</f>
        <v>-</v>
      </c>
      <c r="I234" s="17" t="str">
        <f>IF($M234=I$1,COUNTIF($M$2:U234,I$1),"-")</f>
        <v>-</v>
      </c>
      <c r="J234" s="17" t="str">
        <f>IF($M234=J$1,COUNTIF($M$2:V234,J$1),"-")</f>
        <v>-</v>
      </c>
      <c r="K234" s="17" t="str">
        <f>IF($M234=K$1,COUNTIF($M$2:W234,K$1),"-")</f>
        <v>-</v>
      </c>
      <c r="L234" s="17" t="str">
        <f>IF($M234=L$1,COUNTIF($M$2:X234,L$1),"-")</f>
        <v>-</v>
      </c>
      <c r="M234" s="6" t="s">
        <v>76</v>
      </c>
      <c r="N234" s="8" t="s">
        <v>347</v>
      </c>
      <c r="O234" s="8" t="s">
        <v>386</v>
      </c>
      <c r="P234" s="114" t="s">
        <v>407</v>
      </c>
      <c r="Q234" s="6" t="str">
        <f t="shared" si="24"/>
        <v>Foundation Level Management Accounting - 2025/26 - Learning &amp; Practice Workbook eBook</v>
      </c>
      <c r="R234" s="122">
        <v>9781035526024</v>
      </c>
      <c r="S234" s="62" t="s">
        <v>185</v>
      </c>
      <c r="T234" s="9" t="s">
        <v>400</v>
      </c>
      <c r="U234" s="6" t="s">
        <v>339</v>
      </c>
      <c r="V234" s="7" t="s">
        <v>474</v>
      </c>
    </row>
    <row r="235" spans="1:22" s="90" customFormat="1" x14ac:dyDescent="0.35">
      <c r="A235" s="17" t="str">
        <f>IF($M235=A$1,COUNTIF($M$2:M235,A$1),"-")</f>
        <v>-</v>
      </c>
      <c r="B235" s="17" t="str">
        <f>IF($M235=B$1,COUNTIF($M$2:N235,B$1),"-")</f>
        <v>-</v>
      </c>
      <c r="C235" s="17" t="str">
        <f>IF($M235=C$1,COUNTIF($M$2:O235,C$1),"-")</f>
        <v>-</v>
      </c>
      <c r="D235" s="17" t="str">
        <f>IF($M235=D$1,COUNTIF($M$2:P235,D$1),"-")</f>
        <v>-</v>
      </c>
      <c r="E235" s="17">
        <f>IF($M235=E$1,COUNTIF($M$2:Q235,E$1),"-")</f>
        <v>5</v>
      </c>
      <c r="F235" s="17" t="str">
        <f>IF($M235=F$1,COUNTIF($M$2:R235,F$1),"-")</f>
        <v>-</v>
      </c>
      <c r="G235" s="17" t="str">
        <f>IF($M235=G$1,COUNTIF($M$2:S235,G$1),"-")</f>
        <v>-</v>
      </c>
      <c r="H235" s="17" t="str">
        <f>IF($M235=H$1,COUNTIF($M$2:T235,H$1),"-")</f>
        <v>-</v>
      </c>
      <c r="I235" s="17" t="str">
        <f>IF($M235=I$1,COUNTIF($M$2:U235,I$1),"-")</f>
        <v>-</v>
      </c>
      <c r="J235" s="17" t="str">
        <f>IF($M235=J$1,COUNTIF($M$2:V235,J$1),"-")</f>
        <v>-</v>
      </c>
      <c r="K235" s="17" t="str">
        <f>IF($M235=K$1,COUNTIF($M$2:W235,K$1),"-")</f>
        <v>-</v>
      </c>
      <c r="L235" s="17" t="str">
        <f>IF($M235=L$1,COUNTIF($M$2:X235,L$1),"-")</f>
        <v>-</v>
      </c>
      <c r="M235" s="6" t="s">
        <v>76</v>
      </c>
      <c r="N235" s="8" t="s">
        <v>348</v>
      </c>
      <c r="O235" s="8" t="s">
        <v>375</v>
      </c>
      <c r="P235" s="114" t="s">
        <v>407</v>
      </c>
      <c r="Q235" s="6" t="str">
        <f t="shared" si="24"/>
        <v>Foundation Level Corporate Governance and Audit - 2025/26 - Learning &amp; Practice Workbook</v>
      </c>
      <c r="R235" s="120">
        <v>9781035525720</v>
      </c>
      <c r="S235" s="62" t="s">
        <v>185</v>
      </c>
      <c r="T235" s="9" t="s">
        <v>400</v>
      </c>
      <c r="U235" s="6" t="s">
        <v>340</v>
      </c>
      <c r="V235" s="7" t="s">
        <v>474</v>
      </c>
    </row>
    <row r="236" spans="1:22" s="90" customFormat="1" x14ac:dyDescent="0.35">
      <c r="A236" s="17" t="str">
        <f>IF($M236=A$1,COUNTIF($M$2:M236,A$1),"-")</f>
        <v>-</v>
      </c>
      <c r="B236" s="17" t="str">
        <f>IF($M236=B$1,COUNTIF($M$2:N236,B$1),"-")</f>
        <v>-</v>
      </c>
      <c r="C236" s="17" t="str">
        <f>IF($M236=C$1,COUNTIF($M$2:O236,C$1),"-")</f>
        <v>-</v>
      </c>
      <c r="D236" s="17" t="str">
        <f>IF($M236=D$1,COUNTIF($M$2:P236,D$1),"-")</f>
        <v>-</v>
      </c>
      <c r="E236" s="17">
        <f>IF($M236=E$1,COUNTIF($M$2:Q236,E$1),"-")</f>
        <v>6</v>
      </c>
      <c r="F236" s="17" t="str">
        <f>IF($M236=F$1,COUNTIF($M$2:R236,F$1),"-")</f>
        <v>-</v>
      </c>
      <c r="G236" s="17" t="str">
        <f>IF($M236=G$1,COUNTIF($M$2:S236,G$1),"-")</f>
        <v>-</v>
      </c>
      <c r="H236" s="17" t="str">
        <f>IF($M236=H$1,COUNTIF($M$2:T236,H$1),"-")</f>
        <v>-</v>
      </c>
      <c r="I236" s="17" t="str">
        <f>IF($M236=I$1,COUNTIF($M$2:U236,I$1),"-")</f>
        <v>-</v>
      </c>
      <c r="J236" s="17" t="str">
        <f>IF($M236=J$1,COUNTIF($M$2:V236,J$1),"-")</f>
        <v>-</v>
      </c>
      <c r="K236" s="17" t="str">
        <f>IF($M236=K$1,COUNTIF($M$2:W236,K$1),"-")</f>
        <v>-</v>
      </c>
      <c r="L236" s="17" t="str">
        <f>IF($M236=L$1,COUNTIF($M$2:X236,L$1),"-")</f>
        <v>-</v>
      </c>
      <c r="M236" s="6" t="s">
        <v>76</v>
      </c>
      <c r="N236" s="8" t="s">
        <v>348</v>
      </c>
      <c r="O236" s="8" t="s">
        <v>386</v>
      </c>
      <c r="P236" s="114" t="s">
        <v>407</v>
      </c>
      <c r="Q236" s="6" t="str">
        <f t="shared" si="24"/>
        <v>Foundation Level Corporate Governance and Audit - 2025/26 - Learning &amp; Practice Workbook eBook</v>
      </c>
      <c r="R236" s="122">
        <v>9781035526000</v>
      </c>
      <c r="S236" s="62" t="s">
        <v>185</v>
      </c>
      <c r="T236" s="9" t="s">
        <v>400</v>
      </c>
      <c r="U236" s="6" t="s">
        <v>339</v>
      </c>
      <c r="V236" s="7" t="s">
        <v>474</v>
      </c>
    </row>
    <row r="237" spans="1:22" s="90" customFormat="1" x14ac:dyDescent="0.35">
      <c r="A237" s="17" t="str">
        <f>IF($M237=A$1,COUNTIF($M$2:M237,A$1),"-")</f>
        <v>-</v>
      </c>
      <c r="B237" s="17" t="str">
        <f>IF($M237=B$1,COUNTIF($M$2:N237,B$1),"-")</f>
        <v>-</v>
      </c>
      <c r="C237" s="17" t="str">
        <f>IF($M237=C$1,COUNTIF($M$2:O237,C$1),"-")</f>
        <v>-</v>
      </c>
      <c r="D237" s="17" t="str">
        <f>IF($M237=D$1,COUNTIF($M$2:P237,D$1),"-")</f>
        <v>-</v>
      </c>
      <c r="E237" s="17">
        <f>IF($M237=E$1,COUNTIF($M$2:Q237,E$1),"-")</f>
        <v>7</v>
      </c>
      <c r="F237" s="17" t="str">
        <f>IF($M237=F$1,COUNTIF($M$2:R237,F$1),"-")</f>
        <v>-</v>
      </c>
      <c r="G237" s="17" t="str">
        <f>IF($M237=G$1,COUNTIF($M$2:S237,G$1),"-")</f>
        <v>-</v>
      </c>
      <c r="H237" s="17" t="str">
        <f>IF($M237=H$1,COUNTIF($M$2:T237,H$1),"-")</f>
        <v>-</v>
      </c>
      <c r="I237" s="17" t="str">
        <f>IF($M237=I$1,COUNTIF($M$2:U237,I$1),"-")</f>
        <v>-</v>
      </c>
      <c r="J237" s="17" t="str">
        <f>IF($M237=J$1,COUNTIF($M$2:V237,J$1),"-")</f>
        <v>-</v>
      </c>
      <c r="K237" s="17" t="str">
        <f>IF($M237=K$1,COUNTIF($M$2:W237,K$1),"-")</f>
        <v>-</v>
      </c>
      <c r="L237" s="17" t="str">
        <f>IF($M237=L$1,COUNTIF($M$2:X237,L$1),"-")</f>
        <v>-</v>
      </c>
      <c r="M237" s="6" t="s">
        <v>76</v>
      </c>
      <c r="N237" s="8" t="s">
        <v>349</v>
      </c>
      <c r="O237" s="8" t="s">
        <v>375</v>
      </c>
      <c r="P237" s="114" t="s">
        <v>407</v>
      </c>
      <c r="Q237" s="6" t="str">
        <f t="shared" si="24"/>
        <v>Foundation Level Business Management - 2025/26 - Learning &amp; Practice Workbook</v>
      </c>
      <c r="R237" s="120">
        <v>9781035525713</v>
      </c>
      <c r="S237" s="62" t="s">
        <v>185</v>
      </c>
      <c r="T237" s="9" t="s">
        <v>400</v>
      </c>
      <c r="U237" s="6" t="s">
        <v>340</v>
      </c>
      <c r="V237" s="7" t="s">
        <v>474</v>
      </c>
    </row>
    <row r="238" spans="1:22" s="90" customFormat="1" x14ac:dyDescent="0.35">
      <c r="A238" s="17" t="str">
        <f>IF($M238=A$1,COUNTIF($M$2:M238,A$1),"-")</f>
        <v>-</v>
      </c>
      <c r="B238" s="17" t="str">
        <f>IF($M238=B$1,COUNTIF($M$2:N238,B$1),"-")</f>
        <v>-</v>
      </c>
      <c r="C238" s="17" t="str">
        <f>IF($M238=C$1,COUNTIF($M$2:O238,C$1),"-")</f>
        <v>-</v>
      </c>
      <c r="D238" s="17" t="str">
        <f>IF($M238=D$1,COUNTIF($M$2:P238,D$1),"-")</f>
        <v>-</v>
      </c>
      <c r="E238" s="17">
        <f>IF($M238=E$1,COUNTIF($M$2:Q238,E$1),"-")</f>
        <v>8</v>
      </c>
      <c r="F238" s="17" t="str">
        <f>IF($M238=F$1,COUNTIF($M$2:R238,F$1),"-")</f>
        <v>-</v>
      </c>
      <c r="G238" s="17" t="str">
        <f>IF($M238=G$1,COUNTIF($M$2:S238,G$1),"-")</f>
        <v>-</v>
      </c>
      <c r="H238" s="17" t="str">
        <f>IF($M238=H$1,COUNTIF($M$2:T238,H$1),"-")</f>
        <v>-</v>
      </c>
      <c r="I238" s="17" t="str">
        <f>IF($M238=I$1,COUNTIF($M$2:U238,I$1),"-")</f>
        <v>-</v>
      </c>
      <c r="J238" s="17" t="str">
        <f>IF($M238=J$1,COUNTIF($M$2:V238,J$1),"-")</f>
        <v>-</v>
      </c>
      <c r="K238" s="17" t="str">
        <f>IF($M238=K$1,COUNTIF($M$2:W238,K$1),"-")</f>
        <v>-</v>
      </c>
      <c r="L238" s="17" t="str">
        <f>IF($M238=L$1,COUNTIF($M$2:X238,L$1),"-")</f>
        <v>-</v>
      </c>
      <c r="M238" s="6" t="s">
        <v>76</v>
      </c>
      <c r="N238" s="8" t="s">
        <v>349</v>
      </c>
      <c r="O238" s="8" t="s">
        <v>386</v>
      </c>
      <c r="P238" s="114" t="s">
        <v>407</v>
      </c>
      <c r="Q238" s="6" t="str">
        <f t="shared" si="24"/>
        <v>Foundation Level Business Management - 2025/26 - Learning &amp; Practice Workbook eBook</v>
      </c>
      <c r="R238" s="122">
        <v>9781035525997</v>
      </c>
      <c r="S238" s="62" t="s">
        <v>185</v>
      </c>
      <c r="T238" s="9" t="s">
        <v>400</v>
      </c>
      <c r="U238" s="6" t="s">
        <v>339</v>
      </c>
      <c r="V238" s="7" t="s">
        <v>474</v>
      </c>
    </row>
    <row r="239" spans="1:22" s="90" customFormat="1" x14ac:dyDescent="0.35">
      <c r="A239" s="17" t="str">
        <f>IF($M239=A$1,COUNTIF($M$2:M239,A$1),"-")</f>
        <v>-</v>
      </c>
      <c r="B239" s="17" t="str">
        <f>IF($M239=B$1,COUNTIF($M$2:N239,B$1),"-")</f>
        <v>-</v>
      </c>
      <c r="C239" s="17" t="str">
        <f>IF($M239=C$1,COUNTIF($M$2:O239,C$1),"-")</f>
        <v>-</v>
      </c>
      <c r="D239" s="17" t="str">
        <f>IF($M239=D$1,COUNTIF($M$2:P239,D$1),"-")</f>
        <v>-</v>
      </c>
      <c r="E239" s="17">
        <f>IF($M239=E$1,COUNTIF($M$2:Q239,E$1),"-")</f>
        <v>9</v>
      </c>
      <c r="F239" s="17" t="str">
        <f>IF($M239=F$1,COUNTIF($M$2:R239,F$1),"-")</f>
        <v>-</v>
      </c>
      <c r="G239" s="17" t="str">
        <f>IF($M239=G$1,COUNTIF($M$2:S239,G$1),"-")</f>
        <v>-</v>
      </c>
      <c r="H239" s="17" t="str">
        <f>IF($M239=H$1,COUNTIF($M$2:T239,H$1),"-")</f>
        <v>-</v>
      </c>
      <c r="I239" s="17" t="str">
        <f>IF($M239=I$1,COUNTIF($M$2:U239,I$1),"-")</f>
        <v>-</v>
      </c>
      <c r="J239" s="17" t="str">
        <f>IF($M239=J$1,COUNTIF($M$2:V239,J$1),"-")</f>
        <v>-</v>
      </c>
      <c r="K239" s="17" t="str">
        <f>IF($M239=K$1,COUNTIF($M$2:W239,K$1),"-")</f>
        <v>-</v>
      </c>
      <c r="L239" s="17" t="str">
        <f>IF($M239=L$1,COUNTIF($M$2:X239,L$1),"-")</f>
        <v>-</v>
      </c>
      <c r="M239" s="6" t="s">
        <v>76</v>
      </c>
      <c r="N239" s="8" t="s">
        <v>344</v>
      </c>
      <c r="O239" s="8" t="s">
        <v>375</v>
      </c>
      <c r="P239" s="114" t="s">
        <v>407</v>
      </c>
      <c r="Q239" s="6" t="str">
        <f t="shared" si="24"/>
        <v>Professional Level 1 Financial Accounting and Reporting 1 - 2025/26 - Learning &amp; Practice Workbook</v>
      </c>
      <c r="R239" s="120">
        <v>9781035525768</v>
      </c>
      <c r="S239" s="62" t="s">
        <v>185</v>
      </c>
      <c r="T239" s="9" t="s">
        <v>400</v>
      </c>
      <c r="U239" s="6" t="s">
        <v>340</v>
      </c>
      <c r="V239" s="7" t="s">
        <v>474</v>
      </c>
    </row>
    <row r="240" spans="1:22" s="90" customFormat="1" x14ac:dyDescent="0.35">
      <c r="A240" s="17" t="str">
        <f>IF($M240=A$1,COUNTIF($M$2:M240,A$1),"-")</f>
        <v>-</v>
      </c>
      <c r="B240" s="17" t="str">
        <f>IF($M240=B$1,COUNTIF($M$2:N240,B$1),"-")</f>
        <v>-</v>
      </c>
      <c r="C240" s="17" t="str">
        <f>IF($M240=C$1,COUNTIF($M$2:O240,C$1),"-")</f>
        <v>-</v>
      </c>
      <c r="D240" s="17" t="str">
        <f>IF($M240=D$1,COUNTIF($M$2:P240,D$1),"-")</f>
        <v>-</v>
      </c>
      <c r="E240" s="17">
        <f>IF($M240=E$1,COUNTIF($M$2:Q240,E$1),"-")</f>
        <v>10</v>
      </c>
      <c r="F240" s="17" t="str">
        <f>IF($M240=F$1,COUNTIF($M$2:R240,F$1),"-")</f>
        <v>-</v>
      </c>
      <c r="G240" s="17" t="str">
        <f>IF($M240=G$1,COUNTIF($M$2:S240,G$1),"-")</f>
        <v>-</v>
      </c>
      <c r="H240" s="17" t="str">
        <f>IF($M240=H$1,COUNTIF($M$2:T240,H$1),"-")</f>
        <v>-</v>
      </c>
      <c r="I240" s="17" t="str">
        <f>IF($M240=I$1,COUNTIF($M$2:U240,I$1),"-")</f>
        <v>-</v>
      </c>
      <c r="J240" s="17" t="str">
        <f>IF($M240=J$1,COUNTIF($M$2:V240,J$1),"-")</f>
        <v>-</v>
      </c>
      <c r="K240" s="17" t="str">
        <f>IF($M240=K$1,COUNTIF($M$2:W240,K$1),"-")</f>
        <v>-</v>
      </c>
      <c r="L240" s="17" t="str">
        <f>IF($M240=L$1,COUNTIF($M$2:X240,L$1),"-")</f>
        <v>-</v>
      </c>
      <c r="M240" s="6" t="s">
        <v>76</v>
      </c>
      <c r="N240" s="8" t="s">
        <v>344</v>
      </c>
      <c r="O240" s="8" t="s">
        <v>386</v>
      </c>
      <c r="P240" s="114" t="s">
        <v>407</v>
      </c>
      <c r="Q240" s="6" t="str">
        <f t="shared" si="24"/>
        <v>Professional Level 1 Financial Accounting and Reporting 1 - 2025/26 - Learning &amp; Practice Workbook eBook</v>
      </c>
      <c r="R240" s="122">
        <v>9781035526048</v>
      </c>
      <c r="S240" s="62" t="s">
        <v>185</v>
      </c>
      <c r="T240" s="9" t="s">
        <v>400</v>
      </c>
      <c r="U240" s="6" t="s">
        <v>339</v>
      </c>
      <c r="V240" s="7" t="s">
        <v>474</v>
      </c>
    </row>
    <row r="241" spans="1:22" s="90" customFormat="1" x14ac:dyDescent="0.35">
      <c r="A241" s="17" t="str">
        <f>IF($M241=A$1,COUNTIF($M$2:M241,A$1),"-")</f>
        <v>-</v>
      </c>
      <c r="B241" s="17" t="str">
        <f>IF($M241=B$1,COUNTIF($M$2:N241,B$1),"-")</f>
        <v>-</v>
      </c>
      <c r="C241" s="17" t="str">
        <f>IF($M241=C$1,COUNTIF($M$2:O241,C$1),"-")</f>
        <v>-</v>
      </c>
      <c r="D241" s="17" t="str">
        <f>IF($M241=D$1,COUNTIF($M$2:P241,D$1),"-")</f>
        <v>-</v>
      </c>
      <c r="E241" s="17">
        <f>IF($M241=E$1,COUNTIF($M$2:Q241,E$1),"-")</f>
        <v>11</v>
      </c>
      <c r="F241" s="17" t="str">
        <f>IF($M241=F$1,COUNTIF($M$2:R241,F$1),"-")</f>
        <v>-</v>
      </c>
      <c r="G241" s="17" t="str">
        <f>IF($M241=G$1,COUNTIF($M$2:S241,G$1),"-")</f>
        <v>-</v>
      </c>
      <c r="H241" s="17" t="str">
        <f>IF($M241=H$1,COUNTIF($M$2:T241,H$1),"-")</f>
        <v>-</v>
      </c>
      <c r="I241" s="17" t="str">
        <f>IF($M241=I$1,COUNTIF($M$2:U241,I$1),"-")</f>
        <v>-</v>
      </c>
      <c r="J241" s="17" t="str">
        <f>IF($M241=J$1,COUNTIF($M$2:V241,J$1),"-")</f>
        <v>-</v>
      </c>
      <c r="K241" s="17" t="str">
        <f>IF($M241=K$1,COUNTIF($M$2:W241,K$1),"-")</f>
        <v>-</v>
      </c>
      <c r="L241" s="17" t="str">
        <f>IF($M241=L$1,COUNTIF($M$2:X241,L$1),"-")</f>
        <v>-</v>
      </c>
      <c r="M241" s="6" t="s">
        <v>76</v>
      </c>
      <c r="N241" s="8" t="s">
        <v>345</v>
      </c>
      <c r="O241" s="8" t="s">
        <v>375</v>
      </c>
      <c r="P241" s="114" t="s">
        <v>407</v>
      </c>
      <c r="Q241" s="6" t="str">
        <f t="shared" si="24"/>
        <v>Professional Level 1 Principles of Governance and Audit - 2025/26 - Learning &amp; Practice Workbook</v>
      </c>
      <c r="R241" s="120">
        <v>9781035525782</v>
      </c>
      <c r="S241" s="62" t="s">
        <v>185</v>
      </c>
      <c r="T241" s="9" t="s">
        <v>400</v>
      </c>
      <c r="U241" s="6" t="s">
        <v>340</v>
      </c>
      <c r="V241" s="7" t="s">
        <v>474</v>
      </c>
    </row>
    <row r="242" spans="1:22" s="90" customFormat="1" x14ac:dyDescent="0.35">
      <c r="A242" s="17" t="str">
        <f>IF($M242=A$1,COUNTIF($M$2:M242,A$1),"-")</f>
        <v>-</v>
      </c>
      <c r="B242" s="17" t="str">
        <f>IF($M242=B$1,COUNTIF($M$2:N242,B$1),"-")</f>
        <v>-</v>
      </c>
      <c r="C242" s="17" t="str">
        <f>IF($M242=C$1,COUNTIF($M$2:O242,C$1),"-")</f>
        <v>-</v>
      </c>
      <c r="D242" s="17" t="str">
        <f>IF($M242=D$1,COUNTIF($M$2:P242,D$1),"-")</f>
        <v>-</v>
      </c>
      <c r="E242" s="17">
        <f>IF($M242=E$1,COUNTIF($M$2:Q242,E$1),"-")</f>
        <v>12</v>
      </c>
      <c r="F242" s="17" t="str">
        <f>IF($M242=F$1,COUNTIF($M$2:R242,F$1),"-")</f>
        <v>-</v>
      </c>
      <c r="G242" s="17" t="str">
        <f>IF($M242=G$1,COUNTIF($M$2:S242,G$1),"-")</f>
        <v>-</v>
      </c>
      <c r="H242" s="17" t="str">
        <f>IF($M242=H$1,COUNTIF($M$2:T242,H$1),"-")</f>
        <v>-</v>
      </c>
      <c r="I242" s="17" t="str">
        <f>IF($M242=I$1,COUNTIF($M$2:U242,I$1),"-")</f>
        <v>-</v>
      </c>
      <c r="J242" s="17" t="str">
        <f>IF($M242=J$1,COUNTIF($M$2:V242,J$1),"-")</f>
        <v>-</v>
      </c>
      <c r="K242" s="17" t="str">
        <f>IF($M242=K$1,COUNTIF($M$2:W242,K$1),"-")</f>
        <v>-</v>
      </c>
      <c r="L242" s="17" t="str">
        <f>IF($M242=L$1,COUNTIF($M$2:X242,L$1),"-")</f>
        <v>-</v>
      </c>
      <c r="M242" s="6" t="s">
        <v>76</v>
      </c>
      <c r="N242" s="8" t="s">
        <v>345</v>
      </c>
      <c r="O242" s="8" t="s">
        <v>386</v>
      </c>
      <c r="P242" s="114" t="s">
        <v>407</v>
      </c>
      <c r="Q242" s="6" t="str">
        <f t="shared" si="24"/>
        <v>Professional Level 1 Principles of Governance and Audit - 2025/26 - Learning &amp; Practice Workbook eBook</v>
      </c>
      <c r="R242" s="122">
        <v>9781035526062</v>
      </c>
      <c r="S242" s="62" t="s">
        <v>185</v>
      </c>
      <c r="T242" s="9" t="s">
        <v>400</v>
      </c>
      <c r="U242" s="6" t="s">
        <v>339</v>
      </c>
      <c r="V242" s="7" t="s">
        <v>474</v>
      </c>
    </row>
    <row r="243" spans="1:22" s="90" customFormat="1" x14ac:dyDescent="0.35">
      <c r="A243" s="17" t="str">
        <f>IF($M243=A$1,COUNTIF($M$2:M243,A$1),"-")</f>
        <v>-</v>
      </c>
      <c r="B243" s="17" t="str">
        <f>IF($M243=B$1,COUNTIF($M$2:N243,B$1),"-")</f>
        <v>-</v>
      </c>
      <c r="C243" s="17" t="str">
        <f>IF($M243=C$1,COUNTIF($M$2:O243,C$1),"-")</f>
        <v>-</v>
      </c>
      <c r="D243" s="17" t="str">
        <f>IF($M243=D$1,COUNTIF($M$2:P243,D$1),"-")</f>
        <v>-</v>
      </c>
      <c r="E243" s="17">
        <f>IF($M243=E$1,COUNTIF($M$2:Q243,E$1),"-")</f>
        <v>13</v>
      </c>
      <c r="F243" s="17" t="str">
        <f>IF($M243=F$1,COUNTIF($M$2:R243,F$1),"-")</f>
        <v>-</v>
      </c>
      <c r="G243" s="17" t="str">
        <f>IF($M243=G$1,COUNTIF($M$2:S243,G$1),"-")</f>
        <v>-</v>
      </c>
      <c r="H243" s="17" t="str">
        <f>IF($M243=H$1,COUNTIF($M$2:T243,H$1),"-")</f>
        <v>-</v>
      </c>
      <c r="I243" s="17" t="str">
        <f>IF($M243=I$1,COUNTIF($M$2:U243,I$1),"-")</f>
        <v>-</v>
      </c>
      <c r="J243" s="17" t="str">
        <f>IF($M243=J$1,COUNTIF($M$2:V243,J$1),"-")</f>
        <v>-</v>
      </c>
      <c r="K243" s="17" t="str">
        <f>IF($M243=K$1,COUNTIF($M$2:W243,K$1),"-")</f>
        <v>-</v>
      </c>
      <c r="L243" s="17" t="str">
        <f>IF($M243=L$1,COUNTIF($M$2:X243,L$1),"-")</f>
        <v>-</v>
      </c>
      <c r="M243" s="6" t="s">
        <v>76</v>
      </c>
      <c r="N243" s="8" t="s">
        <v>346</v>
      </c>
      <c r="O243" s="8" t="s">
        <v>375</v>
      </c>
      <c r="P243" s="114" t="s">
        <v>407</v>
      </c>
      <c r="Q243" s="6" t="str">
        <f t="shared" si="24"/>
        <v>Professional Level 1 Business Law for Accountants - 2025/26 - Learning &amp; Practice Workbook</v>
      </c>
      <c r="R243" s="120">
        <v>9781035525751</v>
      </c>
      <c r="S243" s="62" t="s">
        <v>185</v>
      </c>
      <c r="T243" s="9" t="s">
        <v>400</v>
      </c>
      <c r="U243" s="6" t="s">
        <v>340</v>
      </c>
      <c r="V243" s="7" t="s">
        <v>474</v>
      </c>
    </row>
    <row r="244" spans="1:22" s="90" customFormat="1" x14ac:dyDescent="0.35">
      <c r="A244" s="17" t="str">
        <f>IF($M244=A$1,COUNTIF($M$2:M244,A$1),"-")</f>
        <v>-</v>
      </c>
      <c r="B244" s="17" t="str">
        <f>IF($M244=B$1,COUNTIF($M$2:N244,B$1),"-")</f>
        <v>-</v>
      </c>
      <c r="C244" s="17" t="str">
        <f>IF($M244=C$1,COUNTIF($M$2:O244,C$1),"-")</f>
        <v>-</v>
      </c>
      <c r="D244" s="17" t="str">
        <f>IF($M244=D$1,COUNTIF($M$2:P244,D$1),"-")</f>
        <v>-</v>
      </c>
      <c r="E244" s="17">
        <f>IF($M244=E$1,COUNTIF($M$2:Q244,E$1),"-")</f>
        <v>14</v>
      </c>
      <c r="F244" s="17" t="str">
        <f>IF($M244=F$1,COUNTIF($M$2:R244,F$1),"-")</f>
        <v>-</v>
      </c>
      <c r="G244" s="17" t="str">
        <f>IF($M244=G$1,COUNTIF($M$2:S244,G$1),"-")</f>
        <v>-</v>
      </c>
      <c r="H244" s="17" t="str">
        <f>IF($M244=H$1,COUNTIF($M$2:T244,H$1),"-")</f>
        <v>-</v>
      </c>
      <c r="I244" s="17" t="str">
        <f>IF($M244=I$1,COUNTIF($M$2:U244,I$1),"-")</f>
        <v>-</v>
      </c>
      <c r="J244" s="17" t="str">
        <f>IF($M244=J$1,COUNTIF($M$2:V244,J$1),"-")</f>
        <v>-</v>
      </c>
      <c r="K244" s="17" t="str">
        <f>IF($M244=K$1,COUNTIF($M$2:W244,K$1),"-")</f>
        <v>-</v>
      </c>
      <c r="L244" s="17" t="str">
        <f>IF($M244=L$1,COUNTIF($M$2:X244,L$1),"-")</f>
        <v>-</v>
      </c>
      <c r="M244" s="6" t="s">
        <v>76</v>
      </c>
      <c r="N244" s="8" t="s">
        <v>346</v>
      </c>
      <c r="O244" s="8" t="s">
        <v>386</v>
      </c>
      <c r="P244" s="114" t="s">
        <v>407</v>
      </c>
      <c r="Q244" s="6" t="str">
        <f t="shared" si="24"/>
        <v>Professional Level 1 Business Law for Accountants - 2025/26 - Learning &amp; Practice Workbook eBook</v>
      </c>
      <c r="R244" s="122">
        <v>9781035526031</v>
      </c>
      <c r="S244" s="62" t="s">
        <v>185</v>
      </c>
      <c r="T244" s="9" t="s">
        <v>400</v>
      </c>
      <c r="U244" s="6" t="s">
        <v>339</v>
      </c>
      <c r="V244" s="7" t="s">
        <v>474</v>
      </c>
    </row>
    <row r="245" spans="1:22" s="90" customFormat="1" x14ac:dyDescent="0.35">
      <c r="A245" s="17" t="str">
        <f>IF($M245=A$1,COUNTIF($M$2:M245,A$1),"-")</f>
        <v>-</v>
      </c>
      <c r="B245" s="17" t="str">
        <f>IF($M245=B$1,COUNTIF($M$2:N245,B$1),"-")</f>
        <v>-</v>
      </c>
      <c r="C245" s="17" t="str">
        <f>IF($M245=C$1,COUNTIF($M$2:O245,C$1),"-")</f>
        <v>-</v>
      </c>
      <c r="D245" s="17" t="str">
        <f>IF($M245=D$1,COUNTIF($M$2:P245,D$1),"-")</f>
        <v>-</v>
      </c>
      <c r="E245" s="17">
        <f>IF($M245=E$1,COUNTIF($M$2:Q245,E$1),"-")</f>
        <v>15</v>
      </c>
      <c r="F245" s="17" t="str">
        <f>IF($M245=F$1,COUNTIF($M$2:R245,F$1),"-")</f>
        <v>-</v>
      </c>
      <c r="G245" s="17" t="str">
        <f>IF($M245=G$1,COUNTIF($M$2:S245,G$1),"-")</f>
        <v>-</v>
      </c>
      <c r="H245" s="17" t="str">
        <f>IF($M245=H$1,COUNTIF($M$2:T245,H$1),"-")</f>
        <v>-</v>
      </c>
      <c r="I245" s="17" t="str">
        <f>IF($M245=I$1,COUNTIF($M$2:U245,I$1),"-")</f>
        <v>-</v>
      </c>
      <c r="J245" s="17" t="str">
        <f>IF($M245=J$1,COUNTIF($M$2:V245,J$1),"-")</f>
        <v>-</v>
      </c>
      <c r="K245" s="17" t="str">
        <f>IF($M245=K$1,COUNTIF($M$2:W245,K$1),"-")</f>
        <v>-</v>
      </c>
      <c r="L245" s="17" t="str">
        <f>IF($M245=L$1,COUNTIF($M$2:X245,L$1),"-")</f>
        <v>-</v>
      </c>
      <c r="M245" s="6" t="s">
        <v>76</v>
      </c>
      <c r="N245" s="8" t="s">
        <v>350</v>
      </c>
      <c r="O245" s="8" t="s">
        <v>375</v>
      </c>
      <c r="P245" s="114" t="s">
        <v>407</v>
      </c>
      <c r="Q245" s="6" t="str">
        <f t="shared" si="24"/>
        <v>Professional Level 1 Management Accounting - 2025/26 - Learning &amp; Practice Workbook</v>
      </c>
      <c r="R245" s="120">
        <v>9781035525775</v>
      </c>
      <c r="S245" s="62" t="s">
        <v>185</v>
      </c>
      <c r="T245" s="9" t="s">
        <v>400</v>
      </c>
      <c r="U245" s="6" t="s">
        <v>340</v>
      </c>
      <c r="V245" s="7" t="s">
        <v>474</v>
      </c>
    </row>
    <row r="246" spans="1:22" s="90" customFormat="1" x14ac:dyDescent="0.35">
      <c r="A246" s="17" t="str">
        <f>IF($M246=A$1,COUNTIF($M$2:M246,A$1),"-")</f>
        <v>-</v>
      </c>
      <c r="B246" s="17" t="str">
        <f>IF($M246=B$1,COUNTIF($M$2:N246,B$1),"-")</f>
        <v>-</v>
      </c>
      <c r="C246" s="17" t="str">
        <f>IF($M246=C$1,COUNTIF($M$2:O246,C$1),"-")</f>
        <v>-</v>
      </c>
      <c r="D246" s="17" t="str">
        <f>IF($M246=D$1,COUNTIF($M$2:P246,D$1),"-")</f>
        <v>-</v>
      </c>
      <c r="E246" s="17">
        <f>IF($M246=E$1,COUNTIF($M$2:Q246,E$1),"-")</f>
        <v>16</v>
      </c>
      <c r="F246" s="17" t="str">
        <f>IF($M246=F$1,COUNTIF($M$2:R246,F$1),"-")</f>
        <v>-</v>
      </c>
      <c r="G246" s="17" t="str">
        <f>IF($M246=G$1,COUNTIF($M$2:S246,G$1),"-")</f>
        <v>-</v>
      </c>
      <c r="H246" s="17" t="str">
        <f>IF($M246=H$1,COUNTIF($M$2:T246,H$1),"-")</f>
        <v>-</v>
      </c>
      <c r="I246" s="17" t="str">
        <f>IF($M246=I$1,COUNTIF($M$2:U246,I$1),"-")</f>
        <v>-</v>
      </c>
      <c r="J246" s="17" t="str">
        <f>IF($M246=J$1,COUNTIF($M$2:V246,J$1),"-")</f>
        <v>-</v>
      </c>
      <c r="K246" s="17" t="str">
        <f>IF($M246=K$1,COUNTIF($M$2:W246,K$1),"-")</f>
        <v>-</v>
      </c>
      <c r="L246" s="17" t="str">
        <f>IF($M246=L$1,COUNTIF($M$2:X246,L$1),"-")</f>
        <v>-</v>
      </c>
      <c r="M246" s="6" t="s">
        <v>76</v>
      </c>
      <c r="N246" s="8" t="s">
        <v>350</v>
      </c>
      <c r="O246" s="8" t="s">
        <v>386</v>
      </c>
      <c r="P246" s="114" t="s">
        <v>407</v>
      </c>
      <c r="Q246" s="6" t="str">
        <f t="shared" si="24"/>
        <v>Professional Level 1 Management Accounting - 2025/26 - Learning &amp; Practice Workbook eBook</v>
      </c>
      <c r="R246" s="122">
        <v>9781035526055</v>
      </c>
      <c r="S246" s="62" t="s">
        <v>185</v>
      </c>
      <c r="T246" s="9" t="s">
        <v>400</v>
      </c>
      <c r="U246" s="6" t="s">
        <v>339</v>
      </c>
      <c r="V246" s="7" t="s">
        <v>474</v>
      </c>
    </row>
    <row r="247" spans="1:22" s="90" customFormat="1" x14ac:dyDescent="0.35">
      <c r="A247" s="17" t="str">
        <f>IF($M247=A$1,COUNTIF($M$2:M247,A$1),"-")</f>
        <v>-</v>
      </c>
      <c r="B247" s="17" t="str">
        <f>IF($M247=B$1,COUNTIF($M$2:N247,B$1),"-")</f>
        <v>-</v>
      </c>
      <c r="C247" s="17" t="str">
        <f>IF($M247=C$1,COUNTIF($M$2:O247,C$1),"-")</f>
        <v>-</v>
      </c>
      <c r="D247" s="17" t="str">
        <f>IF($M247=D$1,COUNTIF($M$2:P247,D$1),"-")</f>
        <v>-</v>
      </c>
      <c r="E247" s="17">
        <f>IF($M247=E$1,COUNTIF($M$2:Q247,E$1),"-")</f>
        <v>17</v>
      </c>
      <c r="F247" s="17" t="str">
        <f>IF($M247=F$1,COUNTIF($M$2:R247,F$1),"-")</f>
        <v>-</v>
      </c>
      <c r="G247" s="17" t="str">
        <f>IF($M247=G$1,COUNTIF($M$2:S247,G$1),"-")</f>
        <v>-</v>
      </c>
      <c r="H247" s="17" t="str">
        <f>IF($M247=H$1,COUNTIF($M$2:T247,H$1),"-")</f>
        <v>-</v>
      </c>
      <c r="I247" s="17" t="str">
        <f>IF($M247=I$1,COUNTIF($M$2:U247,I$1),"-")</f>
        <v>-</v>
      </c>
      <c r="J247" s="17" t="str">
        <f>IF($M247=J$1,COUNTIF($M$2:V247,J$1),"-")</f>
        <v>-</v>
      </c>
      <c r="K247" s="17" t="str">
        <f>IF($M247=K$1,COUNTIF($M$2:W247,K$1),"-")</f>
        <v>-</v>
      </c>
      <c r="L247" s="17" t="str">
        <f>IF($M247=L$1,COUNTIF($M$2:X247,L$1),"-")</f>
        <v>-</v>
      </c>
      <c r="M247" s="6" t="s">
        <v>76</v>
      </c>
      <c r="N247" s="8" t="s">
        <v>355</v>
      </c>
      <c r="O247" s="8" t="s">
        <v>375</v>
      </c>
      <c r="P247" s="114" t="s">
        <v>407</v>
      </c>
      <c r="Q247" s="6" t="str">
        <f t="shared" si="24"/>
        <v>Professional Level 1 Taxation (UK) - 2025/26 - Learning &amp; Practice Workbook</v>
      </c>
      <c r="R247" s="120">
        <v>9781035525799</v>
      </c>
      <c r="S247" s="62" t="s">
        <v>185</v>
      </c>
      <c r="T247" s="9" t="s">
        <v>400</v>
      </c>
      <c r="U247" s="6" t="s">
        <v>340</v>
      </c>
      <c r="V247" s="7" t="s">
        <v>474</v>
      </c>
    </row>
    <row r="248" spans="1:22" s="90" customFormat="1" x14ac:dyDescent="0.35">
      <c r="A248" s="17" t="str">
        <f>IF($M248=A$1,COUNTIF($M$2:M248,A$1),"-")</f>
        <v>-</v>
      </c>
      <c r="B248" s="17" t="str">
        <f>IF($M248=B$1,COUNTIF($M$2:N248,B$1),"-")</f>
        <v>-</v>
      </c>
      <c r="C248" s="17" t="str">
        <f>IF($M248=C$1,COUNTIF($M$2:O248,C$1),"-")</f>
        <v>-</v>
      </c>
      <c r="D248" s="17" t="str">
        <f>IF($M248=D$1,COUNTIF($M$2:P248,D$1),"-")</f>
        <v>-</v>
      </c>
      <c r="E248" s="17">
        <f>IF($M248=E$1,COUNTIF($M$2:Q248,E$1),"-")</f>
        <v>18</v>
      </c>
      <c r="F248" s="17" t="str">
        <f>IF($M248=F$1,COUNTIF($M$2:R248,F$1),"-")</f>
        <v>-</v>
      </c>
      <c r="G248" s="17" t="str">
        <f>IF($M248=G$1,COUNTIF($M$2:S248,G$1),"-")</f>
        <v>-</v>
      </c>
      <c r="H248" s="17" t="str">
        <f>IF($M248=H$1,COUNTIF($M$2:T248,H$1),"-")</f>
        <v>-</v>
      </c>
      <c r="I248" s="17" t="str">
        <f>IF($M248=I$1,COUNTIF($M$2:U248,I$1),"-")</f>
        <v>-</v>
      </c>
      <c r="J248" s="17" t="str">
        <f>IF($M248=J$1,COUNTIF($M$2:V248,J$1),"-")</f>
        <v>-</v>
      </c>
      <c r="K248" s="17" t="str">
        <f>IF($M248=K$1,COUNTIF($M$2:W248,K$1),"-")</f>
        <v>-</v>
      </c>
      <c r="L248" s="17" t="str">
        <f>IF($M248=L$1,COUNTIF($M$2:X248,L$1),"-")</f>
        <v>-</v>
      </c>
      <c r="M248" s="6" t="s">
        <v>76</v>
      </c>
      <c r="N248" s="8" t="s">
        <v>355</v>
      </c>
      <c r="O248" s="8" t="s">
        <v>386</v>
      </c>
      <c r="P248" s="114" t="s">
        <v>407</v>
      </c>
      <c r="Q248" s="6" t="str">
        <f t="shared" si="24"/>
        <v>Professional Level 1 Taxation (UK) - 2025/26 - Learning &amp; Practice Workbook eBook</v>
      </c>
      <c r="R248" s="120">
        <v>9781035526079</v>
      </c>
      <c r="S248" s="62" t="s">
        <v>185</v>
      </c>
      <c r="T248" s="9" t="s">
        <v>400</v>
      </c>
      <c r="U248" s="6" t="s">
        <v>339</v>
      </c>
      <c r="V248" s="7" t="s">
        <v>474</v>
      </c>
    </row>
    <row r="249" spans="1:22" s="90" customFormat="1" x14ac:dyDescent="0.35">
      <c r="A249" s="17" t="str">
        <f>IF($M249=A$1,COUNTIF($M$2:M249,A$1),"-")</f>
        <v>-</v>
      </c>
      <c r="B249" s="17" t="str">
        <f>IF($M249=B$1,COUNTIF($M$2:N249,B$1),"-")</f>
        <v>-</v>
      </c>
      <c r="C249" s="17" t="str">
        <f>IF($M249=C$1,COUNTIF($M$2:O249,C$1),"-")</f>
        <v>-</v>
      </c>
      <c r="D249" s="17" t="str">
        <f>IF($M249=D$1,COUNTIF($M$2:P249,D$1),"-")</f>
        <v>-</v>
      </c>
      <c r="E249" s="17">
        <f>IF($M249=E$1,COUNTIF($M$2:Q249,E$1),"-")</f>
        <v>19</v>
      </c>
      <c r="F249" s="17" t="str">
        <f>IF($M249=F$1,COUNTIF($M$2:R249,F$1),"-")</f>
        <v>-</v>
      </c>
      <c r="G249" s="17" t="str">
        <f>IF($M249=G$1,COUNTIF($M$2:S249,G$1),"-")</f>
        <v>-</v>
      </c>
      <c r="H249" s="17" t="str">
        <f>IF($M249=H$1,COUNTIF($M$2:T249,H$1),"-")</f>
        <v>-</v>
      </c>
      <c r="I249" s="17" t="str">
        <f>IF($M249=I$1,COUNTIF($M$2:U249,I$1),"-")</f>
        <v>-</v>
      </c>
      <c r="J249" s="17" t="str">
        <f>IF($M249=J$1,COUNTIF($M$2:V249,J$1),"-")</f>
        <v>-</v>
      </c>
      <c r="K249" s="17" t="str">
        <f>IF($M249=K$1,COUNTIF($M$2:W249,K$1),"-")</f>
        <v>-</v>
      </c>
      <c r="L249" s="17" t="str">
        <f>IF($M249=L$1,COUNTIF($M$2:X249,L$1),"-")</f>
        <v>-</v>
      </c>
      <c r="M249" s="6" t="s">
        <v>76</v>
      </c>
      <c r="N249" s="8" t="s">
        <v>354</v>
      </c>
      <c r="O249" s="8" t="s">
        <v>375</v>
      </c>
      <c r="P249" s="114" t="s">
        <v>407</v>
      </c>
      <c r="Q249" s="6" t="str">
        <f t="shared" si="24"/>
        <v>Professional Level 2 Financial Accounting and Reporting 2 - 2025/26 - Learning &amp; Practice Workbook</v>
      </c>
      <c r="R249" s="120">
        <v>9781035525836</v>
      </c>
      <c r="S249" s="62" t="s">
        <v>185</v>
      </c>
      <c r="T249" s="9" t="s">
        <v>400</v>
      </c>
      <c r="U249" s="6" t="s">
        <v>340</v>
      </c>
      <c r="V249" s="7" t="s">
        <v>474</v>
      </c>
    </row>
    <row r="250" spans="1:22" s="90" customFormat="1" x14ac:dyDescent="0.35">
      <c r="A250" s="17" t="str">
        <f>IF($M250=A$1,COUNTIF($M$2:M250,A$1),"-")</f>
        <v>-</v>
      </c>
      <c r="B250" s="17" t="str">
        <f>IF($M250=B$1,COUNTIF($M$2:N250,B$1),"-")</f>
        <v>-</v>
      </c>
      <c r="C250" s="17" t="str">
        <f>IF($M250=C$1,COUNTIF($M$2:O250,C$1),"-")</f>
        <v>-</v>
      </c>
      <c r="D250" s="17" t="str">
        <f>IF($M250=D$1,COUNTIF($M$2:P250,D$1),"-")</f>
        <v>-</v>
      </c>
      <c r="E250" s="17">
        <f>IF($M250=E$1,COUNTIF($M$2:Q250,E$1),"-")</f>
        <v>20</v>
      </c>
      <c r="F250" s="17" t="str">
        <f>IF($M250=F$1,COUNTIF($M$2:R250,F$1),"-")</f>
        <v>-</v>
      </c>
      <c r="G250" s="17" t="str">
        <f>IF($M250=G$1,COUNTIF($M$2:S250,G$1),"-")</f>
        <v>-</v>
      </c>
      <c r="H250" s="17" t="str">
        <f>IF($M250=H$1,COUNTIF($M$2:T250,H$1),"-")</f>
        <v>-</v>
      </c>
      <c r="I250" s="17" t="str">
        <f>IF($M250=I$1,COUNTIF($M$2:U250,I$1),"-")</f>
        <v>-</v>
      </c>
      <c r="J250" s="17" t="str">
        <f>IF($M250=J$1,COUNTIF($M$2:V250,J$1),"-")</f>
        <v>-</v>
      </c>
      <c r="K250" s="17" t="str">
        <f>IF($M250=K$1,COUNTIF($M$2:W250,K$1),"-")</f>
        <v>-</v>
      </c>
      <c r="L250" s="17" t="str">
        <f>IF($M250=L$1,COUNTIF($M$2:X250,L$1),"-")</f>
        <v>-</v>
      </c>
      <c r="M250" s="6" t="s">
        <v>76</v>
      </c>
      <c r="N250" s="8" t="s">
        <v>354</v>
      </c>
      <c r="O250" s="8" t="s">
        <v>386</v>
      </c>
      <c r="P250" s="114" t="s">
        <v>407</v>
      </c>
      <c r="Q250" s="6" t="str">
        <f t="shared" si="24"/>
        <v>Professional Level 2 Financial Accounting and Reporting 2 - 2025/26 - Learning &amp; Practice Workbook eBook</v>
      </c>
      <c r="R250" s="122">
        <v>9781035526116</v>
      </c>
      <c r="S250" s="62" t="s">
        <v>185</v>
      </c>
      <c r="T250" s="9" t="s">
        <v>400</v>
      </c>
      <c r="U250" s="6" t="s">
        <v>339</v>
      </c>
      <c r="V250" s="7" t="s">
        <v>474</v>
      </c>
    </row>
    <row r="251" spans="1:22" s="90" customFormat="1" x14ac:dyDescent="0.35">
      <c r="A251" s="17" t="str">
        <f>IF($M251=A$1,COUNTIF($M$2:M251,A$1),"-")</f>
        <v>-</v>
      </c>
      <c r="B251" s="17" t="str">
        <f>IF($M251=B$1,COUNTIF($M$2:N251,B$1),"-")</f>
        <v>-</v>
      </c>
      <c r="C251" s="17" t="str">
        <f>IF($M251=C$1,COUNTIF($M$2:O251,C$1),"-")</f>
        <v>-</v>
      </c>
      <c r="D251" s="17" t="str">
        <f>IF($M251=D$1,COUNTIF($M$2:P251,D$1),"-")</f>
        <v>-</v>
      </c>
      <c r="E251" s="17">
        <f>IF($M251=E$1,COUNTIF($M$2:Q251,E$1),"-")</f>
        <v>21</v>
      </c>
      <c r="F251" s="17" t="str">
        <f>IF($M251=F$1,COUNTIF($M$2:R251,F$1),"-")</f>
        <v>-</v>
      </c>
      <c r="G251" s="17" t="str">
        <f>IF($M251=G$1,COUNTIF($M$2:S251,G$1),"-")</f>
        <v>-</v>
      </c>
      <c r="H251" s="17" t="str">
        <f>IF($M251=H$1,COUNTIF($M$2:T251,H$1),"-")</f>
        <v>-</v>
      </c>
      <c r="I251" s="17" t="str">
        <f>IF($M251=I$1,COUNTIF($M$2:U251,I$1),"-")</f>
        <v>-</v>
      </c>
      <c r="J251" s="17" t="str">
        <f>IF($M251=J$1,COUNTIF($M$2:V251,J$1),"-")</f>
        <v>-</v>
      </c>
      <c r="K251" s="17" t="str">
        <f>IF($M251=K$1,COUNTIF($M$2:W251,K$1),"-")</f>
        <v>-</v>
      </c>
      <c r="L251" s="17" t="str">
        <f>IF($M251=L$1,COUNTIF($M$2:X251,L$1),"-")</f>
        <v>-</v>
      </c>
      <c r="M251" s="6" t="s">
        <v>76</v>
      </c>
      <c r="N251" s="8" t="s">
        <v>351</v>
      </c>
      <c r="O251" s="8" t="s">
        <v>375</v>
      </c>
      <c r="P251" s="114" t="s">
        <v>407</v>
      </c>
      <c r="Q251" s="6" t="str">
        <f t="shared" si="24"/>
        <v>Professional Level 2 Business and Financial Management - 2025/26 - Learning &amp; Practice Workbook</v>
      </c>
      <c r="R251" s="120">
        <v>9781035525805</v>
      </c>
      <c r="S251" s="62" t="s">
        <v>185</v>
      </c>
      <c r="T251" s="9" t="s">
        <v>400</v>
      </c>
      <c r="U251" s="6" t="s">
        <v>340</v>
      </c>
      <c r="V251" s="7" t="s">
        <v>474</v>
      </c>
    </row>
    <row r="252" spans="1:22" s="90" customFormat="1" x14ac:dyDescent="0.35">
      <c r="A252" s="17" t="str">
        <f>IF($M252=A$1,COUNTIF($M$2:M252,A$1),"-")</f>
        <v>-</v>
      </c>
      <c r="B252" s="17" t="str">
        <f>IF($M252=B$1,COUNTIF($M$2:N252,B$1),"-")</f>
        <v>-</v>
      </c>
      <c r="C252" s="17" t="str">
        <f>IF($M252=C$1,COUNTIF($M$2:O252,C$1),"-")</f>
        <v>-</v>
      </c>
      <c r="D252" s="17" t="str">
        <f>IF($M252=D$1,COUNTIF($M$2:P252,D$1),"-")</f>
        <v>-</v>
      </c>
      <c r="E252" s="17">
        <f>IF($M252=E$1,COUNTIF($M$2:Q252,E$1),"-")</f>
        <v>22</v>
      </c>
      <c r="F252" s="17" t="str">
        <f>IF($M252=F$1,COUNTIF($M$2:R252,F$1),"-")</f>
        <v>-</v>
      </c>
      <c r="G252" s="17" t="str">
        <f>IF($M252=G$1,COUNTIF($M$2:S252,G$1),"-")</f>
        <v>-</v>
      </c>
      <c r="H252" s="17" t="str">
        <f>IF($M252=H$1,COUNTIF($M$2:T252,H$1),"-")</f>
        <v>-</v>
      </c>
      <c r="I252" s="17" t="str">
        <f>IF($M252=I$1,COUNTIF($M$2:U252,I$1),"-")</f>
        <v>-</v>
      </c>
      <c r="J252" s="17" t="str">
        <f>IF($M252=J$1,COUNTIF($M$2:V252,J$1),"-")</f>
        <v>-</v>
      </c>
      <c r="K252" s="17" t="str">
        <f>IF($M252=K$1,COUNTIF($M$2:W252,K$1),"-")</f>
        <v>-</v>
      </c>
      <c r="L252" s="17" t="str">
        <f>IF($M252=L$1,COUNTIF($M$2:X252,L$1),"-")</f>
        <v>-</v>
      </c>
      <c r="M252" s="6" t="s">
        <v>76</v>
      </c>
      <c r="N252" s="8" t="s">
        <v>351</v>
      </c>
      <c r="O252" s="8" t="s">
        <v>386</v>
      </c>
      <c r="P252" s="114" t="s">
        <v>407</v>
      </c>
      <c r="Q252" s="6" t="str">
        <f t="shared" si="24"/>
        <v>Professional Level 2 Business and Financial Management - 2025/26 - Learning &amp; Practice Workbook eBook</v>
      </c>
      <c r="R252" s="122">
        <v>9781035526086</v>
      </c>
      <c r="S252" s="62" t="s">
        <v>185</v>
      </c>
      <c r="T252" s="9" t="s">
        <v>400</v>
      </c>
      <c r="U252" s="6" t="s">
        <v>339</v>
      </c>
      <c r="V252" s="7" t="s">
        <v>474</v>
      </c>
    </row>
    <row r="253" spans="1:22" s="90" customFormat="1" x14ac:dyDescent="0.35">
      <c r="A253" s="17" t="str">
        <f>IF($M253=A$1,COUNTIF($M$2:M253,A$1),"-")</f>
        <v>-</v>
      </c>
      <c r="B253" s="17" t="str">
        <f>IF($M253=B$1,COUNTIF($M$2:N253,B$1),"-")</f>
        <v>-</v>
      </c>
      <c r="C253" s="17" t="str">
        <f>IF($M253=C$1,COUNTIF($M$2:O253,C$1),"-")</f>
        <v>-</v>
      </c>
      <c r="D253" s="17" t="str">
        <f>IF($M253=D$1,COUNTIF($M$2:P253,D$1),"-")</f>
        <v>-</v>
      </c>
      <c r="E253" s="17">
        <f>IF($M253=E$1,COUNTIF($M$2:Q253,E$1),"-")</f>
        <v>23</v>
      </c>
      <c r="F253" s="17" t="str">
        <f>IF($M253=F$1,COUNTIF($M$2:R253,F$1),"-")</f>
        <v>-</v>
      </c>
      <c r="G253" s="17" t="str">
        <f>IF($M253=G$1,COUNTIF($M$2:S253,G$1),"-")</f>
        <v>-</v>
      </c>
      <c r="H253" s="17" t="str">
        <f>IF($M253=H$1,COUNTIF($M$2:T253,H$1),"-")</f>
        <v>-</v>
      </c>
      <c r="I253" s="17" t="str">
        <f>IF($M253=I$1,COUNTIF($M$2:U253,I$1),"-")</f>
        <v>-</v>
      </c>
      <c r="J253" s="17" t="str">
        <f>IF($M253=J$1,COUNTIF($M$2:V253,J$1),"-")</f>
        <v>-</v>
      </c>
      <c r="K253" s="17" t="str">
        <f>IF($M253=K$1,COUNTIF($M$2:W253,K$1),"-")</f>
        <v>-</v>
      </c>
      <c r="L253" s="17" t="str">
        <f>IF($M253=L$1,COUNTIF($M$2:X253,L$1),"-")</f>
        <v>-</v>
      </c>
      <c r="M253" s="6" t="s">
        <v>76</v>
      </c>
      <c r="N253" s="8" t="s">
        <v>352</v>
      </c>
      <c r="O253" s="8" t="s">
        <v>375</v>
      </c>
      <c r="P253" s="114" t="s">
        <v>407</v>
      </c>
      <c r="Q253" s="6" t="str">
        <f t="shared" si="24"/>
        <v>Professional Level 2 Ethics and Professional Practice - 2025/26 - Learning &amp; Practice Workbook</v>
      </c>
      <c r="R253" s="120">
        <v>9781035525829</v>
      </c>
      <c r="S253" s="62" t="s">
        <v>185</v>
      </c>
      <c r="T253" s="9" t="s">
        <v>400</v>
      </c>
      <c r="U253" s="6" t="s">
        <v>340</v>
      </c>
      <c r="V253" s="7" t="s">
        <v>474</v>
      </c>
    </row>
    <row r="254" spans="1:22" s="90" customFormat="1" x14ac:dyDescent="0.35">
      <c r="A254" s="17" t="str">
        <f>IF($M254=A$1,COUNTIF($M$2:M254,A$1),"-")</f>
        <v>-</v>
      </c>
      <c r="B254" s="17" t="str">
        <f>IF($M254=B$1,COUNTIF($M$2:N254,B$1),"-")</f>
        <v>-</v>
      </c>
      <c r="C254" s="17" t="str">
        <f>IF($M254=C$1,COUNTIF($M$2:O254,C$1),"-")</f>
        <v>-</v>
      </c>
      <c r="D254" s="17" t="str">
        <f>IF($M254=D$1,COUNTIF($M$2:P254,D$1),"-")</f>
        <v>-</v>
      </c>
      <c r="E254" s="17">
        <f>IF($M254=E$1,COUNTIF($M$2:Q254,E$1),"-")</f>
        <v>24</v>
      </c>
      <c r="F254" s="17" t="str">
        <f>IF($M254=F$1,COUNTIF($M$2:R254,F$1),"-")</f>
        <v>-</v>
      </c>
      <c r="G254" s="17" t="str">
        <f>IF($M254=G$1,COUNTIF($M$2:S254,G$1),"-")</f>
        <v>-</v>
      </c>
      <c r="H254" s="17" t="str">
        <f>IF($M254=H$1,COUNTIF($M$2:T254,H$1),"-")</f>
        <v>-</v>
      </c>
      <c r="I254" s="17" t="str">
        <f>IF($M254=I$1,COUNTIF($M$2:U254,I$1),"-")</f>
        <v>-</v>
      </c>
      <c r="J254" s="17" t="str">
        <f>IF($M254=J$1,COUNTIF($M$2:V254,J$1),"-")</f>
        <v>-</v>
      </c>
      <c r="K254" s="17" t="str">
        <f>IF($M254=K$1,COUNTIF($M$2:W254,K$1),"-")</f>
        <v>-</v>
      </c>
      <c r="L254" s="17" t="str">
        <f>IF($M254=L$1,COUNTIF($M$2:X254,L$1),"-")</f>
        <v>-</v>
      </c>
      <c r="M254" s="6" t="s">
        <v>76</v>
      </c>
      <c r="N254" s="8" t="s">
        <v>352</v>
      </c>
      <c r="O254" s="8" t="s">
        <v>386</v>
      </c>
      <c r="P254" s="114" t="s">
        <v>407</v>
      </c>
      <c r="Q254" s="6" t="str">
        <f t="shared" si="24"/>
        <v>Professional Level 2 Ethics and Professional Practice - 2025/26 - Learning &amp; Practice Workbook eBook</v>
      </c>
      <c r="R254" s="122">
        <v>9781035526109</v>
      </c>
      <c r="S254" s="62" t="s">
        <v>185</v>
      </c>
      <c r="T254" s="9" t="s">
        <v>400</v>
      </c>
      <c r="U254" s="6" t="s">
        <v>339</v>
      </c>
      <c r="V254" s="7" t="s">
        <v>474</v>
      </c>
    </row>
    <row r="255" spans="1:22" s="90" customFormat="1" x14ac:dyDescent="0.35">
      <c r="A255" s="17" t="str">
        <f>IF($M255=A$1,COUNTIF($M$2:M255,A$1),"-")</f>
        <v>-</v>
      </c>
      <c r="B255" s="17" t="str">
        <f>IF($M255=B$1,COUNTIF($M$2:N255,B$1),"-")</f>
        <v>-</v>
      </c>
      <c r="C255" s="17" t="str">
        <f>IF($M255=C$1,COUNTIF($M$2:O255,C$1),"-")</f>
        <v>-</v>
      </c>
      <c r="D255" s="17" t="str">
        <f>IF($M255=D$1,COUNTIF($M$2:P255,D$1),"-")</f>
        <v>-</v>
      </c>
      <c r="E255" s="17">
        <f>IF($M255=E$1,COUNTIF($M$2:Q255,E$1),"-")</f>
        <v>25</v>
      </c>
      <c r="F255" s="17" t="str">
        <f>IF($M255=F$1,COUNTIF($M$2:R255,F$1),"-")</f>
        <v>-</v>
      </c>
      <c r="G255" s="17" t="str">
        <f>IF($M255=G$1,COUNTIF($M$2:S255,G$1),"-")</f>
        <v>-</v>
      </c>
      <c r="H255" s="17" t="str">
        <f>IF($M255=H$1,COUNTIF($M$2:T255,H$1),"-")</f>
        <v>-</v>
      </c>
      <c r="I255" s="17" t="str">
        <f>IF($M255=I$1,COUNTIF($M$2:U255,I$1),"-")</f>
        <v>-</v>
      </c>
      <c r="J255" s="17" t="str">
        <f>IF($M255=J$1,COUNTIF($M$2:V255,J$1),"-")</f>
        <v>-</v>
      </c>
      <c r="K255" s="17" t="str">
        <f>IF($M255=K$1,COUNTIF($M$2:W255,K$1),"-")</f>
        <v>-</v>
      </c>
      <c r="L255" s="17" t="str">
        <f>IF($M255=L$1,COUNTIF($M$2:X255,L$1),"-")</f>
        <v>-</v>
      </c>
      <c r="M255" s="6" t="s">
        <v>76</v>
      </c>
      <c r="N255" s="8" t="s">
        <v>353</v>
      </c>
      <c r="O255" s="8" t="s">
        <v>375</v>
      </c>
      <c r="P255" s="114" t="s">
        <v>407</v>
      </c>
      <c r="Q255" s="6" t="str">
        <f t="shared" si="24"/>
        <v>Professional Level 2 Developments in Assurance and Accountability - 2025/26 - Learning &amp; Practice Workbook</v>
      </c>
      <c r="R255" s="120">
        <v>9781035525812</v>
      </c>
      <c r="S255" s="62" t="s">
        <v>185</v>
      </c>
      <c r="T255" s="9" t="s">
        <v>400</v>
      </c>
      <c r="U255" s="6" t="s">
        <v>340</v>
      </c>
      <c r="V255" s="7" t="s">
        <v>474</v>
      </c>
    </row>
    <row r="256" spans="1:22" s="90" customFormat="1" x14ac:dyDescent="0.35">
      <c r="A256" s="17" t="str">
        <f>IF($M256=A$1,COUNTIF($M$2:M256,A$1),"-")</f>
        <v>-</v>
      </c>
      <c r="B256" s="17" t="str">
        <f>IF($M256=B$1,COUNTIF($M$2:N256,B$1),"-")</f>
        <v>-</v>
      </c>
      <c r="C256" s="17" t="str">
        <f>IF($M256=C$1,COUNTIF($M$2:O256,C$1),"-")</f>
        <v>-</v>
      </c>
      <c r="D256" s="17" t="str">
        <f>IF($M256=D$1,COUNTIF($M$2:P256,D$1),"-")</f>
        <v>-</v>
      </c>
      <c r="E256" s="17">
        <f>IF($M256=E$1,COUNTIF($M$2:Q256,E$1),"-")</f>
        <v>26</v>
      </c>
      <c r="F256" s="17" t="str">
        <f>IF($M256=F$1,COUNTIF($M$2:R256,F$1),"-")</f>
        <v>-</v>
      </c>
      <c r="G256" s="17" t="str">
        <f>IF($M256=G$1,COUNTIF($M$2:S256,G$1),"-")</f>
        <v>-</v>
      </c>
      <c r="H256" s="17" t="str">
        <f>IF($M256=H$1,COUNTIF($M$2:T256,H$1),"-")</f>
        <v>-</v>
      </c>
      <c r="I256" s="17" t="str">
        <f>IF($M256=I$1,COUNTIF($M$2:U256,I$1),"-")</f>
        <v>-</v>
      </c>
      <c r="J256" s="17" t="str">
        <f>IF($M256=J$1,COUNTIF($M$2:V256,J$1),"-")</f>
        <v>-</v>
      </c>
      <c r="K256" s="17" t="str">
        <f>IF($M256=K$1,COUNTIF($M$2:W256,K$1),"-")</f>
        <v>-</v>
      </c>
      <c r="L256" s="17" t="str">
        <f>IF($M256=L$1,COUNTIF($M$2:X256,L$1),"-")</f>
        <v>-</v>
      </c>
      <c r="M256" s="6" t="s">
        <v>76</v>
      </c>
      <c r="N256" s="8" t="s">
        <v>353</v>
      </c>
      <c r="O256" s="8" t="s">
        <v>386</v>
      </c>
      <c r="P256" s="114" t="s">
        <v>407</v>
      </c>
      <c r="Q256" s="6" t="str">
        <f t="shared" si="24"/>
        <v>Professional Level 2 Developments in Assurance and Accountability - 2025/26 - Learning &amp; Practice Workbook eBook</v>
      </c>
      <c r="R256" s="122">
        <v>9781035526093</v>
      </c>
      <c r="S256" s="62" t="s">
        <v>185</v>
      </c>
      <c r="T256" s="9" t="s">
        <v>400</v>
      </c>
      <c r="U256" s="6" t="s">
        <v>339</v>
      </c>
      <c r="V256" s="7" t="s">
        <v>474</v>
      </c>
    </row>
    <row r="257" spans="1:22" s="90" customFormat="1" x14ac:dyDescent="0.35">
      <c r="A257" s="17" t="str">
        <f>IF($M257=A$1,COUNTIF($M$2:M257,A$1),"-")</f>
        <v>-</v>
      </c>
      <c r="B257" s="17" t="str">
        <f>IF($M257=B$1,COUNTIF($M$2:N257,B$1),"-")</f>
        <v>-</v>
      </c>
      <c r="C257" s="17" t="str">
        <f>IF($M257=C$1,COUNTIF($M$2:O257,C$1),"-")</f>
        <v>-</v>
      </c>
      <c r="D257" s="17" t="str">
        <f>IF($M257=D$1,COUNTIF($M$2:P257,D$1),"-")</f>
        <v>-</v>
      </c>
      <c r="E257" s="17">
        <f>IF($M257=E$1,COUNTIF($M$2:Q257,E$1),"-")</f>
        <v>27</v>
      </c>
      <c r="F257" s="17" t="str">
        <f>IF($M257=F$1,COUNTIF($M$2:R257,F$1),"-")</f>
        <v>-</v>
      </c>
      <c r="G257" s="17" t="str">
        <f>IF($M257=G$1,COUNTIF($M$2:S257,G$1),"-")</f>
        <v>-</v>
      </c>
      <c r="H257" s="17" t="str">
        <f>IF($M257=H$1,COUNTIF($M$2:T257,H$1),"-")</f>
        <v>-</v>
      </c>
      <c r="I257" s="17" t="str">
        <f>IF($M257=I$1,COUNTIF($M$2:U257,I$1),"-")</f>
        <v>-</v>
      </c>
      <c r="J257" s="17" t="str">
        <f>IF($M257=J$1,COUNTIF($M$2:V257,J$1),"-")</f>
        <v>-</v>
      </c>
      <c r="K257" s="17" t="str">
        <f>IF($M257=K$1,COUNTIF($M$2:W257,K$1),"-")</f>
        <v>-</v>
      </c>
      <c r="L257" s="17" t="str">
        <f>IF($M257=L$1,COUNTIF($M$2:X257,L$1),"-")</f>
        <v>-</v>
      </c>
      <c r="M257" s="6" t="s">
        <v>76</v>
      </c>
      <c r="N257" s="8" t="s">
        <v>376</v>
      </c>
      <c r="O257" s="8" t="s">
        <v>375</v>
      </c>
      <c r="P257" s="114" t="s">
        <v>407</v>
      </c>
      <c r="Q257" s="6" t="str">
        <f t="shared" si="24"/>
        <v>Professional Level 2 Capstone Mutli Disciplinary Case Study - 2025/26 - Learning &amp; Practice Workbook</v>
      </c>
      <c r="R257" s="120">
        <v>9781035525706</v>
      </c>
      <c r="S257" s="62" t="s">
        <v>185</v>
      </c>
      <c r="T257" s="9" t="s">
        <v>400</v>
      </c>
      <c r="U257" s="6" t="s">
        <v>340</v>
      </c>
      <c r="V257" s="7" t="s">
        <v>474</v>
      </c>
    </row>
    <row r="258" spans="1:22" s="90" customFormat="1" x14ac:dyDescent="0.35">
      <c r="A258" s="17" t="str">
        <f>IF($M258=A$1,COUNTIF($M$2:M258,A$1),"-")</f>
        <v>-</v>
      </c>
      <c r="B258" s="17" t="str">
        <f>IF($M258=B$1,COUNTIF($M$2:N258,B$1),"-")</f>
        <v>-</v>
      </c>
      <c r="C258" s="17" t="str">
        <f>IF($M258=C$1,COUNTIF($M$2:O258,C$1),"-")</f>
        <v>-</v>
      </c>
      <c r="D258" s="17" t="str">
        <f>IF($M258=D$1,COUNTIF($M$2:P258,D$1),"-")</f>
        <v>-</v>
      </c>
      <c r="E258" s="17">
        <f>IF($M258=E$1,COUNTIF($M$2:Q258,E$1),"-")</f>
        <v>28</v>
      </c>
      <c r="F258" s="17" t="str">
        <f>IF($M258=F$1,COUNTIF($M$2:R258,F$1),"-")</f>
        <v>-</v>
      </c>
      <c r="G258" s="17" t="str">
        <f>IF($M258=G$1,COUNTIF($M$2:S258,G$1),"-")</f>
        <v>-</v>
      </c>
      <c r="H258" s="17" t="str">
        <f>IF($M258=H$1,COUNTIF($M$2:T258,H$1),"-")</f>
        <v>-</v>
      </c>
      <c r="I258" s="17" t="str">
        <f>IF($M258=I$1,COUNTIF($M$2:U258,I$1),"-")</f>
        <v>-</v>
      </c>
      <c r="J258" s="17" t="str">
        <f>IF($M258=J$1,COUNTIF($M$2:V258,J$1),"-")</f>
        <v>-</v>
      </c>
      <c r="K258" s="17" t="str">
        <f>IF($M258=K$1,COUNTIF($M$2:W258,K$1),"-")</f>
        <v>-</v>
      </c>
      <c r="L258" s="17" t="str">
        <f>IF($M258=L$1,COUNTIF($M$2:X258,L$1),"-")</f>
        <v>-</v>
      </c>
      <c r="M258" s="6" t="s">
        <v>76</v>
      </c>
      <c r="N258" s="8" t="s">
        <v>376</v>
      </c>
      <c r="O258" s="8" t="s">
        <v>386</v>
      </c>
      <c r="P258" s="114" t="s">
        <v>407</v>
      </c>
      <c r="Q258" s="6" t="str">
        <f t="shared" si="24"/>
        <v>Professional Level 2 Capstone Mutli Disciplinary Case Study - 2025/26 - Learning &amp; Practice Workbook eBook</v>
      </c>
      <c r="R258" s="122">
        <v>9781035525980</v>
      </c>
      <c r="S258" s="62" t="s">
        <v>185</v>
      </c>
      <c r="T258" s="9" t="s">
        <v>400</v>
      </c>
      <c r="U258" s="6" t="s">
        <v>339</v>
      </c>
      <c r="V258" s="7" t="s">
        <v>474</v>
      </c>
    </row>
    <row r="259" spans="1:22" s="88" customFormat="1" x14ac:dyDescent="0.35">
      <c r="A259" s="17" t="str">
        <f>IF($M259=A$1,COUNTIF($M$2:M259,A$1),"-")</f>
        <v>-</v>
      </c>
      <c r="B259" s="17" t="str">
        <f>IF($M259=B$1,COUNTIF($M$2:N259,B$1),"-")</f>
        <v>-</v>
      </c>
      <c r="C259" s="17" t="str">
        <f>IF($M259=C$1,COUNTIF($M$2:O259,C$1),"-")</f>
        <v>-</v>
      </c>
      <c r="D259" s="17" t="str">
        <f>IF($M259=D$1,COUNTIF($M$2:P259,D$1),"-")</f>
        <v>-</v>
      </c>
      <c r="E259" s="17" t="str">
        <f>IF($M259=E$1,COUNTIF($M$2:Q259,E$1),"-")</f>
        <v>-</v>
      </c>
      <c r="F259" s="17">
        <f>IF($M259=F$1,COUNTIF($M$2:R259,F$1),"-")</f>
        <v>1</v>
      </c>
      <c r="G259" s="17" t="str">
        <f>IF($M259=G$1,COUNTIF($M$2:S259,G$1),"-")</f>
        <v>-</v>
      </c>
      <c r="H259" s="17" t="str">
        <f>IF($M259=H$1,COUNTIF($M$2:T259,H$1),"-")</f>
        <v>-</v>
      </c>
      <c r="I259" s="17" t="str">
        <f>IF($M259=I$1,COUNTIF($M$2:U259,I$1),"-")</f>
        <v>-</v>
      </c>
      <c r="J259" s="17" t="str">
        <f>IF($M259=J$1,COUNTIF($M$2:V259,J$1),"-")</f>
        <v>-</v>
      </c>
      <c r="K259" s="17" t="str">
        <f>IF($M259=K$1,COUNTIF($M$2:W259,K$1),"-")</f>
        <v>-</v>
      </c>
      <c r="M259" s="6" t="s">
        <v>77</v>
      </c>
      <c r="N259" s="8" t="s">
        <v>186</v>
      </c>
      <c r="O259" s="8" t="s">
        <v>145</v>
      </c>
      <c r="P259" s="115">
        <v>2025</v>
      </c>
      <c r="Q259" s="6" t="str">
        <f t="shared" si="23"/>
        <v>BA1 Fundamentals of Business Economics - 2025 - Course Book</v>
      </c>
      <c r="R259" s="120">
        <v>9781035517831</v>
      </c>
      <c r="S259" s="62">
        <v>38</v>
      </c>
      <c r="T259" s="89" t="s">
        <v>396</v>
      </c>
      <c r="U259" s="6" t="s">
        <v>340</v>
      </c>
      <c r="V259" s="7" t="s">
        <v>394</v>
      </c>
    </row>
    <row r="260" spans="1:22" s="88" customFormat="1" x14ac:dyDescent="0.35">
      <c r="A260" s="17" t="str">
        <f>IF($M260=A$1,COUNTIF($M$2:M260,A$1),"-")</f>
        <v>-</v>
      </c>
      <c r="B260" s="17" t="str">
        <f>IF($M260=B$1,COUNTIF($M$2:N260,B$1),"-")</f>
        <v>-</v>
      </c>
      <c r="C260" s="17" t="str">
        <f>IF($M260=C$1,COUNTIF($M$2:O260,C$1),"-")</f>
        <v>-</v>
      </c>
      <c r="D260" s="17" t="str">
        <f>IF($M260=D$1,COUNTIF($M$2:P260,D$1),"-")</f>
        <v>-</v>
      </c>
      <c r="E260" s="17" t="str">
        <f>IF($M260=E$1,COUNTIF($M$2:Q260,E$1),"-")</f>
        <v>-</v>
      </c>
      <c r="F260" s="17">
        <f>IF($M260=F$1,COUNTIF($M$2:R260,F$1),"-")</f>
        <v>2</v>
      </c>
      <c r="G260" s="17" t="str">
        <f>IF($M260=G$1,COUNTIF($M$2:S260,G$1),"-")</f>
        <v>-</v>
      </c>
      <c r="H260" s="17" t="str">
        <f>IF($M260=H$1,COUNTIF($M$2:T260,H$1),"-")</f>
        <v>-</v>
      </c>
      <c r="I260" s="17" t="str">
        <f>IF($M260=I$1,COUNTIF($M$2:U260,I$1),"-")</f>
        <v>-</v>
      </c>
      <c r="J260" s="17" t="str">
        <f>IF($M260=J$1,COUNTIF($M$2:V260,J$1),"-")</f>
        <v>-</v>
      </c>
      <c r="K260" s="17" t="str">
        <f>IF($M260=K$1,COUNTIF($M$2:W260,K$1),"-")</f>
        <v>-</v>
      </c>
      <c r="M260" s="6" t="s">
        <v>77</v>
      </c>
      <c r="N260" s="8" t="s">
        <v>186</v>
      </c>
      <c r="O260" s="8" t="s">
        <v>149</v>
      </c>
      <c r="P260" s="115">
        <v>2025</v>
      </c>
      <c r="Q260" s="6" t="str">
        <f t="shared" si="23"/>
        <v>BA1 Fundamentals of Business Economics - 2025 - Course Book eBook</v>
      </c>
      <c r="R260" s="120">
        <v>9781035518500</v>
      </c>
      <c r="S260" s="62">
        <v>30.4</v>
      </c>
      <c r="T260" s="89" t="s">
        <v>396</v>
      </c>
      <c r="U260" s="6" t="s">
        <v>339</v>
      </c>
      <c r="V260" s="7" t="s">
        <v>394</v>
      </c>
    </row>
    <row r="261" spans="1:22" s="88" customFormat="1" x14ac:dyDescent="0.35">
      <c r="A261" s="17" t="str">
        <f>IF($M261=A$1,COUNTIF($M$2:M261,A$1),"-")</f>
        <v>-</v>
      </c>
      <c r="B261" s="17" t="str">
        <f>IF($M261=B$1,COUNTIF($M$2:N261,B$1),"-")</f>
        <v>-</v>
      </c>
      <c r="C261" s="17" t="str">
        <f>IF($M261=C$1,COUNTIF($M$2:O261,C$1),"-")</f>
        <v>-</v>
      </c>
      <c r="D261" s="17" t="str">
        <f>IF($M261=D$1,COUNTIF($M$2:P261,D$1),"-")</f>
        <v>-</v>
      </c>
      <c r="E261" s="17" t="str">
        <f>IF($M261=E$1,COUNTIF($M$2:Q261,E$1),"-")</f>
        <v>-</v>
      </c>
      <c r="F261" s="17">
        <f>IF($M261=F$1,COUNTIF($M$2:R261,F$1),"-")</f>
        <v>3</v>
      </c>
      <c r="G261" s="17" t="str">
        <f>IF($M261=G$1,COUNTIF($M$2:S261,G$1),"-")</f>
        <v>-</v>
      </c>
      <c r="H261" s="17" t="str">
        <f>IF($M261=H$1,COUNTIF($M$2:T261,H$1),"-")</f>
        <v>-</v>
      </c>
      <c r="I261" s="17" t="str">
        <f>IF($M261=I$1,COUNTIF($M$2:U261,I$1),"-")</f>
        <v>-</v>
      </c>
      <c r="J261" s="17" t="str">
        <f>IF($M261=J$1,COUNTIF($M$2:V261,J$1),"-")</f>
        <v>-</v>
      </c>
      <c r="K261" s="17" t="str">
        <f>IF($M261=K$1,COUNTIF($M$2:W261,K$1),"-")</f>
        <v>-</v>
      </c>
      <c r="M261" s="6" t="s">
        <v>77</v>
      </c>
      <c r="N261" s="8" t="s">
        <v>186</v>
      </c>
      <c r="O261" s="8" t="s">
        <v>191</v>
      </c>
      <c r="P261" s="115">
        <v>2025</v>
      </c>
      <c r="Q261" s="6" t="str">
        <f t="shared" si="23"/>
        <v>BA1 Fundamentals of Business Economics - 2025 - Exam Practice Kit</v>
      </c>
      <c r="R261" s="120">
        <v>9781035517879</v>
      </c>
      <c r="S261" s="62">
        <v>22</v>
      </c>
      <c r="T261" s="89" t="s">
        <v>396</v>
      </c>
      <c r="U261" s="6" t="s">
        <v>340</v>
      </c>
      <c r="V261" s="7" t="s">
        <v>394</v>
      </c>
    </row>
    <row r="262" spans="1:22" s="88" customFormat="1" x14ac:dyDescent="0.35">
      <c r="A262" s="17" t="str">
        <f>IF($M262=A$1,COUNTIF($M$2:M262,A$1),"-")</f>
        <v>-</v>
      </c>
      <c r="B262" s="17" t="str">
        <f>IF($M262=B$1,COUNTIF($M$2:N262,B$1),"-")</f>
        <v>-</v>
      </c>
      <c r="C262" s="17" t="str">
        <f>IF($M262=C$1,COUNTIF($M$2:O262,C$1),"-")</f>
        <v>-</v>
      </c>
      <c r="D262" s="17" t="str">
        <f>IF($M262=D$1,COUNTIF($M$2:P262,D$1),"-")</f>
        <v>-</v>
      </c>
      <c r="E262" s="17" t="str">
        <f>IF($M262=E$1,COUNTIF($M$2:Q262,E$1),"-")</f>
        <v>-</v>
      </c>
      <c r="F262" s="17">
        <f>IF($M262=F$1,COUNTIF($M$2:R262,F$1),"-")</f>
        <v>4</v>
      </c>
      <c r="G262" s="17" t="str">
        <f>IF($M262=G$1,COUNTIF($M$2:S262,G$1),"-")</f>
        <v>-</v>
      </c>
      <c r="H262" s="17" t="str">
        <f>IF($M262=H$1,COUNTIF($M$2:T262,H$1),"-")</f>
        <v>-</v>
      </c>
      <c r="I262" s="17" t="str">
        <f>IF($M262=I$1,COUNTIF($M$2:U262,I$1),"-")</f>
        <v>-</v>
      </c>
      <c r="J262" s="17" t="str">
        <f>IF($M262=J$1,COUNTIF($M$2:V262,J$1),"-")</f>
        <v>-</v>
      </c>
      <c r="K262" s="17" t="str">
        <f>IF($M262=K$1,COUNTIF($M$2:W262,K$1),"-")</f>
        <v>-</v>
      </c>
      <c r="M262" s="6" t="s">
        <v>77</v>
      </c>
      <c r="N262" s="8" t="s">
        <v>186</v>
      </c>
      <c r="O262" s="8" t="s">
        <v>192</v>
      </c>
      <c r="P262" s="115">
        <v>2025</v>
      </c>
      <c r="Q262" s="6" t="str">
        <f t="shared" si="23"/>
        <v>BA1 Fundamentals of Business Economics - 2025 - Exam Practice Kit eBook</v>
      </c>
      <c r="R262" s="120">
        <v>9781035518548</v>
      </c>
      <c r="S262" s="62">
        <v>17.600000000000001</v>
      </c>
      <c r="T262" s="89" t="s">
        <v>396</v>
      </c>
      <c r="U262" s="6" t="s">
        <v>339</v>
      </c>
      <c r="V262" s="7" t="s">
        <v>394</v>
      </c>
    </row>
    <row r="263" spans="1:22" x14ac:dyDescent="0.35">
      <c r="A263" s="17" t="str">
        <f>IF($M263=A$1,COUNTIF($M$2:M263,A$1),"-")</f>
        <v>-</v>
      </c>
      <c r="B263" s="17" t="str">
        <f>IF($M263=B$1,COUNTIF($M$2:N263,B$1),"-")</f>
        <v>-</v>
      </c>
      <c r="C263" s="17" t="str">
        <f>IF($M263=C$1,COUNTIF($M$2:O263,C$1),"-")</f>
        <v>-</v>
      </c>
      <c r="D263" s="17" t="str">
        <f>IF($M263=D$1,COUNTIF($M$2:P263,D$1),"-")</f>
        <v>-</v>
      </c>
      <c r="E263" s="17" t="str">
        <f>IF($M263=E$1,COUNTIF($M$2:Q263,E$1),"-")</f>
        <v>-</v>
      </c>
      <c r="F263" s="17">
        <f>IF($M263=F$1,COUNTIF($M$2:R263,F$1),"-")</f>
        <v>5</v>
      </c>
      <c r="G263" s="17" t="str">
        <f>IF($M263=G$1,COUNTIF($M$2:S263,G$1),"-")</f>
        <v>-</v>
      </c>
      <c r="H263" s="17" t="str">
        <f>IF($M263=H$1,COUNTIF($M$2:T263,H$1),"-")</f>
        <v>-</v>
      </c>
      <c r="I263" s="17" t="str">
        <f>IF($M263=I$1,COUNTIF($M$2:U263,I$1),"-")</f>
        <v>-</v>
      </c>
      <c r="J263" s="17" t="str">
        <f>IF($M263=J$1,COUNTIF($M$2:V263,J$1),"-")</f>
        <v>-</v>
      </c>
      <c r="K263" s="17" t="str">
        <f>IF($M263=K$1,COUNTIF($M$2:W263,K$1),"-")</f>
        <v>-</v>
      </c>
      <c r="M263" s="6" t="s">
        <v>77</v>
      </c>
      <c r="N263" s="8" t="s">
        <v>186</v>
      </c>
      <c r="O263" s="8" t="s">
        <v>144</v>
      </c>
      <c r="P263" s="115" t="s">
        <v>370</v>
      </c>
      <c r="Q263" s="6" t="str">
        <f t="shared" si="23"/>
        <v>BA1 Fundamentals of Business Economics - 2024/25 - Passcards</v>
      </c>
      <c r="R263" s="120">
        <v>9781035507894</v>
      </c>
      <c r="S263" s="62">
        <v>12</v>
      </c>
      <c r="T263" s="11" t="s">
        <v>362</v>
      </c>
      <c r="U263" s="6" t="s">
        <v>340</v>
      </c>
      <c r="V263" s="7" t="s">
        <v>409</v>
      </c>
    </row>
    <row r="264" spans="1:22" x14ac:dyDescent="0.35">
      <c r="A264" s="17" t="str">
        <f>IF($M264=A$1,COUNTIF($M$2:M264,A$1),"-")</f>
        <v>-</v>
      </c>
      <c r="B264" s="17" t="str">
        <f>IF($M264=B$1,COUNTIF($M$2:N264,B$1),"-")</f>
        <v>-</v>
      </c>
      <c r="C264" s="17" t="str">
        <f>IF($M264=C$1,COUNTIF($M$2:O264,C$1),"-")</f>
        <v>-</v>
      </c>
      <c r="D264" s="17" t="str">
        <f>IF($M264=D$1,COUNTIF($M$2:P264,D$1),"-")</f>
        <v>-</v>
      </c>
      <c r="E264" s="17" t="str">
        <f>IF($M264=E$1,COUNTIF($M$2:Q264,E$1),"-")</f>
        <v>-</v>
      </c>
      <c r="F264" s="17">
        <f>IF($M264=F$1,COUNTIF($M$2:R264,F$1),"-")</f>
        <v>6</v>
      </c>
      <c r="G264" s="17" t="str">
        <f>IF($M264=G$1,COUNTIF($M$2:S264,G$1),"-")</f>
        <v>-</v>
      </c>
      <c r="H264" s="17" t="str">
        <f>IF($M264=H$1,COUNTIF($M$2:T264,H$1),"-")</f>
        <v>-</v>
      </c>
      <c r="I264" s="17" t="str">
        <f>IF($M264=I$1,COUNTIF($M$2:U264,I$1),"-")</f>
        <v>-</v>
      </c>
      <c r="J264" s="17" t="str">
        <f>IF($M264=J$1,COUNTIF($M$2:V264,J$1),"-")</f>
        <v>-</v>
      </c>
      <c r="K264" s="17" t="str">
        <f>IF($M264=K$1,COUNTIF($M$2:W264,K$1),"-")</f>
        <v>-</v>
      </c>
      <c r="M264" s="6" t="s">
        <v>77</v>
      </c>
      <c r="N264" s="8" t="s">
        <v>186</v>
      </c>
      <c r="O264" s="8" t="s">
        <v>150</v>
      </c>
      <c r="P264" s="115" t="s">
        <v>370</v>
      </c>
      <c r="Q264" s="6" t="str">
        <f t="shared" si="23"/>
        <v>BA1 Fundamentals of Business Economics - 2024/25 - Passcards eBook</v>
      </c>
      <c r="R264" s="120">
        <v>9781035508211</v>
      </c>
      <c r="S264" s="62">
        <v>10</v>
      </c>
      <c r="T264" s="11" t="s">
        <v>362</v>
      </c>
      <c r="U264" s="6" t="s">
        <v>339</v>
      </c>
      <c r="V264" s="7" t="s">
        <v>409</v>
      </c>
    </row>
    <row r="265" spans="1:22" x14ac:dyDescent="0.35">
      <c r="A265" s="17" t="str">
        <f>IF($M265=A$1,COUNTIF($M$2:M265,A$1),"-")</f>
        <v>-</v>
      </c>
      <c r="B265" s="17" t="str">
        <f>IF($M265=B$1,COUNTIF($M$2:N265,B$1),"-")</f>
        <v>-</v>
      </c>
      <c r="C265" s="17" t="str">
        <f>IF($M265=C$1,COUNTIF($M$2:O265,C$1),"-")</f>
        <v>-</v>
      </c>
      <c r="D265" s="17" t="str">
        <f>IF($M265=D$1,COUNTIF($M$2:P265,D$1),"-")</f>
        <v>-</v>
      </c>
      <c r="E265" s="17" t="str">
        <f>IF($M265=E$1,COUNTIF($M$2:Q265,E$1),"-")</f>
        <v>-</v>
      </c>
      <c r="F265" s="17">
        <f>IF($M265=F$1,COUNTIF($M$2:R265,F$1),"-")</f>
        <v>7</v>
      </c>
      <c r="G265" s="17" t="str">
        <f>IF($M265=G$1,COUNTIF($M$2:S265,G$1),"-")</f>
        <v>-</v>
      </c>
      <c r="H265" s="17" t="str">
        <f>IF($M265=H$1,COUNTIF($M$2:T265,H$1),"-")</f>
        <v>-</v>
      </c>
      <c r="I265" s="17" t="str">
        <f>IF($M265=I$1,COUNTIF($M$2:U265,I$1),"-")</f>
        <v>-</v>
      </c>
      <c r="J265" s="17" t="str">
        <f>IF($M265=J$1,COUNTIF($M$2:V265,J$1),"-")</f>
        <v>-</v>
      </c>
      <c r="K265" s="17" t="str">
        <f>IF($M265=K$1,COUNTIF($M$2:W265,K$1),"-")</f>
        <v>-</v>
      </c>
      <c r="M265" s="6" t="s">
        <v>77</v>
      </c>
      <c r="N265" s="8" t="s">
        <v>187</v>
      </c>
      <c r="O265" s="8" t="s">
        <v>145</v>
      </c>
      <c r="P265" s="115" t="s">
        <v>370</v>
      </c>
      <c r="Q265" s="6" t="str">
        <f t="shared" si="23"/>
        <v>BA2 Fundamentals of Management Accounting - 2024/25 - Course Book</v>
      </c>
      <c r="R265" s="120">
        <v>9781035508518</v>
      </c>
      <c r="S265" s="62">
        <v>38</v>
      </c>
      <c r="T265" s="11" t="s">
        <v>362</v>
      </c>
      <c r="U265" s="6" t="s">
        <v>340</v>
      </c>
      <c r="V265" s="7" t="s">
        <v>409</v>
      </c>
    </row>
    <row r="266" spans="1:22" x14ac:dyDescent="0.35">
      <c r="A266" s="17" t="str">
        <f>IF($M266=A$1,COUNTIF($M$2:M266,A$1),"-")</f>
        <v>-</v>
      </c>
      <c r="B266" s="17" t="str">
        <f>IF($M266=B$1,COUNTIF($M$2:N266,B$1),"-")</f>
        <v>-</v>
      </c>
      <c r="C266" s="17" t="str">
        <f>IF($M266=C$1,COUNTIF($M$2:O266,C$1),"-")</f>
        <v>-</v>
      </c>
      <c r="D266" s="17" t="str">
        <f>IF($M266=D$1,COUNTIF($M$2:P266,D$1),"-")</f>
        <v>-</v>
      </c>
      <c r="E266" s="17" t="str">
        <f>IF($M266=E$1,COUNTIF($M$2:Q266,E$1),"-")</f>
        <v>-</v>
      </c>
      <c r="F266" s="17">
        <f>IF($M266=F$1,COUNTIF($M$2:R266,F$1),"-")</f>
        <v>8</v>
      </c>
      <c r="G266" s="17" t="str">
        <f>IF($M266=G$1,COUNTIF($M$2:S266,G$1),"-")</f>
        <v>-</v>
      </c>
      <c r="H266" s="17" t="str">
        <f>IF($M266=H$1,COUNTIF($M$2:T266,H$1),"-")</f>
        <v>-</v>
      </c>
      <c r="I266" s="17" t="str">
        <f>IF($M266=I$1,COUNTIF($M$2:U266,I$1),"-")</f>
        <v>-</v>
      </c>
      <c r="J266" s="17" t="str">
        <f>IF($M266=J$1,COUNTIF($M$2:V266,J$1),"-")</f>
        <v>-</v>
      </c>
      <c r="K266" s="17" t="str">
        <f>IF($M266=K$1,COUNTIF($M$2:W266,K$1),"-")</f>
        <v>-</v>
      </c>
      <c r="M266" s="6" t="s">
        <v>77</v>
      </c>
      <c r="N266" s="8" t="s">
        <v>187</v>
      </c>
      <c r="O266" s="8" t="s">
        <v>149</v>
      </c>
      <c r="P266" s="115" t="s">
        <v>370</v>
      </c>
      <c r="Q266" s="6" t="str">
        <f t="shared" si="23"/>
        <v>BA2 Fundamentals of Management Accounting - 2024/25 - Course Book eBook</v>
      </c>
      <c r="R266" s="120">
        <v>9781035508679</v>
      </c>
      <c r="S266" s="62">
        <v>30.4</v>
      </c>
      <c r="T266" s="11" t="s">
        <v>362</v>
      </c>
      <c r="U266" s="6" t="s">
        <v>339</v>
      </c>
      <c r="V266" s="7" t="s">
        <v>409</v>
      </c>
    </row>
    <row r="267" spans="1:22" x14ac:dyDescent="0.35">
      <c r="A267" s="17" t="str">
        <f>IF($M267=A$1,COUNTIF($M$2:M267,A$1),"-")</f>
        <v>-</v>
      </c>
      <c r="B267" s="17" t="str">
        <f>IF($M267=B$1,COUNTIF($M$2:N267,B$1),"-")</f>
        <v>-</v>
      </c>
      <c r="C267" s="17" t="str">
        <f>IF($M267=C$1,COUNTIF($M$2:O267,C$1),"-")</f>
        <v>-</v>
      </c>
      <c r="D267" s="17" t="str">
        <f>IF($M267=D$1,COUNTIF($M$2:P267,D$1),"-")</f>
        <v>-</v>
      </c>
      <c r="E267" s="17" t="str">
        <f>IF($M267=E$1,COUNTIF($M$2:Q267,E$1),"-")</f>
        <v>-</v>
      </c>
      <c r="F267" s="17">
        <f>IF($M267=F$1,COUNTIF($M$2:R267,F$1),"-")</f>
        <v>9</v>
      </c>
      <c r="G267" s="17" t="str">
        <f>IF($M267=G$1,COUNTIF($M$2:S267,G$1),"-")</f>
        <v>-</v>
      </c>
      <c r="H267" s="17" t="str">
        <f>IF($M267=H$1,COUNTIF($M$2:T267,H$1),"-")</f>
        <v>-</v>
      </c>
      <c r="I267" s="17" t="str">
        <f>IF($M267=I$1,COUNTIF($M$2:U267,I$1),"-")</f>
        <v>-</v>
      </c>
      <c r="J267" s="17" t="str">
        <f>IF($M267=J$1,COUNTIF($M$2:V267,J$1),"-")</f>
        <v>-</v>
      </c>
      <c r="K267" s="17" t="str">
        <f>IF($M267=K$1,COUNTIF($M$2:W267,K$1),"-")</f>
        <v>-</v>
      </c>
      <c r="M267" s="6" t="s">
        <v>77</v>
      </c>
      <c r="N267" s="8" t="s">
        <v>187</v>
      </c>
      <c r="O267" s="8" t="s">
        <v>191</v>
      </c>
      <c r="P267" s="115" t="s">
        <v>370</v>
      </c>
      <c r="Q267" s="6" t="str">
        <f t="shared" si="23"/>
        <v>BA2 Fundamentals of Management Accounting - 2024/25 - Exam Practice Kit</v>
      </c>
      <c r="R267" s="120">
        <v>9781035507863</v>
      </c>
      <c r="S267" s="62">
        <v>22</v>
      </c>
      <c r="T267" s="11" t="s">
        <v>362</v>
      </c>
      <c r="U267" s="6" t="s">
        <v>340</v>
      </c>
      <c r="V267" s="7" t="s">
        <v>409</v>
      </c>
    </row>
    <row r="268" spans="1:22" x14ac:dyDescent="0.35">
      <c r="A268" s="17" t="str">
        <f>IF($M268=A$1,COUNTIF($M$2:M268,A$1),"-")</f>
        <v>-</v>
      </c>
      <c r="B268" s="17" t="str">
        <f>IF($M268=B$1,COUNTIF($M$2:N268,B$1),"-")</f>
        <v>-</v>
      </c>
      <c r="C268" s="17" t="str">
        <f>IF($M268=C$1,COUNTIF($M$2:O268,C$1),"-")</f>
        <v>-</v>
      </c>
      <c r="D268" s="17" t="str">
        <f>IF($M268=D$1,COUNTIF($M$2:P268,D$1),"-")</f>
        <v>-</v>
      </c>
      <c r="E268" s="17" t="str">
        <f>IF($M268=E$1,COUNTIF($M$2:Q268,E$1),"-")</f>
        <v>-</v>
      </c>
      <c r="F268" s="17">
        <f>IF($M268=F$1,COUNTIF($M$2:R268,F$1),"-")</f>
        <v>10</v>
      </c>
      <c r="G268" s="17" t="str">
        <f>IF($M268=G$1,COUNTIF($M$2:S268,G$1),"-")</f>
        <v>-</v>
      </c>
      <c r="H268" s="17" t="str">
        <f>IF($M268=H$1,COUNTIF($M$2:T268,H$1),"-")</f>
        <v>-</v>
      </c>
      <c r="I268" s="17" t="str">
        <f>IF($M268=I$1,COUNTIF($M$2:U268,I$1),"-")</f>
        <v>-</v>
      </c>
      <c r="J268" s="17" t="str">
        <f>IF($M268=J$1,COUNTIF($M$2:V268,J$1),"-")</f>
        <v>-</v>
      </c>
      <c r="K268" s="17" t="str">
        <f>IF($M268=K$1,COUNTIF($M$2:W268,K$1),"-")</f>
        <v>-</v>
      </c>
      <c r="M268" s="6" t="s">
        <v>77</v>
      </c>
      <c r="N268" s="8" t="s">
        <v>187</v>
      </c>
      <c r="O268" s="8" t="s">
        <v>192</v>
      </c>
      <c r="P268" s="115" t="s">
        <v>370</v>
      </c>
      <c r="Q268" s="6" t="str">
        <f t="shared" si="23"/>
        <v>BA2 Fundamentals of Management Accounting - 2024/25 - Exam Practice Kit eBook</v>
      </c>
      <c r="R268" s="120">
        <v>9781035508181</v>
      </c>
      <c r="S268" s="62">
        <v>17.600000000000001</v>
      </c>
      <c r="T268" s="11" t="s">
        <v>362</v>
      </c>
      <c r="U268" s="6" t="s">
        <v>339</v>
      </c>
      <c r="V268" s="7" t="s">
        <v>409</v>
      </c>
    </row>
    <row r="269" spans="1:22" x14ac:dyDescent="0.35">
      <c r="A269" s="17" t="str">
        <f>IF($M269=A$1,COUNTIF($M$2:M269,A$1),"-")</f>
        <v>-</v>
      </c>
      <c r="B269" s="17" t="str">
        <f>IF($M269=B$1,COUNTIF($M$2:N269,B$1),"-")</f>
        <v>-</v>
      </c>
      <c r="C269" s="17" t="str">
        <f>IF($M269=C$1,COUNTIF($M$2:O269,C$1),"-")</f>
        <v>-</v>
      </c>
      <c r="D269" s="17" t="str">
        <f>IF($M269=D$1,COUNTIF($M$2:P269,D$1),"-")</f>
        <v>-</v>
      </c>
      <c r="E269" s="17" t="str">
        <f>IF($M269=E$1,COUNTIF($M$2:Q269,E$1),"-")</f>
        <v>-</v>
      </c>
      <c r="F269" s="17">
        <f>IF($M269=F$1,COUNTIF($M$2:R269,F$1),"-")</f>
        <v>11</v>
      </c>
      <c r="G269" s="17" t="str">
        <f>IF($M269=G$1,COUNTIF($M$2:S269,G$1),"-")</f>
        <v>-</v>
      </c>
      <c r="H269" s="17" t="str">
        <f>IF($M269=H$1,COUNTIF($M$2:T269,H$1),"-")</f>
        <v>-</v>
      </c>
      <c r="I269" s="17" t="str">
        <f>IF($M269=I$1,COUNTIF($M$2:U269,I$1),"-")</f>
        <v>-</v>
      </c>
      <c r="J269" s="17" t="str">
        <f>IF($M269=J$1,COUNTIF($M$2:V269,J$1),"-")</f>
        <v>-</v>
      </c>
      <c r="K269" s="17" t="str">
        <f>IF($M269=K$1,COUNTIF($M$2:W269,K$1),"-")</f>
        <v>-</v>
      </c>
      <c r="M269" s="6" t="s">
        <v>77</v>
      </c>
      <c r="N269" s="8" t="s">
        <v>187</v>
      </c>
      <c r="O269" s="8" t="s">
        <v>144</v>
      </c>
      <c r="P269" s="115" t="s">
        <v>370</v>
      </c>
      <c r="Q269" s="6" t="str">
        <f t="shared" si="23"/>
        <v>BA2 Fundamentals of Management Accounting - 2024/25 - Passcards</v>
      </c>
      <c r="R269" s="120">
        <v>9781035507900</v>
      </c>
      <c r="S269" s="62">
        <v>12</v>
      </c>
      <c r="T269" s="11" t="s">
        <v>362</v>
      </c>
      <c r="U269" s="6" t="s">
        <v>340</v>
      </c>
      <c r="V269" s="7" t="s">
        <v>409</v>
      </c>
    </row>
    <row r="270" spans="1:22" x14ac:dyDescent="0.35">
      <c r="A270" s="17" t="str">
        <f>IF($M270=A$1,COUNTIF($M$2:M270,A$1),"-")</f>
        <v>-</v>
      </c>
      <c r="B270" s="17" t="str">
        <f>IF($M270=B$1,COUNTIF($M$2:N270,B$1),"-")</f>
        <v>-</v>
      </c>
      <c r="C270" s="17" t="str">
        <f>IF($M270=C$1,COUNTIF($M$2:O270,C$1),"-")</f>
        <v>-</v>
      </c>
      <c r="D270" s="17" t="str">
        <f>IF($M270=D$1,COUNTIF($M$2:P270,D$1),"-")</f>
        <v>-</v>
      </c>
      <c r="E270" s="17" t="str">
        <f>IF($M270=E$1,COUNTIF($M$2:Q270,E$1),"-")</f>
        <v>-</v>
      </c>
      <c r="F270" s="17">
        <f>IF($M270=F$1,COUNTIF($M$2:R270,F$1),"-")</f>
        <v>12</v>
      </c>
      <c r="G270" s="17" t="str">
        <f>IF($M270=G$1,COUNTIF($M$2:S270,G$1),"-")</f>
        <v>-</v>
      </c>
      <c r="H270" s="17" t="str">
        <f>IF($M270=H$1,COUNTIF($M$2:T270,H$1),"-")</f>
        <v>-</v>
      </c>
      <c r="I270" s="17" t="str">
        <f>IF($M270=I$1,COUNTIF($M$2:U270,I$1),"-")</f>
        <v>-</v>
      </c>
      <c r="J270" s="17" t="str">
        <f>IF($M270=J$1,COUNTIF($M$2:V270,J$1),"-")</f>
        <v>-</v>
      </c>
      <c r="K270" s="17" t="str">
        <f>IF($M270=K$1,COUNTIF($M$2:W270,K$1),"-")</f>
        <v>-</v>
      </c>
      <c r="M270" s="6" t="s">
        <v>77</v>
      </c>
      <c r="N270" s="8" t="s">
        <v>187</v>
      </c>
      <c r="O270" s="8" t="s">
        <v>150</v>
      </c>
      <c r="P270" s="115" t="s">
        <v>370</v>
      </c>
      <c r="Q270" s="6" t="str">
        <f t="shared" si="23"/>
        <v>BA2 Fundamentals of Management Accounting - 2024/25 - Passcards eBook</v>
      </c>
      <c r="R270" s="120">
        <v>9781035508228</v>
      </c>
      <c r="S270" s="62">
        <v>10</v>
      </c>
      <c r="T270" s="11" t="s">
        <v>362</v>
      </c>
      <c r="U270" s="6" t="s">
        <v>339</v>
      </c>
      <c r="V270" s="7" t="s">
        <v>409</v>
      </c>
    </row>
    <row r="271" spans="1:22" x14ac:dyDescent="0.35">
      <c r="A271" s="17" t="str">
        <f>IF($M271=A$1,COUNTIF($M$2:M271,A$1),"-")</f>
        <v>-</v>
      </c>
      <c r="B271" s="17" t="str">
        <f>IF($M271=B$1,COUNTIF($M$2:N271,B$1),"-")</f>
        <v>-</v>
      </c>
      <c r="C271" s="17" t="str">
        <f>IF($M271=C$1,COUNTIF($M$2:O271,C$1),"-")</f>
        <v>-</v>
      </c>
      <c r="D271" s="17" t="str">
        <f>IF($M271=D$1,COUNTIF($M$2:P271,D$1),"-")</f>
        <v>-</v>
      </c>
      <c r="E271" s="17" t="str">
        <f>IF($M271=E$1,COUNTIF($M$2:Q271,E$1),"-")</f>
        <v>-</v>
      </c>
      <c r="F271" s="17">
        <f>IF($M271=F$1,COUNTIF($M$2:R271,F$1),"-")</f>
        <v>13</v>
      </c>
      <c r="G271" s="17" t="str">
        <f>IF($M271=G$1,COUNTIF($M$2:S271,G$1),"-")</f>
        <v>-</v>
      </c>
      <c r="H271" s="17" t="str">
        <f>IF($M271=H$1,COUNTIF($M$2:T271,H$1),"-")</f>
        <v>-</v>
      </c>
      <c r="I271" s="17" t="str">
        <f>IF($M271=I$1,COUNTIF($M$2:U271,I$1),"-")</f>
        <v>-</v>
      </c>
      <c r="J271" s="17" t="str">
        <f>IF($M271=J$1,COUNTIF($M$2:V271,J$1),"-")</f>
        <v>-</v>
      </c>
      <c r="K271" s="17" t="str">
        <f>IF($M271=K$1,COUNTIF($M$2:W271,K$1),"-")</f>
        <v>-</v>
      </c>
      <c r="M271" s="6" t="s">
        <v>77</v>
      </c>
      <c r="N271" s="8" t="s">
        <v>188</v>
      </c>
      <c r="O271" s="8" t="s">
        <v>145</v>
      </c>
      <c r="P271" s="115" t="s">
        <v>370</v>
      </c>
      <c r="Q271" s="6" t="str">
        <f t="shared" si="23"/>
        <v>BA3 Fundamentals of Financial Accounting - 2024/25 - Course Book</v>
      </c>
      <c r="R271" s="107">
        <v>9781035508525</v>
      </c>
      <c r="S271" s="62">
        <v>38</v>
      </c>
      <c r="T271" s="11" t="s">
        <v>362</v>
      </c>
      <c r="U271" s="6" t="s">
        <v>340</v>
      </c>
      <c r="V271" s="7" t="s">
        <v>409</v>
      </c>
    </row>
    <row r="272" spans="1:22" x14ac:dyDescent="0.35">
      <c r="A272" s="17" t="str">
        <f>IF($M272=A$1,COUNTIF($M$2:M272,A$1),"-")</f>
        <v>-</v>
      </c>
      <c r="B272" s="17" t="str">
        <f>IF($M272=B$1,COUNTIF($M$2:N272,B$1),"-")</f>
        <v>-</v>
      </c>
      <c r="C272" s="17" t="str">
        <f>IF($M272=C$1,COUNTIF($M$2:O272,C$1),"-")</f>
        <v>-</v>
      </c>
      <c r="D272" s="17" t="str">
        <f>IF($M272=D$1,COUNTIF($M$2:P272,D$1),"-")</f>
        <v>-</v>
      </c>
      <c r="E272" s="17" t="str">
        <f>IF($M272=E$1,COUNTIF($M$2:Q272,E$1),"-")</f>
        <v>-</v>
      </c>
      <c r="F272" s="17">
        <f>IF($M272=F$1,COUNTIF($M$2:R272,F$1),"-")</f>
        <v>14</v>
      </c>
      <c r="G272" s="17" t="str">
        <f>IF($M272=G$1,COUNTIF($M$2:S272,G$1),"-")</f>
        <v>-</v>
      </c>
      <c r="H272" s="17" t="str">
        <f>IF($M272=H$1,COUNTIF($M$2:T272,H$1),"-")</f>
        <v>-</v>
      </c>
      <c r="I272" s="17" t="str">
        <f>IF($M272=I$1,COUNTIF($M$2:U272,I$1),"-")</f>
        <v>-</v>
      </c>
      <c r="J272" s="17" t="str">
        <f>IF($M272=J$1,COUNTIF($M$2:V272,J$1),"-")</f>
        <v>-</v>
      </c>
      <c r="K272" s="17" t="str">
        <f>IF($M272=K$1,COUNTIF($M$2:W272,K$1),"-")</f>
        <v>-</v>
      </c>
      <c r="M272" s="6" t="s">
        <v>77</v>
      </c>
      <c r="N272" s="8" t="s">
        <v>188</v>
      </c>
      <c r="O272" s="8" t="s">
        <v>149</v>
      </c>
      <c r="P272" s="115" t="s">
        <v>370</v>
      </c>
      <c r="Q272" s="6" t="str">
        <f t="shared" si="23"/>
        <v>BA3 Fundamentals of Financial Accounting - 2024/25 - Course Book eBook</v>
      </c>
      <c r="R272" s="120">
        <v>9781035508686</v>
      </c>
      <c r="S272" s="62">
        <v>30.4</v>
      </c>
      <c r="T272" s="11" t="s">
        <v>362</v>
      </c>
      <c r="U272" s="6" t="s">
        <v>339</v>
      </c>
      <c r="V272" s="7" t="s">
        <v>409</v>
      </c>
    </row>
    <row r="273" spans="1:22" x14ac:dyDescent="0.35">
      <c r="A273" s="17" t="str">
        <f>IF($M273=A$1,COUNTIF($M$2:M273,A$1),"-")</f>
        <v>-</v>
      </c>
      <c r="B273" s="17" t="str">
        <f>IF($M273=B$1,COUNTIF($M$2:N273,B$1),"-")</f>
        <v>-</v>
      </c>
      <c r="C273" s="17" t="str">
        <f>IF($M273=C$1,COUNTIF($M$2:O273,C$1),"-")</f>
        <v>-</v>
      </c>
      <c r="D273" s="17" t="str">
        <f>IF($M273=D$1,COUNTIF($M$2:P273,D$1),"-")</f>
        <v>-</v>
      </c>
      <c r="E273" s="17" t="str">
        <f>IF($M273=E$1,COUNTIF($M$2:Q273,E$1),"-")</f>
        <v>-</v>
      </c>
      <c r="F273" s="17">
        <f>IF($M273=F$1,COUNTIF($M$2:R273,F$1),"-")</f>
        <v>15</v>
      </c>
      <c r="G273" s="17" t="str">
        <f>IF($M273=G$1,COUNTIF($M$2:S273,G$1),"-")</f>
        <v>-</v>
      </c>
      <c r="H273" s="17" t="str">
        <f>IF($M273=H$1,COUNTIF($M$2:T273,H$1),"-")</f>
        <v>-</v>
      </c>
      <c r="I273" s="17" t="str">
        <f>IF($M273=I$1,COUNTIF($M$2:U273,I$1),"-")</f>
        <v>-</v>
      </c>
      <c r="J273" s="17" t="str">
        <f>IF($M273=J$1,COUNTIF($M$2:V273,J$1),"-")</f>
        <v>-</v>
      </c>
      <c r="K273" s="17" t="str">
        <f>IF($M273=K$1,COUNTIF($M$2:W273,K$1),"-")</f>
        <v>-</v>
      </c>
      <c r="M273" s="6" t="s">
        <v>77</v>
      </c>
      <c r="N273" s="8" t="s">
        <v>188</v>
      </c>
      <c r="O273" s="8" t="s">
        <v>191</v>
      </c>
      <c r="P273" s="115" t="s">
        <v>370</v>
      </c>
      <c r="Q273" s="6" t="str">
        <f t="shared" si="23"/>
        <v>BA3 Fundamentals of Financial Accounting - 2024/25 - Exam Practice Kit</v>
      </c>
      <c r="R273" s="120">
        <v>9781035507870</v>
      </c>
      <c r="S273" s="62">
        <v>22</v>
      </c>
      <c r="T273" s="11" t="s">
        <v>362</v>
      </c>
      <c r="U273" s="6" t="s">
        <v>340</v>
      </c>
      <c r="V273" s="7" t="s">
        <v>409</v>
      </c>
    </row>
    <row r="274" spans="1:22" x14ac:dyDescent="0.35">
      <c r="A274" s="17" t="str">
        <f>IF($M274=A$1,COUNTIF($M$2:M274,A$1),"-")</f>
        <v>-</v>
      </c>
      <c r="B274" s="17" t="str">
        <f>IF($M274=B$1,COUNTIF($M$2:N274,B$1),"-")</f>
        <v>-</v>
      </c>
      <c r="C274" s="17" t="str">
        <f>IF($M274=C$1,COUNTIF($M$2:O274,C$1),"-")</f>
        <v>-</v>
      </c>
      <c r="D274" s="17" t="str">
        <f>IF($M274=D$1,COUNTIF($M$2:P274,D$1),"-")</f>
        <v>-</v>
      </c>
      <c r="E274" s="17" t="str">
        <f>IF($M274=E$1,COUNTIF($M$2:Q274,E$1),"-")</f>
        <v>-</v>
      </c>
      <c r="F274" s="17">
        <f>IF($M274=F$1,COUNTIF($M$2:R274,F$1),"-")</f>
        <v>16</v>
      </c>
      <c r="G274" s="17" t="str">
        <f>IF($M274=G$1,COUNTIF($M$2:S274,G$1),"-")</f>
        <v>-</v>
      </c>
      <c r="H274" s="17" t="str">
        <f>IF($M274=H$1,COUNTIF($M$2:T274,H$1),"-")</f>
        <v>-</v>
      </c>
      <c r="I274" s="17" t="str">
        <f>IF($M274=I$1,COUNTIF($M$2:U274,I$1),"-")</f>
        <v>-</v>
      </c>
      <c r="J274" s="17" t="str">
        <f>IF($M274=J$1,COUNTIF($M$2:V274,J$1),"-")</f>
        <v>-</v>
      </c>
      <c r="K274" s="17" t="str">
        <f>IF($M274=K$1,COUNTIF($M$2:W274,K$1),"-")</f>
        <v>-</v>
      </c>
      <c r="M274" s="6" t="s">
        <v>77</v>
      </c>
      <c r="N274" s="8" t="s">
        <v>188</v>
      </c>
      <c r="O274" s="8" t="s">
        <v>192</v>
      </c>
      <c r="P274" s="115" t="s">
        <v>370</v>
      </c>
      <c r="Q274" s="6" t="str">
        <f t="shared" si="23"/>
        <v>BA3 Fundamentals of Financial Accounting - 2024/25 - Exam Practice Kit eBook</v>
      </c>
      <c r="R274" s="120">
        <v>9781035508198</v>
      </c>
      <c r="S274" s="62">
        <v>17.600000000000001</v>
      </c>
      <c r="T274" s="11" t="s">
        <v>362</v>
      </c>
      <c r="U274" s="6" t="s">
        <v>339</v>
      </c>
      <c r="V274" s="7" t="s">
        <v>409</v>
      </c>
    </row>
    <row r="275" spans="1:22" x14ac:dyDescent="0.35">
      <c r="A275" s="17" t="str">
        <f>IF($M275=A$1,COUNTIF($M$2:M275,A$1),"-")</f>
        <v>-</v>
      </c>
      <c r="B275" s="17" t="str">
        <f>IF($M275=B$1,COUNTIF($M$2:N275,B$1),"-")</f>
        <v>-</v>
      </c>
      <c r="C275" s="17" t="str">
        <f>IF($M275=C$1,COUNTIF($M$2:O275,C$1),"-")</f>
        <v>-</v>
      </c>
      <c r="D275" s="17" t="str">
        <f>IF($M275=D$1,COUNTIF($M$2:P275,D$1),"-")</f>
        <v>-</v>
      </c>
      <c r="E275" s="17" t="str">
        <f>IF($M275=E$1,COUNTIF($M$2:Q275,E$1),"-")</f>
        <v>-</v>
      </c>
      <c r="F275" s="17">
        <f>IF($M275=F$1,COUNTIF($M$2:R275,F$1),"-")</f>
        <v>17</v>
      </c>
      <c r="G275" s="17" t="str">
        <f>IF($M275=G$1,COUNTIF($M$2:S275,G$1),"-")</f>
        <v>-</v>
      </c>
      <c r="H275" s="17" t="str">
        <f>IF($M275=H$1,COUNTIF($M$2:T275,H$1),"-")</f>
        <v>-</v>
      </c>
      <c r="I275" s="17" t="str">
        <f>IF($M275=I$1,COUNTIF($M$2:U275,I$1),"-")</f>
        <v>-</v>
      </c>
      <c r="J275" s="17" t="str">
        <f>IF($M275=J$1,COUNTIF($M$2:V275,J$1),"-")</f>
        <v>-</v>
      </c>
      <c r="K275" s="17" t="str">
        <f>IF($M275=K$1,COUNTIF($M$2:W275,K$1),"-")</f>
        <v>-</v>
      </c>
      <c r="M275" s="6" t="s">
        <v>77</v>
      </c>
      <c r="N275" s="8" t="s">
        <v>188</v>
      </c>
      <c r="O275" s="8" t="s">
        <v>144</v>
      </c>
      <c r="P275" s="115" t="s">
        <v>370</v>
      </c>
      <c r="Q275" s="6" t="str">
        <f t="shared" si="23"/>
        <v>BA3 Fundamentals of Financial Accounting - 2024/25 - Passcards</v>
      </c>
      <c r="R275" s="120">
        <v>9781035507917</v>
      </c>
      <c r="S275" s="62">
        <v>12</v>
      </c>
      <c r="T275" s="11" t="s">
        <v>362</v>
      </c>
      <c r="U275" s="6" t="s">
        <v>340</v>
      </c>
      <c r="V275" s="7" t="s">
        <v>409</v>
      </c>
    </row>
    <row r="276" spans="1:22" x14ac:dyDescent="0.35">
      <c r="A276" s="17" t="str">
        <f>IF($M276=A$1,COUNTIF($M$2:M276,A$1),"-")</f>
        <v>-</v>
      </c>
      <c r="B276" s="17" t="str">
        <f>IF($M276=B$1,COUNTIF($M$2:N276,B$1),"-")</f>
        <v>-</v>
      </c>
      <c r="C276" s="17" t="str">
        <f>IF($M276=C$1,COUNTIF($M$2:O276,C$1),"-")</f>
        <v>-</v>
      </c>
      <c r="D276" s="17" t="str">
        <f>IF($M276=D$1,COUNTIF($M$2:P276,D$1),"-")</f>
        <v>-</v>
      </c>
      <c r="E276" s="17" t="str">
        <f>IF($M276=E$1,COUNTIF($M$2:Q276,E$1),"-")</f>
        <v>-</v>
      </c>
      <c r="F276" s="17">
        <f>IF($M276=F$1,COUNTIF($M$2:R276,F$1),"-")</f>
        <v>18</v>
      </c>
      <c r="G276" s="17" t="str">
        <f>IF($M276=G$1,COUNTIF($M$2:S276,G$1),"-")</f>
        <v>-</v>
      </c>
      <c r="H276" s="17" t="str">
        <f>IF($M276=H$1,COUNTIF($M$2:T276,H$1),"-")</f>
        <v>-</v>
      </c>
      <c r="I276" s="17" t="str">
        <f>IF($M276=I$1,COUNTIF($M$2:U276,I$1),"-")</f>
        <v>-</v>
      </c>
      <c r="J276" s="17" t="str">
        <f>IF($M276=J$1,COUNTIF($M$2:V276,J$1),"-")</f>
        <v>-</v>
      </c>
      <c r="K276" s="17" t="str">
        <f>IF($M276=K$1,COUNTIF($M$2:W276,K$1),"-")</f>
        <v>-</v>
      </c>
      <c r="M276" s="6" t="s">
        <v>77</v>
      </c>
      <c r="N276" s="8" t="s">
        <v>188</v>
      </c>
      <c r="O276" s="8" t="s">
        <v>150</v>
      </c>
      <c r="P276" s="115" t="s">
        <v>370</v>
      </c>
      <c r="Q276" s="6" t="str">
        <f t="shared" si="23"/>
        <v>BA3 Fundamentals of Financial Accounting - 2024/25 - Passcards eBook</v>
      </c>
      <c r="R276" s="120">
        <v>9781035508235</v>
      </c>
      <c r="S276" s="62">
        <v>10</v>
      </c>
      <c r="T276" s="11" t="s">
        <v>362</v>
      </c>
      <c r="U276" s="6" t="s">
        <v>339</v>
      </c>
      <c r="V276" s="7" t="s">
        <v>409</v>
      </c>
    </row>
    <row r="277" spans="1:22" x14ac:dyDescent="0.35">
      <c r="A277" s="17" t="str">
        <f>IF($M277=A$1,COUNTIF($M$2:M277,A$1),"-")</f>
        <v>-</v>
      </c>
      <c r="B277" s="17" t="str">
        <f>IF($M277=B$1,COUNTIF($M$2:N277,B$1),"-")</f>
        <v>-</v>
      </c>
      <c r="C277" s="17" t="str">
        <f>IF($M277=C$1,COUNTIF($M$2:O277,C$1),"-")</f>
        <v>-</v>
      </c>
      <c r="D277" s="17" t="str">
        <f>IF($M277=D$1,COUNTIF($M$2:P277,D$1),"-")</f>
        <v>-</v>
      </c>
      <c r="E277" s="17" t="str">
        <f>IF($M277=E$1,COUNTIF($M$2:Q277,E$1),"-")</f>
        <v>-</v>
      </c>
      <c r="F277" s="17">
        <f>IF($M277=F$1,COUNTIF($M$2:R277,F$1),"-")</f>
        <v>19</v>
      </c>
      <c r="G277" s="17" t="str">
        <f>IF($M277=G$1,COUNTIF($M$2:S277,G$1),"-")</f>
        <v>-</v>
      </c>
      <c r="H277" s="17" t="str">
        <f>IF($M277=H$1,COUNTIF($M$2:T277,H$1),"-")</f>
        <v>-</v>
      </c>
      <c r="I277" s="17" t="str">
        <f>IF($M277=I$1,COUNTIF($M$2:U277,I$1),"-")</f>
        <v>-</v>
      </c>
      <c r="J277" s="17" t="str">
        <f>IF($M277=J$1,COUNTIF($M$2:V277,J$1),"-")</f>
        <v>-</v>
      </c>
      <c r="K277" s="17" t="str">
        <f>IF($M277=K$1,COUNTIF($M$2:W277,K$1),"-")</f>
        <v>-</v>
      </c>
      <c r="M277" s="6" t="s">
        <v>77</v>
      </c>
      <c r="N277" s="8" t="s">
        <v>189</v>
      </c>
      <c r="O277" s="8" t="s">
        <v>145</v>
      </c>
      <c r="P277" s="115" t="s">
        <v>370</v>
      </c>
      <c r="Q277" s="6" t="str">
        <f t="shared" si="23"/>
        <v>BA4 Fundamentals of Ethics, Corporate Governance and Business Law - 2024/25 - Course Book</v>
      </c>
      <c r="R277" s="120">
        <v>9781035508532</v>
      </c>
      <c r="S277" s="62">
        <v>38</v>
      </c>
      <c r="T277" s="11" t="s">
        <v>362</v>
      </c>
      <c r="U277" s="6" t="s">
        <v>340</v>
      </c>
      <c r="V277" s="7" t="s">
        <v>409</v>
      </c>
    </row>
    <row r="278" spans="1:22" x14ac:dyDescent="0.35">
      <c r="A278" s="17" t="str">
        <f>IF($M278=A$1,COUNTIF($M$2:M278,A$1),"-")</f>
        <v>-</v>
      </c>
      <c r="B278" s="17" t="str">
        <f>IF($M278=B$1,COUNTIF($M$2:N278,B$1),"-")</f>
        <v>-</v>
      </c>
      <c r="C278" s="17" t="str">
        <f>IF($M278=C$1,COUNTIF($M$2:O278,C$1),"-")</f>
        <v>-</v>
      </c>
      <c r="D278" s="17" t="str">
        <f>IF($M278=D$1,COUNTIF($M$2:P278,D$1),"-")</f>
        <v>-</v>
      </c>
      <c r="E278" s="17" t="str">
        <f>IF($M278=E$1,COUNTIF($M$2:Q278,E$1),"-")</f>
        <v>-</v>
      </c>
      <c r="F278" s="17">
        <f>IF($M278=F$1,COUNTIF($M$2:R278,F$1),"-")</f>
        <v>20</v>
      </c>
      <c r="G278" s="17" t="str">
        <f>IF($M278=G$1,COUNTIF($M$2:S278,G$1),"-")</f>
        <v>-</v>
      </c>
      <c r="H278" s="17" t="str">
        <f>IF($M278=H$1,COUNTIF($M$2:T278,H$1),"-")</f>
        <v>-</v>
      </c>
      <c r="I278" s="17" t="str">
        <f>IF($M278=I$1,COUNTIF($M$2:U278,I$1),"-")</f>
        <v>-</v>
      </c>
      <c r="J278" s="17" t="str">
        <f>IF($M278=J$1,COUNTIF($M$2:V278,J$1),"-")</f>
        <v>-</v>
      </c>
      <c r="K278" s="17" t="str">
        <f>IF($M278=K$1,COUNTIF($M$2:W278,K$1),"-")</f>
        <v>-</v>
      </c>
      <c r="M278" s="6" t="s">
        <v>77</v>
      </c>
      <c r="N278" s="8" t="s">
        <v>189</v>
      </c>
      <c r="O278" s="8" t="s">
        <v>149</v>
      </c>
      <c r="P278" s="115" t="s">
        <v>370</v>
      </c>
      <c r="Q278" s="6" t="str">
        <f t="shared" si="23"/>
        <v>BA4 Fundamentals of Ethics, Corporate Governance and Business Law - 2024/25 - Course Book eBook</v>
      </c>
      <c r="R278" s="120">
        <v>9781035508693</v>
      </c>
      <c r="S278" s="62">
        <v>30.4</v>
      </c>
      <c r="T278" s="11" t="s">
        <v>362</v>
      </c>
      <c r="U278" s="6" t="s">
        <v>339</v>
      </c>
      <c r="V278" s="7" t="s">
        <v>409</v>
      </c>
    </row>
    <row r="279" spans="1:22" x14ac:dyDescent="0.35">
      <c r="A279" s="17" t="str">
        <f>IF($M279=A$1,COUNTIF($M$2:M279,A$1),"-")</f>
        <v>-</v>
      </c>
      <c r="B279" s="17" t="str">
        <f>IF($M279=B$1,COUNTIF($M$2:N279,B$1),"-")</f>
        <v>-</v>
      </c>
      <c r="C279" s="17" t="str">
        <f>IF($M279=C$1,COUNTIF($M$2:O279,C$1),"-")</f>
        <v>-</v>
      </c>
      <c r="D279" s="17" t="str">
        <f>IF($M279=D$1,COUNTIF($M$2:P279,D$1),"-")</f>
        <v>-</v>
      </c>
      <c r="E279" s="17" t="str">
        <f>IF($M279=E$1,COUNTIF($M$2:Q279,E$1),"-")</f>
        <v>-</v>
      </c>
      <c r="F279" s="17">
        <f>IF($M279=F$1,COUNTIF($M$2:R279,F$1),"-")</f>
        <v>21</v>
      </c>
      <c r="G279" s="17" t="str">
        <f>IF($M279=G$1,COUNTIF($M$2:S279,G$1),"-")</f>
        <v>-</v>
      </c>
      <c r="H279" s="17" t="str">
        <f>IF($M279=H$1,COUNTIF($M$2:T279,H$1),"-")</f>
        <v>-</v>
      </c>
      <c r="I279" s="17" t="str">
        <f>IF($M279=I$1,COUNTIF($M$2:U279,I$1),"-")</f>
        <v>-</v>
      </c>
      <c r="J279" s="17" t="str">
        <f>IF($M279=J$1,COUNTIF($M$2:V279,J$1),"-")</f>
        <v>-</v>
      </c>
      <c r="K279" s="17" t="str">
        <f>IF($M279=K$1,COUNTIF($M$2:W279,K$1),"-")</f>
        <v>-</v>
      </c>
      <c r="M279" s="6" t="s">
        <v>77</v>
      </c>
      <c r="N279" s="8" t="s">
        <v>189</v>
      </c>
      <c r="O279" s="8" t="s">
        <v>191</v>
      </c>
      <c r="P279" s="115" t="s">
        <v>370</v>
      </c>
      <c r="Q279" s="6" t="str">
        <f t="shared" si="23"/>
        <v>BA4 Fundamentals of Ethics, Corporate Governance and Business Law - 2024/25 - Exam Practice Kit</v>
      </c>
      <c r="R279" s="120">
        <v>9781035507887</v>
      </c>
      <c r="S279" s="62">
        <v>22</v>
      </c>
      <c r="T279" s="11" t="s">
        <v>362</v>
      </c>
      <c r="U279" s="6" t="s">
        <v>340</v>
      </c>
      <c r="V279" s="7" t="s">
        <v>409</v>
      </c>
    </row>
    <row r="280" spans="1:22" x14ac:dyDescent="0.35">
      <c r="A280" s="17" t="str">
        <f>IF($M280=A$1,COUNTIF($M$2:M280,A$1),"-")</f>
        <v>-</v>
      </c>
      <c r="B280" s="17" t="str">
        <f>IF($M280=B$1,COUNTIF($M$2:N280,B$1),"-")</f>
        <v>-</v>
      </c>
      <c r="C280" s="17" t="str">
        <f>IF($M280=C$1,COUNTIF($M$2:O280,C$1),"-")</f>
        <v>-</v>
      </c>
      <c r="D280" s="17" t="str">
        <f>IF($M280=D$1,COUNTIF($M$2:P280,D$1),"-")</f>
        <v>-</v>
      </c>
      <c r="E280" s="17" t="str">
        <f>IF($M280=E$1,COUNTIF($M$2:Q280,E$1),"-")</f>
        <v>-</v>
      </c>
      <c r="F280" s="17">
        <f>IF($M280=F$1,COUNTIF($M$2:R280,F$1),"-")</f>
        <v>22</v>
      </c>
      <c r="G280" s="17" t="str">
        <f>IF($M280=G$1,COUNTIF($M$2:S280,G$1),"-")</f>
        <v>-</v>
      </c>
      <c r="H280" s="17" t="str">
        <f>IF($M280=H$1,COUNTIF($M$2:T280,H$1),"-")</f>
        <v>-</v>
      </c>
      <c r="I280" s="17" t="str">
        <f>IF($M280=I$1,COUNTIF($M$2:U280,I$1),"-")</f>
        <v>-</v>
      </c>
      <c r="J280" s="17" t="str">
        <f>IF($M280=J$1,COUNTIF($M$2:V280,J$1),"-")</f>
        <v>-</v>
      </c>
      <c r="K280" s="17" t="str">
        <f>IF($M280=K$1,COUNTIF($M$2:W280,K$1),"-")</f>
        <v>-</v>
      </c>
      <c r="M280" s="6" t="s">
        <v>77</v>
      </c>
      <c r="N280" s="8" t="s">
        <v>189</v>
      </c>
      <c r="O280" s="8" t="s">
        <v>192</v>
      </c>
      <c r="P280" s="115" t="s">
        <v>370</v>
      </c>
      <c r="Q280" s="6" t="str">
        <f t="shared" si="23"/>
        <v>BA4 Fundamentals of Ethics, Corporate Governance and Business Law - 2024/25 - Exam Practice Kit eBook</v>
      </c>
      <c r="R280" s="120">
        <v>9781035508204</v>
      </c>
      <c r="S280" s="62">
        <v>17.600000000000001</v>
      </c>
      <c r="T280" s="11" t="s">
        <v>362</v>
      </c>
      <c r="U280" s="6" t="s">
        <v>339</v>
      </c>
      <c r="V280" s="7" t="s">
        <v>409</v>
      </c>
    </row>
    <row r="281" spans="1:22" x14ac:dyDescent="0.35">
      <c r="A281" s="17" t="str">
        <f>IF($M281=A$1,COUNTIF($M$2:M281,A$1),"-")</f>
        <v>-</v>
      </c>
      <c r="B281" s="17" t="str">
        <f>IF($M281=B$1,COUNTIF($M$2:N281,B$1),"-")</f>
        <v>-</v>
      </c>
      <c r="C281" s="17" t="str">
        <f>IF($M281=C$1,COUNTIF($M$2:O281,C$1),"-")</f>
        <v>-</v>
      </c>
      <c r="D281" s="17" t="str">
        <f>IF($M281=D$1,COUNTIF($M$2:P281,D$1),"-")</f>
        <v>-</v>
      </c>
      <c r="E281" s="17" t="str">
        <f>IF($M281=E$1,COUNTIF($M$2:Q281,E$1),"-")</f>
        <v>-</v>
      </c>
      <c r="F281" s="17">
        <f>IF($M281=F$1,COUNTIF($M$2:R281,F$1),"-")</f>
        <v>23</v>
      </c>
      <c r="G281" s="17" t="str">
        <f>IF($M281=G$1,COUNTIF($M$2:S281,G$1),"-")</f>
        <v>-</v>
      </c>
      <c r="H281" s="17" t="str">
        <f>IF($M281=H$1,COUNTIF($M$2:T281,H$1),"-")</f>
        <v>-</v>
      </c>
      <c r="I281" s="17" t="str">
        <f>IF($M281=I$1,COUNTIF($M$2:U281,I$1),"-")</f>
        <v>-</v>
      </c>
      <c r="J281" s="17" t="str">
        <f>IF($M281=J$1,COUNTIF($M$2:V281,J$1),"-")</f>
        <v>-</v>
      </c>
      <c r="K281" s="17" t="str">
        <f>IF($M281=K$1,COUNTIF($M$2:W281,K$1),"-")</f>
        <v>-</v>
      </c>
      <c r="M281" s="6" t="s">
        <v>77</v>
      </c>
      <c r="N281" s="8" t="s">
        <v>189</v>
      </c>
      <c r="O281" s="8" t="s">
        <v>144</v>
      </c>
      <c r="P281" s="115" t="s">
        <v>370</v>
      </c>
      <c r="Q281" s="6" t="str">
        <f t="shared" si="23"/>
        <v>BA4 Fundamentals of Ethics, Corporate Governance and Business Law - 2024/25 - Passcards</v>
      </c>
      <c r="R281" s="120">
        <v>9781035507924</v>
      </c>
      <c r="S281" s="62">
        <v>12</v>
      </c>
      <c r="T281" s="11" t="s">
        <v>362</v>
      </c>
      <c r="U281" s="6" t="s">
        <v>340</v>
      </c>
      <c r="V281" s="7" t="s">
        <v>409</v>
      </c>
    </row>
    <row r="282" spans="1:22" x14ac:dyDescent="0.35">
      <c r="A282" s="17" t="str">
        <f>IF($M282=A$1,COUNTIF($M$2:M282,A$1),"-")</f>
        <v>-</v>
      </c>
      <c r="B282" s="17" t="str">
        <f>IF($M282=B$1,COUNTIF($M$2:N282,B$1),"-")</f>
        <v>-</v>
      </c>
      <c r="C282" s="17" t="str">
        <f>IF($M282=C$1,COUNTIF($M$2:O282,C$1),"-")</f>
        <v>-</v>
      </c>
      <c r="D282" s="17" t="str">
        <f>IF($M282=D$1,COUNTIF($M$2:P282,D$1),"-")</f>
        <v>-</v>
      </c>
      <c r="E282" s="17" t="str">
        <f>IF($M282=E$1,COUNTIF($M$2:Q282,E$1),"-")</f>
        <v>-</v>
      </c>
      <c r="F282" s="17">
        <f>IF($M282=F$1,COUNTIF($M$2:R282,F$1),"-")</f>
        <v>24</v>
      </c>
      <c r="G282" s="17" t="str">
        <f>IF($M282=G$1,COUNTIF($M$2:S282,G$1),"-")</f>
        <v>-</v>
      </c>
      <c r="H282" s="17" t="str">
        <f>IF($M282=H$1,COUNTIF($M$2:T282,H$1),"-")</f>
        <v>-</v>
      </c>
      <c r="I282" s="17" t="str">
        <f>IF($M282=I$1,COUNTIF($M$2:U282,I$1),"-")</f>
        <v>-</v>
      </c>
      <c r="J282" s="17" t="str">
        <f>IF($M282=J$1,COUNTIF($M$2:V282,J$1),"-")</f>
        <v>-</v>
      </c>
      <c r="K282" s="17" t="str">
        <f>IF($M282=K$1,COUNTIF($M$2:W282,K$1),"-")</f>
        <v>-</v>
      </c>
      <c r="M282" s="6" t="s">
        <v>77</v>
      </c>
      <c r="N282" s="8" t="s">
        <v>189</v>
      </c>
      <c r="O282" s="8" t="s">
        <v>150</v>
      </c>
      <c r="P282" s="115" t="s">
        <v>370</v>
      </c>
      <c r="Q282" s="6" t="str">
        <f t="shared" si="23"/>
        <v>BA4 Fundamentals of Ethics, Corporate Governance and Business Law - 2024/25 - Passcards eBook</v>
      </c>
      <c r="R282" s="120">
        <v>9781035508242</v>
      </c>
      <c r="S282" s="62">
        <v>10</v>
      </c>
      <c r="T282" s="11" t="s">
        <v>362</v>
      </c>
      <c r="U282" s="6" t="s">
        <v>339</v>
      </c>
      <c r="V282" s="7" t="s">
        <v>409</v>
      </c>
    </row>
    <row r="283" spans="1:22" s="88" customFormat="1" x14ac:dyDescent="0.35">
      <c r="A283" s="17" t="str">
        <f>IF($M283=A$1,COUNTIF($M$2:M283,A$1),"-")</f>
        <v>-</v>
      </c>
      <c r="B283" s="17" t="str">
        <f>IF($M283=B$1,COUNTIF($M$2:N283,B$1),"-")</f>
        <v>-</v>
      </c>
      <c r="C283" s="17" t="str">
        <f>IF($M283=C$1,COUNTIF($M$2:O283,C$1),"-")</f>
        <v>-</v>
      </c>
      <c r="D283" s="17" t="str">
        <f>IF($M283=D$1,COUNTIF($M$2:P283,D$1),"-")</f>
        <v>-</v>
      </c>
      <c r="E283" s="17" t="str">
        <f>IF($M283=E$1,COUNTIF($M$2:Q283,E$1),"-")</f>
        <v>-</v>
      </c>
      <c r="F283" s="17">
        <f>IF($M283=F$1,COUNTIF($M$2:R283,F$1),"-")</f>
        <v>25</v>
      </c>
      <c r="G283" s="17" t="str">
        <f>IF($M283=G$1,COUNTIF($M$2:S283,G$1),"-")</f>
        <v>-</v>
      </c>
      <c r="H283" s="17" t="str">
        <f>IF($M283=H$1,COUNTIF($M$2:T283,H$1),"-")</f>
        <v>-</v>
      </c>
      <c r="I283" s="17" t="str">
        <f>IF($M283=I$1,COUNTIF($M$2:U283,I$1),"-")</f>
        <v>-</v>
      </c>
      <c r="J283" s="17" t="str">
        <f>IF($M283=J$1,COUNTIF($M$2:V283,J$1),"-")</f>
        <v>-</v>
      </c>
      <c r="K283" s="17" t="str">
        <f>IF($M283=K$1,COUNTIF($M$2:W283,K$1),"-")</f>
        <v>-</v>
      </c>
      <c r="M283" s="6" t="s">
        <v>77</v>
      </c>
      <c r="N283" s="8" t="s">
        <v>190</v>
      </c>
      <c r="O283" s="8" t="s">
        <v>145</v>
      </c>
      <c r="P283" s="115">
        <v>2025</v>
      </c>
      <c r="Q283" s="6" t="str">
        <f t="shared" si="23"/>
        <v>E1 Managing Finance in a Digital World - 2025 - Course Book</v>
      </c>
      <c r="R283" s="120">
        <v>9781035518227</v>
      </c>
      <c r="S283" s="62">
        <v>40</v>
      </c>
      <c r="T283" s="11" t="s">
        <v>396</v>
      </c>
      <c r="U283" s="6" t="s">
        <v>340</v>
      </c>
      <c r="V283" s="7" t="s">
        <v>475</v>
      </c>
    </row>
    <row r="284" spans="1:22" s="88" customFormat="1" x14ac:dyDescent="0.35">
      <c r="A284" s="17" t="str">
        <f>IF($M284=A$1,COUNTIF($M$2:M284,A$1),"-")</f>
        <v>-</v>
      </c>
      <c r="B284" s="17" t="str">
        <f>IF($M284=B$1,COUNTIF($M$2:N284,B$1),"-")</f>
        <v>-</v>
      </c>
      <c r="C284" s="17" t="str">
        <f>IF($M284=C$1,COUNTIF($M$2:O284,C$1),"-")</f>
        <v>-</v>
      </c>
      <c r="D284" s="17" t="str">
        <f>IF($M284=D$1,COUNTIF($M$2:P284,D$1),"-")</f>
        <v>-</v>
      </c>
      <c r="E284" s="17" t="str">
        <f>IF($M284=E$1,COUNTIF($M$2:Q284,E$1),"-")</f>
        <v>-</v>
      </c>
      <c r="F284" s="17">
        <f>IF($M284=F$1,COUNTIF($M$2:R284,F$1),"-")</f>
        <v>26</v>
      </c>
      <c r="G284" s="17" t="str">
        <f>IF($M284=G$1,COUNTIF($M$2:S284,G$1),"-")</f>
        <v>-</v>
      </c>
      <c r="H284" s="17" t="str">
        <f>IF($M284=H$1,COUNTIF($M$2:T284,H$1),"-")</f>
        <v>-</v>
      </c>
      <c r="I284" s="17" t="str">
        <f>IF($M284=I$1,COUNTIF($M$2:U284,I$1),"-")</f>
        <v>-</v>
      </c>
      <c r="J284" s="17" t="str">
        <f>IF($M284=J$1,COUNTIF($M$2:V284,J$1),"-")</f>
        <v>-</v>
      </c>
      <c r="K284" s="17" t="str">
        <f>IF($M284=K$1,COUNTIF($M$2:W284,K$1),"-")</f>
        <v>-</v>
      </c>
      <c r="M284" s="6" t="s">
        <v>77</v>
      </c>
      <c r="N284" s="8" t="s">
        <v>190</v>
      </c>
      <c r="O284" s="8" t="s">
        <v>149</v>
      </c>
      <c r="P284" s="115">
        <v>2025</v>
      </c>
      <c r="Q284" s="6" t="str">
        <f t="shared" si="23"/>
        <v>E1 Managing Finance in a Digital World - 2025 - Course Book eBook</v>
      </c>
      <c r="R284" s="120">
        <v>9781035518715</v>
      </c>
      <c r="S284" s="62">
        <v>32</v>
      </c>
      <c r="T284" s="11" t="s">
        <v>396</v>
      </c>
      <c r="U284" s="6" t="s">
        <v>339</v>
      </c>
      <c r="V284" s="7" t="s">
        <v>475</v>
      </c>
    </row>
    <row r="285" spans="1:22" s="88" customFormat="1" x14ac:dyDescent="0.35">
      <c r="A285" s="17" t="str">
        <f>IF($M285=A$1,COUNTIF($M$2:M285,A$1),"-")</f>
        <v>-</v>
      </c>
      <c r="B285" s="17" t="str">
        <f>IF($M285=B$1,COUNTIF($M$2:N285,B$1),"-")</f>
        <v>-</v>
      </c>
      <c r="C285" s="17" t="str">
        <f>IF($M285=C$1,COUNTIF($M$2:O285,C$1),"-")</f>
        <v>-</v>
      </c>
      <c r="D285" s="17" t="str">
        <f>IF($M285=D$1,COUNTIF($M$2:P285,D$1),"-")</f>
        <v>-</v>
      </c>
      <c r="E285" s="17" t="str">
        <f>IF($M285=E$1,COUNTIF($M$2:Q285,E$1),"-")</f>
        <v>-</v>
      </c>
      <c r="F285" s="17">
        <f>IF($M285=F$1,COUNTIF($M$2:R285,F$1),"-")</f>
        <v>27</v>
      </c>
      <c r="G285" s="17" t="str">
        <f>IF($M285=G$1,COUNTIF($M$2:S285,G$1),"-")</f>
        <v>-</v>
      </c>
      <c r="H285" s="17" t="str">
        <f>IF($M285=H$1,COUNTIF($M$2:T285,H$1),"-")</f>
        <v>-</v>
      </c>
      <c r="I285" s="17" t="str">
        <f>IF($M285=I$1,COUNTIF($M$2:U285,I$1),"-")</f>
        <v>-</v>
      </c>
      <c r="J285" s="17" t="str">
        <f>IF($M285=J$1,COUNTIF($M$2:V285,J$1),"-")</f>
        <v>-</v>
      </c>
      <c r="K285" s="17" t="str">
        <f>IF($M285=K$1,COUNTIF($M$2:W285,K$1),"-")</f>
        <v>-</v>
      </c>
      <c r="M285" s="6" t="s">
        <v>77</v>
      </c>
      <c r="N285" s="8" t="s">
        <v>190</v>
      </c>
      <c r="O285" s="8" t="s">
        <v>191</v>
      </c>
      <c r="P285" s="115">
        <v>2025</v>
      </c>
      <c r="Q285" s="6" t="str">
        <f t="shared" si="23"/>
        <v>E1 Managing Finance in a Digital World - 2025 - Exam Practice Kit</v>
      </c>
      <c r="R285" s="120">
        <v>9781035518319</v>
      </c>
      <c r="S285" s="62">
        <v>24</v>
      </c>
      <c r="T285" s="11" t="s">
        <v>396</v>
      </c>
      <c r="U285" s="6" t="s">
        <v>340</v>
      </c>
      <c r="V285" s="7" t="s">
        <v>475</v>
      </c>
    </row>
    <row r="286" spans="1:22" s="88" customFormat="1" x14ac:dyDescent="0.35">
      <c r="A286" s="17" t="str">
        <f>IF($M286=A$1,COUNTIF($M$2:M286,A$1),"-")</f>
        <v>-</v>
      </c>
      <c r="B286" s="17" t="str">
        <f>IF($M286=B$1,COUNTIF($M$2:N286,B$1),"-")</f>
        <v>-</v>
      </c>
      <c r="C286" s="17" t="str">
        <f>IF($M286=C$1,COUNTIF($M$2:O286,C$1),"-")</f>
        <v>-</v>
      </c>
      <c r="D286" s="17" t="str">
        <f>IF($M286=D$1,COUNTIF($M$2:P286,D$1),"-")</f>
        <v>-</v>
      </c>
      <c r="E286" s="17" t="str">
        <f>IF($M286=E$1,COUNTIF($M$2:Q286,E$1),"-")</f>
        <v>-</v>
      </c>
      <c r="F286" s="17">
        <f>IF($M286=F$1,COUNTIF($M$2:R286,F$1),"-")</f>
        <v>28</v>
      </c>
      <c r="G286" s="17" t="str">
        <f>IF($M286=G$1,COUNTIF($M$2:S286,G$1),"-")</f>
        <v>-</v>
      </c>
      <c r="H286" s="17" t="str">
        <f>IF($M286=H$1,COUNTIF($M$2:T286,H$1),"-")</f>
        <v>-</v>
      </c>
      <c r="I286" s="17" t="str">
        <f>IF($M286=I$1,COUNTIF($M$2:U286,I$1),"-")</f>
        <v>-</v>
      </c>
      <c r="J286" s="17" t="str">
        <f>IF($M286=J$1,COUNTIF($M$2:V286,J$1),"-")</f>
        <v>-</v>
      </c>
      <c r="K286" s="17" t="str">
        <f>IF($M286=K$1,COUNTIF($M$2:W286,K$1),"-")</f>
        <v>-</v>
      </c>
      <c r="M286" s="6" t="s">
        <v>77</v>
      </c>
      <c r="N286" s="8" t="s">
        <v>190</v>
      </c>
      <c r="O286" s="8" t="s">
        <v>192</v>
      </c>
      <c r="P286" s="115">
        <v>2025</v>
      </c>
      <c r="Q286" s="6" t="str">
        <f t="shared" si="23"/>
        <v>E1 Managing Finance in a Digital World - 2025 - Exam Practice Kit eBook</v>
      </c>
      <c r="R286" s="120">
        <v>9781035518807</v>
      </c>
      <c r="S286" s="62">
        <v>19.2</v>
      </c>
      <c r="T286" s="11" t="s">
        <v>396</v>
      </c>
      <c r="U286" s="6" t="s">
        <v>339</v>
      </c>
      <c r="V286" s="7" t="s">
        <v>475</v>
      </c>
    </row>
    <row r="287" spans="1:22" s="88" customFormat="1" x14ac:dyDescent="0.35">
      <c r="A287" s="17" t="str">
        <f>IF($M287=A$1,COUNTIF($M$2:M287,A$1),"-")</f>
        <v>-</v>
      </c>
      <c r="B287" s="17" t="str">
        <f>IF($M287=B$1,COUNTIF($M$2:N287,B$1),"-")</f>
        <v>-</v>
      </c>
      <c r="C287" s="17" t="str">
        <f>IF($M287=C$1,COUNTIF($M$2:O287,C$1),"-")</f>
        <v>-</v>
      </c>
      <c r="D287" s="17" t="str">
        <f>IF($M287=D$1,COUNTIF($M$2:P287,D$1),"-")</f>
        <v>-</v>
      </c>
      <c r="E287" s="17" t="str">
        <f>IF($M287=E$1,COUNTIF($M$2:Q287,E$1),"-")</f>
        <v>-</v>
      </c>
      <c r="F287" s="17">
        <f>IF($M287=F$1,COUNTIF($M$2:R287,F$1),"-")</f>
        <v>29</v>
      </c>
      <c r="G287" s="17" t="str">
        <f>IF($M287=G$1,COUNTIF($M$2:S287,G$1),"-")</f>
        <v>-</v>
      </c>
      <c r="H287" s="17" t="str">
        <f>IF($M287=H$1,COUNTIF($M$2:T287,H$1),"-")</f>
        <v>-</v>
      </c>
      <c r="I287" s="17" t="str">
        <f>IF($M287=I$1,COUNTIF($M$2:U287,I$1),"-")</f>
        <v>-</v>
      </c>
      <c r="J287" s="17" t="str">
        <f>IF($M287=J$1,COUNTIF($M$2:V287,J$1),"-")</f>
        <v>-</v>
      </c>
      <c r="K287" s="17" t="str">
        <f>IF($M287=K$1,COUNTIF($M$2:W287,K$1),"-")</f>
        <v>-</v>
      </c>
      <c r="M287" s="6" t="s">
        <v>77</v>
      </c>
      <c r="N287" s="8" t="s">
        <v>193</v>
      </c>
      <c r="O287" s="8" t="s">
        <v>145</v>
      </c>
      <c r="P287" s="115">
        <v>2025</v>
      </c>
      <c r="Q287" s="6" t="str">
        <f t="shared" si="23"/>
        <v>E2 Managing Performance - 2025 - Course Book</v>
      </c>
      <c r="R287" s="120">
        <v>9781035518234</v>
      </c>
      <c r="S287" s="62">
        <v>40</v>
      </c>
      <c r="T287" s="11" t="s">
        <v>396</v>
      </c>
      <c r="U287" s="6" t="s">
        <v>340</v>
      </c>
      <c r="V287" s="7" t="s">
        <v>475</v>
      </c>
    </row>
    <row r="288" spans="1:22" s="88" customFormat="1" x14ac:dyDescent="0.35">
      <c r="A288" s="17" t="str">
        <f>IF($M288=A$1,COUNTIF($M$2:M288,A$1),"-")</f>
        <v>-</v>
      </c>
      <c r="B288" s="17" t="str">
        <f>IF($M288=B$1,COUNTIF($M$2:N288,B$1),"-")</f>
        <v>-</v>
      </c>
      <c r="C288" s="17" t="str">
        <f>IF($M288=C$1,COUNTIF($M$2:O288,C$1),"-")</f>
        <v>-</v>
      </c>
      <c r="D288" s="17" t="str">
        <f>IF($M288=D$1,COUNTIF($M$2:P288,D$1),"-")</f>
        <v>-</v>
      </c>
      <c r="E288" s="17" t="str">
        <f>IF($M288=E$1,COUNTIF($M$2:Q288,E$1),"-")</f>
        <v>-</v>
      </c>
      <c r="F288" s="17">
        <f>IF($M288=F$1,COUNTIF($M$2:R288,F$1),"-")</f>
        <v>30</v>
      </c>
      <c r="G288" s="17" t="str">
        <f>IF($M288=G$1,COUNTIF($M$2:S288,G$1),"-")</f>
        <v>-</v>
      </c>
      <c r="H288" s="17" t="str">
        <f>IF($M288=H$1,COUNTIF($M$2:T288,H$1),"-")</f>
        <v>-</v>
      </c>
      <c r="I288" s="17" t="str">
        <f>IF($M288=I$1,COUNTIF($M$2:U288,I$1),"-")</f>
        <v>-</v>
      </c>
      <c r="J288" s="17" t="str">
        <f>IF($M288=J$1,COUNTIF($M$2:V288,J$1),"-")</f>
        <v>-</v>
      </c>
      <c r="K288" s="17" t="str">
        <f>IF($M288=K$1,COUNTIF($M$2:W288,K$1),"-")</f>
        <v>-</v>
      </c>
      <c r="M288" s="6" t="s">
        <v>77</v>
      </c>
      <c r="N288" s="8" t="s">
        <v>193</v>
      </c>
      <c r="O288" s="8" t="s">
        <v>149</v>
      </c>
      <c r="P288" s="115">
        <v>2025</v>
      </c>
      <c r="Q288" s="6" t="str">
        <f t="shared" si="23"/>
        <v>E2 Managing Performance - 2025 - Course Book eBook</v>
      </c>
      <c r="R288" s="120">
        <v>9781035518722</v>
      </c>
      <c r="S288" s="62">
        <v>32</v>
      </c>
      <c r="T288" s="11" t="s">
        <v>396</v>
      </c>
      <c r="U288" s="6" t="s">
        <v>339</v>
      </c>
      <c r="V288" s="7" t="s">
        <v>475</v>
      </c>
    </row>
    <row r="289" spans="1:22" s="88" customFormat="1" x14ac:dyDescent="0.35">
      <c r="A289" s="17" t="str">
        <f>IF($M289=A$1,COUNTIF($M$2:M289,A$1),"-")</f>
        <v>-</v>
      </c>
      <c r="B289" s="17" t="str">
        <f>IF($M289=B$1,COUNTIF($M$2:N289,B$1),"-")</f>
        <v>-</v>
      </c>
      <c r="C289" s="17" t="str">
        <f>IF($M289=C$1,COUNTIF($M$2:O289,C$1),"-")</f>
        <v>-</v>
      </c>
      <c r="D289" s="17" t="str">
        <f>IF($M289=D$1,COUNTIF($M$2:P289,D$1),"-")</f>
        <v>-</v>
      </c>
      <c r="E289" s="17" t="str">
        <f>IF($M289=E$1,COUNTIF($M$2:Q289,E$1),"-")</f>
        <v>-</v>
      </c>
      <c r="F289" s="17">
        <f>IF($M289=F$1,COUNTIF($M$2:R289,F$1),"-")</f>
        <v>31</v>
      </c>
      <c r="G289" s="17" t="str">
        <f>IF($M289=G$1,COUNTIF($M$2:S289,G$1),"-")</f>
        <v>-</v>
      </c>
      <c r="H289" s="17" t="str">
        <f>IF($M289=H$1,COUNTIF($M$2:T289,H$1),"-")</f>
        <v>-</v>
      </c>
      <c r="I289" s="17" t="str">
        <f>IF($M289=I$1,COUNTIF($M$2:U289,I$1),"-")</f>
        <v>-</v>
      </c>
      <c r="J289" s="17" t="str">
        <f>IF($M289=J$1,COUNTIF($M$2:V289,J$1),"-")</f>
        <v>-</v>
      </c>
      <c r="K289" s="17" t="str">
        <f>IF($M289=K$1,COUNTIF($M$2:W289,K$1),"-")</f>
        <v>-</v>
      </c>
      <c r="M289" s="6" t="s">
        <v>77</v>
      </c>
      <c r="N289" s="8" t="s">
        <v>193</v>
      </c>
      <c r="O289" s="8" t="s">
        <v>191</v>
      </c>
      <c r="P289" s="115">
        <v>2025</v>
      </c>
      <c r="Q289" s="6" t="str">
        <f t="shared" si="23"/>
        <v>E2 Managing Performance - 2025 - Exam Practice Kit</v>
      </c>
      <c r="R289" s="120">
        <v>9781035518326</v>
      </c>
      <c r="S289" s="62">
        <v>24</v>
      </c>
      <c r="T289" s="11" t="s">
        <v>396</v>
      </c>
      <c r="U289" s="6" t="s">
        <v>340</v>
      </c>
      <c r="V289" s="7" t="s">
        <v>475</v>
      </c>
    </row>
    <row r="290" spans="1:22" s="88" customFormat="1" x14ac:dyDescent="0.35">
      <c r="A290" s="17" t="str">
        <f>IF($M290=A$1,COUNTIF($M$2:M290,A$1),"-")</f>
        <v>-</v>
      </c>
      <c r="B290" s="17" t="str">
        <f>IF($M290=B$1,COUNTIF($M$2:N290,B$1),"-")</f>
        <v>-</v>
      </c>
      <c r="C290" s="17" t="str">
        <f>IF($M290=C$1,COUNTIF($M$2:O290,C$1),"-")</f>
        <v>-</v>
      </c>
      <c r="D290" s="17" t="str">
        <f>IF($M290=D$1,COUNTIF($M$2:P290,D$1),"-")</f>
        <v>-</v>
      </c>
      <c r="E290" s="17" t="str">
        <f>IF($M290=E$1,COUNTIF($M$2:Q290,E$1),"-")</f>
        <v>-</v>
      </c>
      <c r="F290" s="17">
        <f>IF($M290=F$1,COUNTIF($M$2:R290,F$1),"-")</f>
        <v>32</v>
      </c>
      <c r="G290" s="17" t="str">
        <f>IF($M290=G$1,COUNTIF($M$2:S290,G$1),"-")</f>
        <v>-</v>
      </c>
      <c r="H290" s="17" t="str">
        <f>IF($M290=H$1,COUNTIF($M$2:T290,H$1),"-")</f>
        <v>-</v>
      </c>
      <c r="I290" s="17" t="str">
        <f>IF($M290=I$1,COUNTIF($M$2:U290,I$1),"-")</f>
        <v>-</v>
      </c>
      <c r="J290" s="17" t="str">
        <f>IF($M290=J$1,COUNTIF($M$2:V290,J$1),"-")</f>
        <v>-</v>
      </c>
      <c r="K290" s="17" t="str">
        <f>IF($M290=K$1,COUNTIF($M$2:W290,K$1),"-")</f>
        <v>-</v>
      </c>
      <c r="M290" s="6" t="s">
        <v>77</v>
      </c>
      <c r="N290" s="8" t="s">
        <v>193</v>
      </c>
      <c r="O290" s="8" t="s">
        <v>192</v>
      </c>
      <c r="P290" s="115">
        <v>2025</v>
      </c>
      <c r="Q290" s="6" t="str">
        <f t="shared" si="23"/>
        <v>E2 Managing Performance - 2025 - Exam Practice Kit eBook</v>
      </c>
      <c r="R290" s="120">
        <v>9781035518814</v>
      </c>
      <c r="S290" s="62">
        <v>19.2</v>
      </c>
      <c r="T290" s="11" t="s">
        <v>396</v>
      </c>
      <c r="U290" s="6" t="s">
        <v>339</v>
      </c>
      <c r="V290" s="7" t="s">
        <v>475</v>
      </c>
    </row>
    <row r="291" spans="1:22" s="88" customFormat="1" x14ac:dyDescent="0.35">
      <c r="A291" s="17" t="str">
        <f>IF($M291=A$1,COUNTIF($M$2:M291,A$1),"-")</f>
        <v>-</v>
      </c>
      <c r="B291" s="17" t="str">
        <f>IF($M291=B$1,COUNTIF($M$2:N291,B$1),"-")</f>
        <v>-</v>
      </c>
      <c r="C291" s="17" t="str">
        <f>IF($M291=C$1,COUNTIF($M$2:O291,C$1),"-")</f>
        <v>-</v>
      </c>
      <c r="D291" s="17" t="str">
        <f>IF($M291=D$1,COUNTIF($M$2:P291,D$1),"-")</f>
        <v>-</v>
      </c>
      <c r="E291" s="17" t="str">
        <f>IF($M291=E$1,COUNTIF($M$2:Q291,E$1),"-")</f>
        <v>-</v>
      </c>
      <c r="F291" s="17">
        <f>IF($M291=F$1,COUNTIF($M$2:R291,F$1),"-")</f>
        <v>33</v>
      </c>
      <c r="G291" s="17" t="str">
        <f>IF($M291=G$1,COUNTIF($M$2:S291,G$1),"-")</f>
        <v>-</v>
      </c>
      <c r="H291" s="17" t="str">
        <f>IF($M291=H$1,COUNTIF($M$2:T291,H$1),"-")</f>
        <v>-</v>
      </c>
      <c r="I291" s="17" t="str">
        <f>IF($M291=I$1,COUNTIF($M$2:U291,I$1),"-")</f>
        <v>-</v>
      </c>
      <c r="J291" s="17" t="str">
        <f>IF($M291=J$1,COUNTIF($M$2:V291,J$1),"-")</f>
        <v>-</v>
      </c>
      <c r="K291" s="17" t="str">
        <f>IF($M291=K$1,COUNTIF($M$2:W291,K$1),"-")</f>
        <v>-</v>
      </c>
      <c r="M291" s="6" t="s">
        <v>77</v>
      </c>
      <c r="N291" s="8" t="s">
        <v>194</v>
      </c>
      <c r="O291" s="8" t="s">
        <v>145</v>
      </c>
      <c r="P291" s="115">
        <v>2025</v>
      </c>
      <c r="Q291" s="6" t="str">
        <f t="shared" si="23"/>
        <v>E3 Strategic Management - 2025 - Course Book</v>
      </c>
      <c r="R291" s="120">
        <v>9781035518241</v>
      </c>
      <c r="S291" s="62">
        <v>40</v>
      </c>
      <c r="T291" s="11" t="s">
        <v>396</v>
      </c>
      <c r="U291" s="6" t="s">
        <v>340</v>
      </c>
      <c r="V291" s="7" t="s">
        <v>475</v>
      </c>
    </row>
    <row r="292" spans="1:22" s="88" customFormat="1" x14ac:dyDescent="0.35">
      <c r="A292" s="17" t="str">
        <f>IF($M292=A$1,COUNTIF($M$2:M292,A$1),"-")</f>
        <v>-</v>
      </c>
      <c r="B292" s="17" t="str">
        <f>IF($M292=B$1,COUNTIF($M$2:N292,B$1),"-")</f>
        <v>-</v>
      </c>
      <c r="C292" s="17" t="str">
        <f>IF($M292=C$1,COUNTIF($M$2:O292,C$1),"-")</f>
        <v>-</v>
      </c>
      <c r="D292" s="17" t="str">
        <f>IF($M292=D$1,COUNTIF($M$2:P292,D$1),"-")</f>
        <v>-</v>
      </c>
      <c r="E292" s="17" t="str">
        <f>IF($M292=E$1,COUNTIF($M$2:Q292,E$1),"-")</f>
        <v>-</v>
      </c>
      <c r="F292" s="17">
        <f>IF($M292=F$1,COUNTIF($M$2:R292,F$1),"-")</f>
        <v>34</v>
      </c>
      <c r="G292" s="17" t="str">
        <f>IF($M292=G$1,COUNTIF($M$2:S292,G$1),"-")</f>
        <v>-</v>
      </c>
      <c r="H292" s="17" t="str">
        <f>IF($M292=H$1,COUNTIF($M$2:T292,H$1),"-")</f>
        <v>-</v>
      </c>
      <c r="I292" s="17" t="str">
        <f>IF($M292=I$1,COUNTIF($M$2:U292,I$1),"-")</f>
        <v>-</v>
      </c>
      <c r="J292" s="17" t="str">
        <f>IF($M292=J$1,COUNTIF($M$2:V292,J$1),"-")</f>
        <v>-</v>
      </c>
      <c r="K292" s="17" t="str">
        <f>IF($M292=K$1,COUNTIF($M$2:W292,K$1),"-")</f>
        <v>-</v>
      </c>
      <c r="M292" s="6" t="s">
        <v>77</v>
      </c>
      <c r="N292" s="8" t="s">
        <v>194</v>
      </c>
      <c r="O292" s="8" t="s">
        <v>149</v>
      </c>
      <c r="P292" s="115">
        <v>2025</v>
      </c>
      <c r="Q292" s="6" t="str">
        <f t="shared" si="23"/>
        <v>E3 Strategic Management - 2025 - Course Book eBook</v>
      </c>
      <c r="R292" s="120">
        <v>9781035518739</v>
      </c>
      <c r="S292" s="62">
        <v>32</v>
      </c>
      <c r="T292" s="11" t="s">
        <v>396</v>
      </c>
      <c r="U292" s="6" t="s">
        <v>339</v>
      </c>
      <c r="V292" s="7" t="s">
        <v>475</v>
      </c>
    </row>
    <row r="293" spans="1:22" s="88" customFormat="1" x14ac:dyDescent="0.35">
      <c r="A293" s="17" t="str">
        <f>IF($M293=A$1,COUNTIF($M$2:M293,A$1),"-")</f>
        <v>-</v>
      </c>
      <c r="B293" s="17" t="str">
        <f>IF($M293=B$1,COUNTIF($M$2:N293,B$1),"-")</f>
        <v>-</v>
      </c>
      <c r="C293" s="17" t="str">
        <f>IF($M293=C$1,COUNTIF($M$2:O293,C$1),"-")</f>
        <v>-</v>
      </c>
      <c r="D293" s="17" t="str">
        <f>IF($M293=D$1,COUNTIF($M$2:P293,D$1),"-")</f>
        <v>-</v>
      </c>
      <c r="E293" s="17" t="str">
        <f>IF($M293=E$1,COUNTIF($M$2:Q293,E$1),"-")</f>
        <v>-</v>
      </c>
      <c r="F293" s="17">
        <f>IF($M293=F$1,COUNTIF($M$2:R293,F$1),"-")</f>
        <v>35</v>
      </c>
      <c r="G293" s="17" t="str">
        <f>IF($M293=G$1,COUNTIF($M$2:S293,G$1),"-")</f>
        <v>-</v>
      </c>
      <c r="H293" s="17" t="str">
        <f>IF($M293=H$1,COUNTIF($M$2:T293,H$1),"-")</f>
        <v>-</v>
      </c>
      <c r="I293" s="17" t="str">
        <f>IF($M293=I$1,COUNTIF($M$2:U293,I$1),"-")</f>
        <v>-</v>
      </c>
      <c r="J293" s="17" t="str">
        <f>IF($M293=J$1,COUNTIF($M$2:V293,J$1),"-")</f>
        <v>-</v>
      </c>
      <c r="K293" s="17" t="str">
        <f>IF($M293=K$1,COUNTIF($M$2:W293,K$1),"-")</f>
        <v>-</v>
      </c>
      <c r="M293" s="6" t="s">
        <v>77</v>
      </c>
      <c r="N293" s="8" t="s">
        <v>194</v>
      </c>
      <c r="O293" s="8" t="s">
        <v>191</v>
      </c>
      <c r="P293" s="115">
        <v>2025</v>
      </c>
      <c r="Q293" s="6" t="str">
        <f t="shared" si="23"/>
        <v>E3 Strategic Management - 2025 - Exam Practice Kit</v>
      </c>
      <c r="R293" s="120">
        <v>9781035518333</v>
      </c>
      <c r="S293" s="62">
        <v>24</v>
      </c>
      <c r="T293" s="11" t="s">
        <v>396</v>
      </c>
      <c r="U293" s="6" t="s">
        <v>340</v>
      </c>
      <c r="V293" s="7" t="s">
        <v>475</v>
      </c>
    </row>
    <row r="294" spans="1:22" s="88" customFormat="1" x14ac:dyDescent="0.35">
      <c r="A294" s="17" t="str">
        <f>IF($M294=A$1,COUNTIF($M$2:M294,A$1),"-")</f>
        <v>-</v>
      </c>
      <c r="B294" s="17" t="str">
        <f>IF($M294=B$1,COUNTIF($M$2:N294,B$1),"-")</f>
        <v>-</v>
      </c>
      <c r="C294" s="17" t="str">
        <f>IF($M294=C$1,COUNTIF($M$2:O294,C$1),"-")</f>
        <v>-</v>
      </c>
      <c r="D294" s="17" t="str">
        <f>IF($M294=D$1,COUNTIF($M$2:P294,D$1),"-")</f>
        <v>-</v>
      </c>
      <c r="E294" s="17" t="str">
        <f>IF($M294=E$1,COUNTIF($M$2:Q294,E$1),"-")</f>
        <v>-</v>
      </c>
      <c r="F294" s="17">
        <f>IF($M294=F$1,COUNTIF($M$2:R294,F$1),"-")</f>
        <v>36</v>
      </c>
      <c r="G294" s="17" t="str">
        <f>IF($M294=G$1,COUNTIF($M$2:S294,G$1),"-")</f>
        <v>-</v>
      </c>
      <c r="H294" s="17" t="str">
        <f>IF($M294=H$1,COUNTIF($M$2:T294,H$1),"-")</f>
        <v>-</v>
      </c>
      <c r="I294" s="17" t="str">
        <f>IF($M294=I$1,COUNTIF($M$2:U294,I$1),"-")</f>
        <v>-</v>
      </c>
      <c r="J294" s="17" t="str">
        <f>IF($M294=J$1,COUNTIF($M$2:V294,J$1),"-")</f>
        <v>-</v>
      </c>
      <c r="K294" s="17" t="str">
        <f>IF($M294=K$1,COUNTIF($M$2:W294,K$1),"-")</f>
        <v>-</v>
      </c>
      <c r="M294" s="6" t="s">
        <v>77</v>
      </c>
      <c r="N294" s="8" t="s">
        <v>194</v>
      </c>
      <c r="O294" s="8" t="s">
        <v>192</v>
      </c>
      <c r="P294" s="115">
        <v>2025</v>
      </c>
      <c r="Q294" s="6" t="str">
        <f t="shared" si="23"/>
        <v>E3 Strategic Management - 2025 - Exam Practice Kit eBook</v>
      </c>
      <c r="R294" s="120">
        <v>9781035518821</v>
      </c>
      <c r="S294" s="62">
        <v>19.2</v>
      </c>
      <c r="T294" s="11" t="s">
        <v>396</v>
      </c>
      <c r="U294" s="6" t="s">
        <v>339</v>
      </c>
      <c r="V294" s="7" t="s">
        <v>475</v>
      </c>
    </row>
    <row r="295" spans="1:22" s="88" customFormat="1" x14ac:dyDescent="0.35">
      <c r="A295" s="17" t="str">
        <f>IF($M295=A$1,COUNTIF($M$2:M295,A$1),"-")</f>
        <v>-</v>
      </c>
      <c r="B295" s="17" t="str">
        <f>IF($M295=B$1,COUNTIF($M$2:N295,B$1),"-")</f>
        <v>-</v>
      </c>
      <c r="C295" s="17" t="str">
        <f>IF($M295=C$1,COUNTIF($M$2:O295,C$1),"-")</f>
        <v>-</v>
      </c>
      <c r="D295" s="17" t="str">
        <f>IF($M295=D$1,COUNTIF($M$2:P295,D$1),"-")</f>
        <v>-</v>
      </c>
      <c r="E295" s="17" t="str">
        <f>IF($M295=E$1,COUNTIF($M$2:Q295,E$1),"-")</f>
        <v>-</v>
      </c>
      <c r="F295" s="17">
        <f>IF($M295=F$1,COUNTIF($M$2:R295,F$1),"-")</f>
        <v>37</v>
      </c>
      <c r="G295" s="17" t="str">
        <f>IF($M295=G$1,COUNTIF($M$2:S295,G$1),"-")</f>
        <v>-</v>
      </c>
      <c r="H295" s="17" t="str">
        <f>IF($M295=H$1,COUNTIF($M$2:T295,H$1),"-")</f>
        <v>-</v>
      </c>
      <c r="I295" s="17" t="str">
        <f>IF($M295=I$1,COUNTIF($M$2:U295,I$1),"-")</f>
        <v>-</v>
      </c>
      <c r="J295" s="17" t="str">
        <f>IF($M295=J$1,COUNTIF($M$2:V295,J$1),"-")</f>
        <v>-</v>
      </c>
      <c r="K295" s="17" t="str">
        <f>IF($M295=K$1,COUNTIF($M$2:W295,K$1),"-")</f>
        <v>-</v>
      </c>
      <c r="M295" s="6" t="s">
        <v>77</v>
      </c>
      <c r="N295" s="8" t="s">
        <v>195</v>
      </c>
      <c r="O295" s="8" t="s">
        <v>145</v>
      </c>
      <c r="P295" s="115">
        <v>2025</v>
      </c>
      <c r="Q295" s="6" t="str">
        <f t="shared" si="23"/>
        <v>F1 Financial Reporting - 2025 - Course Book</v>
      </c>
      <c r="R295" s="120">
        <v>9781035518258</v>
      </c>
      <c r="S295" s="62">
        <v>40</v>
      </c>
      <c r="T295" s="11" t="s">
        <v>396</v>
      </c>
      <c r="U295" s="6" t="s">
        <v>340</v>
      </c>
      <c r="V295" s="7" t="s">
        <v>475</v>
      </c>
    </row>
    <row r="296" spans="1:22" s="88" customFormat="1" x14ac:dyDescent="0.35">
      <c r="A296" s="17" t="str">
        <f>IF($M296=A$1,COUNTIF($M$2:M296,A$1),"-")</f>
        <v>-</v>
      </c>
      <c r="B296" s="17" t="str">
        <f>IF($M296=B$1,COUNTIF($M$2:N296,B$1),"-")</f>
        <v>-</v>
      </c>
      <c r="C296" s="17" t="str">
        <f>IF($M296=C$1,COUNTIF($M$2:O296,C$1),"-")</f>
        <v>-</v>
      </c>
      <c r="D296" s="17" t="str">
        <f>IF($M296=D$1,COUNTIF($M$2:P296,D$1),"-")</f>
        <v>-</v>
      </c>
      <c r="E296" s="17" t="str">
        <f>IF($M296=E$1,COUNTIF($M$2:Q296,E$1),"-")</f>
        <v>-</v>
      </c>
      <c r="F296" s="17">
        <f>IF($M296=F$1,COUNTIF($M$2:R296,F$1),"-")</f>
        <v>38</v>
      </c>
      <c r="G296" s="17" t="str">
        <f>IF($M296=G$1,COUNTIF($M$2:S296,G$1),"-")</f>
        <v>-</v>
      </c>
      <c r="H296" s="17" t="str">
        <f>IF($M296=H$1,COUNTIF($M$2:T296,H$1),"-")</f>
        <v>-</v>
      </c>
      <c r="I296" s="17" t="str">
        <f>IF($M296=I$1,COUNTIF($M$2:U296,I$1),"-")</f>
        <v>-</v>
      </c>
      <c r="J296" s="17" t="str">
        <f>IF($M296=J$1,COUNTIF($M$2:V296,J$1),"-")</f>
        <v>-</v>
      </c>
      <c r="K296" s="17" t="str">
        <f>IF($M296=K$1,COUNTIF($M$2:W296,K$1),"-")</f>
        <v>-</v>
      </c>
      <c r="M296" s="6" t="s">
        <v>77</v>
      </c>
      <c r="N296" s="8" t="s">
        <v>195</v>
      </c>
      <c r="O296" s="8" t="s">
        <v>149</v>
      </c>
      <c r="P296" s="115">
        <v>2025</v>
      </c>
      <c r="Q296" s="6" t="str">
        <f t="shared" si="23"/>
        <v>F1 Financial Reporting - 2025 - Course Book eBook</v>
      </c>
      <c r="R296" s="120">
        <v>9781035518746</v>
      </c>
      <c r="S296" s="62">
        <v>32</v>
      </c>
      <c r="T296" s="11" t="s">
        <v>396</v>
      </c>
      <c r="U296" s="6" t="s">
        <v>339</v>
      </c>
      <c r="V296" s="7" t="s">
        <v>475</v>
      </c>
    </row>
    <row r="297" spans="1:22" s="88" customFormat="1" x14ac:dyDescent="0.35">
      <c r="A297" s="17" t="str">
        <f>IF($M297=A$1,COUNTIF($M$2:M297,A$1),"-")</f>
        <v>-</v>
      </c>
      <c r="B297" s="17" t="str">
        <f>IF($M297=B$1,COUNTIF($M$2:N297,B$1),"-")</f>
        <v>-</v>
      </c>
      <c r="C297" s="17" t="str">
        <f>IF($M297=C$1,COUNTIF($M$2:O297,C$1),"-")</f>
        <v>-</v>
      </c>
      <c r="D297" s="17" t="str">
        <f>IF($M297=D$1,COUNTIF($M$2:P297,D$1),"-")</f>
        <v>-</v>
      </c>
      <c r="E297" s="17" t="str">
        <f>IF($M297=E$1,COUNTIF($M$2:Q297,E$1),"-")</f>
        <v>-</v>
      </c>
      <c r="F297" s="17">
        <f>IF($M297=F$1,COUNTIF($M$2:R297,F$1),"-")</f>
        <v>39</v>
      </c>
      <c r="G297" s="17" t="str">
        <f>IF($M297=G$1,COUNTIF($M$2:S297,G$1),"-")</f>
        <v>-</v>
      </c>
      <c r="H297" s="17" t="str">
        <f>IF($M297=H$1,COUNTIF($M$2:T297,H$1),"-")</f>
        <v>-</v>
      </c>
      <c r="I297" s="17" t="str">
        <f>IF($M297=I$1,COUNTIF($M$2:U297,I$1),"-")</f>
        <v>-</v>
      </c>
      <c r="J297" s="17" t="str">
        <f>IF($M297=J$1,COUNTIF($M$2:V297,J$1),"-")</f>
        <v>-</v>
      </c>
      <c r="K297" s="17" t="str">
        <f>IF($M297=K$1,COUNTIF($M$2:W297,K$1),"-")</f>
        <v>-</v>
      </c>
      <c r="M297" s="6" t="s">
        <v>77</v>
      </c>
      <c r="N297" s="8" t="s">
        <v>195</v>
      </c>
      <c r="O297" s="8" t="s">
        <v>191</v>
      </c>
      <c r="P297" s="115">
        <v>2025</v>
      </c>
      <c r="Q297" s="6" t="str">
        <f t="shared" si="23"/>
        <v>F1 Financial Reporting - 2025 - Exam Practice Kit</v>
      </c>
      <c r="R297" s="123">
        <v>9781035518340</v>
      </c>
      <c r="S297" s="62">
        <v>24</v>
      </c>
      <c r="T297" s="11" t="s">
        <v>396</v>
      </c>
      <c r="U297" s="6" t="s">
        <v>340</v>
      </c>
      <c r="V297" s="7" t="s">
        <v>475</v>
      </c>
    </row>
    <row r="298" spans="1:22" s="88" customFormat="1" x14ac:dyDescent="0.35">
      <c r="A298" s="17" t="str">
        <f>IF($M298=A$1,COUNTIF($M$2:M298,A$1),"-")</f>
        <v>-</v>
      </c>
      <c r="B298" s="17" t="str">
        <f>IF($M298=B$1,COUNTIF($M$2:N298,B$1),"-")</f>
        <v>-</v>
      </c>
      <c r="C298" s="17" t="str">
        <f>IF($M298=C$1,COUNTIF($M$2:O298,C$1),"-")</f>
        <v>-</v>
      </c>
      <c r="D298" s="17" t="str">
        <f>IF($M298=D$1,COUNTIF($M$2:P298,D$1),"-")</f>
        <v>-</v>
      </c>
      <c r="E298" s="17" t="str">
        <f>IF($M298=E$1,COUNTIF($M$2:Q298,E$1),"-")</f>
        <v>-</v>
      </c>
      <c r="F298" s="17">
        <f>IF($M298=F$1,COUNTIF($M$2:R298,F$1),"-")</f>
        <v>40</v>
      </c>
      <c r="G298" s="17" t="str">
        <f>IF($M298=G$1,COUNTIF($M$2:S298,G$1),"-")</f>
        <v>-</v>
      </c>
      <c r="H298" s="17" t="str">
        <f>IF($M298=H$1,COUNTIF($M$2:T298,H$1),"-")</f>
        <v>-</v>
      </c>
      <c r="I298" s="17" t="str">
        <f>IF($M298=I$1,COUNTIF($M$2:U298,I$1),"-")</f>
        <v>-</v>
      </c>
      <c r="J298" s="17" t="str">
        <f>IF($M298=J$1,COUNTIF($M$2:V298,J$1),"-")</f>
        <v>-</v>
      </c>
      <c r="K298" s="17" t="str">
        <f>IF($M298=K$1,COUNTIF($M$2:W298,K$1),"-")</f>
        <v>-</v>
      </c>
      <c r="M298" s="6" t="s">
        <v>77</v>
      </c>
      <c r="N298" s="8" t="s">
        <v>195</v>
      </c>
      <c r="O298" s="8" t="s">
        <v>192</v>
      </c>
      <c r="P298" s="115">
        <v>2025</v>
      </c>
      <c r="Q298" s="6" t="str">
        <f t="shared" ref="Q298" si="25">CONCATENATE(N298," - ",P298," - ",O298)</f>
        <v>F1 Financial Reporting - 2025 - Exam Practice Kit eBook</v>
      </c>
      <c r="R298" s="123">
        <v>9781035518838</v>
      </c>
      <c r="S298" s="62">
        <v>19.2</v>
      </c>
      <c r="T298" s="11" t="s">
        <v>396</v>
      </c>
      <c r="U298" s="6" t="s">
        <v>339</v>
      </c>
      <c r="V298" s="7" t="s">
        <v>475</v>
      </c>
    </row>
    <row r="299" spans="1:22" s="88" customFormat="1" x14ac:dyDescent="0.35">
      <c r="A299" s="17" t="str">
        <f>IF($M299=A$1,COUNTIF($M$2:M299,A$1),"-")</f>
        <v>-</v>
      </c>
      <c r="B299" s="17" t="str">
        <f>IF($M299=B$1,COUNTIF($M$2:N299,B$1),"-")</f>
        <v>-</v>
      </c>
      <c r="C299" s="17" t="str">
        <f>IF($M299=C$1,COUNTIF($M$2:O299,C$1),"-")</f>
        <v>-</v>
      </c>
      <c r="D299" s="17" t="str">
        <f>IF($M299=D$1,COUNTIF($M$2:P299,D$1),"-")</f>
        <v>-</v>
      </c>
      <c r="E299" s="17" t="str">
        <f>IF($M299=E$1,COUNTIF($M$2:Q299,E$1),"-")</f>
        <v>-</v>
      </c>
      <c r="F299" s="17">
        <f>IF($M299=F$1,COUNTIF($M$2:R299,F$1),"-")</f>
        <v>41</v>
      </c>
      <c r="G299" s="17" t="str">
        <f>IF($M299=G$1,COUNTIF($M$2:S299,G$1),"-")</f>
        <v>-</v>
      </c>
      <c r="H299" s="17" t="str">
        <f>IF($M299=H$1,COUNTIF($M$2:T299,H$1),"-")</f>
        <v>-</v>
      </c>
      <c r="I299" s="17" t="str">
        <f>IF($M299=I$1,COUNTIF($M$2:U299,I$1),"-")</f>
        <v>-</v>
      </c>
      <c r="J299" s="17" t="str">
        <f>IF($M299=J$1,COUNTIF($M$2:V299,J$1),"-")</f>
        <v>-</v>
      </c>
      <c r="K299" s="17" t="str">
        <f>IF($M299=K$1,COUNTIF($M$2:W299,K$1),"-")</f>
        <v>-</v>
      </c>
      <c r="M299" s="6" t="s">
        <v>77</v>
      </c>
      <c r="N299" s="8" t="s">
        <v>196</v>
      </c>
      <c r="O299" s="8" t="s">
        <v>145</v>
      </c>
      <c r="P299" s="115">
        <v>2025</v>
      </c>
      <c r="Q299" s="6" t="str">
        <f t="shared" ref="Q299:Q302" si="26">CONCATENATE(N299," - ",P299," - ",O299)</f>
        <v>F2 Advanced Financial Reporting - 2025 - Course Book</v>
      </c>
      <c r="R299" s="120">
        <v>9781035518265</v>
      </c>
      <c r="S299" s="62">
        <v>40</v>
      </c>
      <c r="T299" s="11" t="s">
        <v>396</v>
      </c>
      <c r="U299" s="6" t="s">
        <v>340</v>
      </c>
      <c r="V299" s="7" t="s">
        <v>475</v>
      </c>
    </row>
    <row r="300" spans="1:22" s="88" customFormat="1" x14ac:dyDescent="0.35">
      <c r="A300" s="17" t="str">
        <f>IF($M300=A$1,COUNTIF($M$2:M300,A$1),"-")</f>
        <v>-</v>
      </c>
      <c r="B300" s="17" t="str">
        <f>IF($M300=B$1,COUNTIF($M$2:N300,B$1),"-")</f>
        <v>-</v>
      </c>
      <c r="C300" s="17" t="str">
        <f>IF($M300=C$1,COUNTIF($M$2:O300,C$1),"-")</f>
        <v>-</v>
      </c>
      <c r="D300" s="17" t="str">
        <f>IF($M300=D$1,COUNTIF($M$2:P300,D$1),"-")</f>
        <v>-</v>
      </c>
      <c r="E300" s="17" t="str">
        <f>IF($M300=E$1,COUNTIF($M$2:Q300,E$1),"-")</f>
        <v>-</v>
      </c>
      <c r="F300" s="17">
        <f>IF($M300=F$1,COUNTIF($M$2:R300,F$1),"-")</f>
        <v>42</v>
      </c>
      <c r="G300" s="17" t="str">
        <f>IF($M300=G$1,COUNTIF($M$2:S300,G$1),"-")</f>
        <v>-</v>
      </c>
      <c r="H300" s="17" t="str">
        <f>IF($M300=H$1,COUNTIF($M$2:T300,H$1),"-")</f>
        <v>-</v>
      </c>
      <c r="I300" s="17" t="str">
        <f>IF($M300=I$1,COUNTIF($M$2:U300,I$1),"-")</f>
        <v>-</v>
      </c>
      <c r="J300" s="17" t="str">
        <f>IF($M300=J$1,COUNTIF($M$2:V300,J$1),"-")</f>
        <v>-</v>
      </c>
      <c r="K300" s="17" t="str">
        <f>IF($M300=K$1,COUNTIF($M$2:W300,K$1),"-")</f>
        <v>-</v>
      </c>
      <c r="M300" s="6" t="s">
        <v>77</v>
      </c>
      <c r="N300" s="8" t="s">
        <v>196</v>
      </c>
      <c r="O300" s="8" t="s">
        <v>149</v>
      </c>
      <c r="P300" s="115">
        <v>2025</v>
      </c>
      <c r="Q300" s="6" t="str">
        <f t="shared" si="26"/>
        <v>F2 Advanced Financial Reporting - 2025 - Course Book eBook</v>
      </c>
      <c r="R300" s="120">
        <v>9781035518753</v>
      </c>
      <c r="S300" s="62">
        <v>32</v>
      </c>
      <c r="T300" s="11" t="s">
        <v>396</v>
      </c>
      <c r="U300" s="6" t="s">
        <v>339</v>
      </c>
      <c r="V300" s="7" t="s">
        <v>475</v>
      </c>
    </row>
    <row r="301" spans="1:22" s="88" customFormat="1" x14ac:dyDescent="0.35">
      <c r="A301" s="17" t="str">
        <f>IF($M301=A$1,COUNTIF($M$2:M301,A$1),"-")</f>
        <v>-</v>
      </c>
      <c r="B301" s="17" t="str">
        <f>IF($M301=B$1,COUNTIF($M$2:N301,B$1),"-")</f>
        <v>-</v>
      </c>
      <c r="C301" s="17" t="str">
        <f>IF($M301=C$1,COUNTIF($M$2:O301,C$1),"-")</f>
        <v>-</v>
      </c>
      <c r="D301" s="17" t="str">
        <f>IF($M301=D$1,COUNTIF($M$2:P301,D$1),"-")</f>
        <v>-</v>
      </c>
      <c r="E301" s="17" t="str">
        <f>IF($M301=E$1,COUNTIF($M$2:Q301,E$1),"-")</f>
        <v>-</v>
      </c>
      <c r="F301" s="17">
        <f>IF($M301=F$1,COUNTIF($M$2:R301,F$1),"-")</f>
        <v>43</v>
      </c>
      <c r="G301" s="17" t="str">
        <f>IF($M301=G$1,COUNTIF($M$2:S301,G$1),"-")</f>
        <v>-</v>
      </c>
      <c r="H301" s="17" t="str">
        <f>IF($M301=H$1,COUNTIF($M$2:T301,H$1),"-")</f>
        <v>-</v>
      </c>
      <c r="I301" s="17" t="str">
        <f>IF($M301=I$1,COUNTIF($M$2:U301,I$1),"-")</f>
        <v>-</v>
      </c>
      <c r="J301" s="17" t="str">
        <f>IF($M301=J$1,COUNTIF($M$2:V301,J$1),"-")</f>
        <v>-</v>
      </c>
      <c r="K301" s="17" t="str">
        <f>IF($M301=K$1,COUNTIF($M$2:W301,K$1),"-")</f>
        <v>-</v>
      </c>
      <c r="M301" s="6" t="s">
        <v>77</v>
      </c>
      <c r="N301" s="8" t="s">
        <v>196</v>
      </c>
      <c r="O301" s="8" t="s">
        <v>191</v>
      </c>
      <c r="P301" s="115">
        <v>2025</v>
      </c>
      <c r="Q301" s="6" t="str">
        <f t="shared" si="26"/>
        <v>F2 Advanced Financial Reporting - 2025 - Exam Practice Kit</v>
      </c>
      <c r="R301" s="123">
        <v>9781035518357</v>
      </c>
      <c r="S301" s="62">
        <v>24</v>
      </c>
      <c r="T301" s="11" t="s">
        <v>396</v>
      </c>
      <c r="U301" s="6" t="s">
        <v>340</v>
      </c>
      <c r="V301" s="7" t="s">
        <v>475</v>
      </c>
    </row>
    <row r="302" spans="1:22" s="88" customFormat="1" x14ac:dyDescent="0.35">
      <c r="A302" s="17" t="str">
        <f>IF($M302=A$1,COUNTIF($M$2:M302,A$1),"-")</f>
        <v>-</v>
      </c>
      <c r="B302" s="17" t="str">
        <f>IF($M302=B$1,COUNTIF($M$2:N302,B$1),"-")</f>
        <v>-</v>
      </c>
      <c r="C302" s="17" t="str">
        <f>IF($M302=C$1,COUNTIF($M$2:O302,C$1),"-")</f>
        <v>-</v>
      </c>
      <c r="D302" s="17" t="str">
        <f>IF($M302=D$1,COUNTIF($M$2:P302,D$1),"-")</f>
        <v>-</v>
      </c>
      <c r="E302" s="17" t="str">
        <f>IF($M302=E$1,COUNTIF($M$2:Q302,E$1),"-")</f>
        <v>-</v>
      </c>
      <c r="F302" s="17">
        <f>IF($M302=F$1,COUNTIF($M$2:R302,F$1),"-")</f>
        <v>44</v>
      </c>
      <c r="G302" s="17" t="str">
        <f>IF($M302=G$1,COUNTIF($M$2:S302,G$1),"-")</f>
        <v>-</v>
      </c>
      <c r="H302" s="17" t="str">
        <f>IF($M302=H$1,COUNTIF($M$2:T302,H$1),"-")</f>
        <v>-</v>
      </c>
      <c r="I302" s="17" t="str">
        <f>IF($M302=I$1,COUNTIF($M$2:U302,I$1),"-")</f>
        <v>-</v>
      </c>
      <c r="J302" s="17" t="str">
        <f>IF($M302=J$1,COUNTIF($M$2:V302,J$1),"-")</f>
        <v>-</v>
      </c>
      <c r="K302" s="17" t="str">
        <f>IF($M302=K$1,COUNTIF($M$2:W302,K$1),"-")</f>
        <v>-</v>
      </c>
      <c r="M302" s="6" t="s">
        <v>77</v>
      </c>
      <c r="N302" s="8" t="s">
        <v>196</v>
      </c>
      <c r="O302" s="8" t="s">
        <v>192</v>
      </c>
      <c r="P302" s="115">
        <v>2025</v>
      </c>
      <c r="Q302" s="6" t="str">
        <f t="shared" si="26"/>
        <v>F2 Advanced Financial Reporting - 2025 - Exam Practice Kit eBook</v>
      </c>
      <c r="R302" s="123">
        <v>9781035518845</v>
      </c>
      <c r="S302" s="62">
        <v>19.2</v>
      </c>
      <c r="T302" s="11" t="s">
        <v>396</v>
      </c>
      <c r="U302" s="6" t="s">
        <v>339</v>
      </c>
      <c r="V302" s="7" t="s">
        <v>475</v>
      </c>
    </row>
    <row r="303" spans="1:22" s="88" customFormat="1" x14ac:dyDescent="0.35">
      <c r="A303" s="17" t="str">
        <f>IF($M303=A$1,COUNTIF($M$2:M303,A$1),"-")</f>
        <v>-</v>
      </c>
      <c r="B303" s="17" t="str">
        <f>IF($M303=B$1,COUNTIF($M$2:N303,B$1),"-")</f>
        <v>-</v>
      </c>
      <c r="C303" s="17" t="str">
        <f>IF($M303=C$1,COUNTIF($M$2:O303,C$1),"-")</f>
        <v>-</v>
      </c>
      <c r="D303" s="17" t="str">
        <f>IF($M303=D$1,COUNTIF($M$2:P303,D$1),"-")</f>
        <v>-</v>
      </c>
      <c r="E303" s="17" t="str">
        <f>IF($M303=E$1,COUNTIF($M$2:Q303,E$1),"-")</f>
        <v>-</v>
      </c>
      <c r="F303" s="17">
        <f>IF($M303=F$1,COUNTIF($M$2:R303,F$1),"-")</f>
        <v>45</v>
      </c>
      <c r="G303" s="17" t="str">
        <f>IF($M303=G$1,COUNTIF($M$2:S303,G$1),"-")</f>
        <v>-</v>
      </c>
      <c r="H303" s="17" t="str">
        <f>IF($M303=H$1,COUNTIF($M$2:T303,H$1),"-")</f>
        <v>-</v>
      </c>
      <c r="I303" s="17" t="str">
        <f>IF($M303=I$1,COUNTIF($M$2:U303,I$1),"-")</f>
        <v>-</v>
      </c>
      <c r="J303" s="17" t="str">
        <f>IF($M303=J$1,COUNTIF($M$2:V303,J$1),"-")</f>
        <v>-</v>
      </c>
      <c r="K303" s="17" t="str">
        <f>IF($M303=K$1,COUNTIF($M$2:W303,K$1),"-")</f>
        <v>-</v>
      </c>
      <c r="M303" s="6" t="s">
        <v>77</v>
      </c>
      <c r="N303" s="8" t="s">
        <v>197</v>
      </c>
      <c r="O303" s="8" t="s">
        <v>145</v>
      </c>
      <c r="P303" s="115">
        <v>2025</v>
      </c>
      <c r="Q303" s="6" t="str">
        <f t="shared" ref="Q303:Q318" si="27">CONCATENATE(N303," - ",P303," - ",O303)</f>
        <v>F3 Financial Strategy - 2025 - Course Book</v>
      </c>
      <c r="R303" s="120">
        <v>9781035518272</v>
      </c>
      <c r="S303" s="62">
        <v>40</v>
      </c>
      <c r="T303" s="11" t="s">
        <v>396</v>
      </c>
      <c r="U303" s="6" t="s">
        <v>340</v>
      </c>
      <c r="V303" s="7" t="s">
        <v>475</v>
      </c>
    </row>
    <row r="304" spans="1:22" s="88" customFormat="1" x14ac:dyDescent="0.35">
      <c r="A304" s="17" t="str">
        <f>IF($M304=A$1,COUNTIF($M$2:M304,A$1),"-")</f>
        <v>-</v>
      </c>
      <c r="B304" s="17" t="str">
        <f>IF($M304=B$1,COUNTIF($M$2:N304,B$1),"-")</f>
        <v>-</v>
      </c>
      <c r="C304" s="17" t="str">
        <f>IF($M304=C$1,COUNTIF($M$2:O304,C$1),"-")</f>
        <v>-</v>
      </c>
      <c r="D304" s="17" t="str">
        <f>IF($M304=D$1,COUNTIF($M$2:P304,D$1),"-")</f>
        <v>-</v>
      </c>
      <c r="E304" s="17" t="str">
        <f>IF($M304=E$1,COUNTIF($M$2:Q304,E$1),"-")</f>
        <v>-</v>
      </c>
      <c r="F304" s="17">
        <f>IF($M304=F$1,COUNTIF($M$2:R304,F$1),"-")</f>
        <v>46</v>
      </c>
      <c r="G304" s="17" t="str">
        <f>IF($M304=G$1,COUNTIF($M$2:S304,G$1),"-")</f>
        <v>-</v>
      </c>
      <c r="H304" s="17" t="str">
        <f>IF($M304=H$1,COUNTIF($M$2:T304,H$1),"-")</f>
        <v>-</v>
      </c>
      <c r="I304" s="17" t="str">
        <f>IF($M304=I$1,COUNTIF($M$2:U304,I$1),"-")</f>
        <v>-</v>
      </c>
      <c r="J304" s="17" t="str">
        <f>IF($M304=J$1,COUNTIF($M$2:V304,J$1),"-")</f>
        <v>-</v>
      </c>
      <c r="K304" s="17" t="str">
        <f>IF($M304=K$1,COUNTIF($M$2:W304,K$1),"-")</f>
        <v>-</v>
      </c>
      <c r="M304" s="6" t="s">
        <v>77</v>
      </c>
      <c r="N304" s="8" t="s">
        <v>197</v>
      </c>
      <c r="O304" s="8" t="s">
        <v>149</v>
      </c>
      <c r="P304" s="115">
        <v>2025</v>
      </c>
      <c r="Q304" s="6" t="str">
        <f t="shared" si="27"/>
        <v>F3 Financial Strategy - 2025 - Course Book eBook</v>
      </c>
      <c r="R304" s="120">
        <v>9781035518760</v>
      </c>
      <c r="S304" s="62">
        <v>32</v>
      </c>
      <c r="T304" s="11" t="s">
        <v>396</v>
      </c>
      <c r="U304" s="6" t="s">
        <v>339</v>
      </c>
      <c r="V304" s="7" t="s">
        <v>475</v>
      </c>
    </row>
    <row r="305" spans="1:22" s="88" customFormat="1" x14ac:dyDescent="0.35">
      <c r="A305" s="17" t="str">
        <f>IF($M305=A$1,COUNTIF($M$2:M305,A$1),"-")</f>
        <v>-</v>
      </c>
      <c r="B305" s="17" t="str">
        <f>IF($M305=B$1,COUNTIF($M$2:N305,B$1),"-")</f>
        <v>-</v>
      </c>
      <c r="C305" s="17" t="str">
        <f>IF($M305=C$1,COUNTIF($M$2:O305,C$1),"-")</f>
        <v>-</v>
      </c>
      <c r="D305" s="17" t="str">
        <f>IF($M305=D$1,COUNTIF($M$2:P305,D$1),"-")</f>
        <v>-</v>
      </c>
      <c r="E305" s="17" t="str">
        <f>IF($M305=E$1,COUNTIF($M$2:Q305,E$1),"-")</f>
        <v>-</v>
      </c>
      <c r="F305" s="17">
        <f>IF($M305=F$1,COUNTIF($M$2:R305,F$1),"-")</f>
        <v>47</v>
      </c>
      <c r="G305" s="17" t="str">
        <f>IF($M305=G$1,COUNTIF($M$2:S305,G$1),"-")</f>
        <v>-</v>
      </c>
      <c r="H305" s="17" t="str">
        <f>IF($M305=H$1,COUNTIF($M$2:T305,H$1),"-")</f>
        <v>-</v>
      </c>
      <c r="I305" s="17" t="str">
        <f>IF($M305=I$1,COUNTIF($M$2:U305,I$1),"-")</f>
        <v>-</v>
      </c>
      <c r="J305" s="17" t="str">
        <f>IF($M305=J$1,COUNTIF($M$2:V305,J$1),"-")</f>
        <v>-</v>
      </c>
      <c r="K305" s="17" t="str">
        <f>IF($M305=K$1,COUNTIF($M$2:W305,K$1),"-")</f>
        <v>-</v>
      </c>
      <c r="M305" s="6" t="s">
        <v>77</v>
      </c>
      <c r="N305" s="8" t="s">
        <v>197</v>
      </c>
      <c r="O305" s="8" t="s">
        <v>191</v>
      </c>
      <c r="P305" s="115">
        <v>2025</v>
      </c>
      <c r="Q305" s="6" t="str">
        <f t="shared" si="27"/>
        <v>F3 Financial Strategy - 2025 - Exam Practice Kit</v>
      </c>
      <c r="R305" s="123">
        <v>9781035518364</v>
      </c>
      <c r="S305" s="62">
        <v>24</v>
      </c>
      <c r="T305" s="11" t="s">
        <v>396</v>
      </c>
      <c r="U305" s="6" t="s">
        <v>340</v>
      </c>
      <c r="V305" s="7" t="s">
        <v>475</v>
      </c>
    </row>
    <row r="306" spans="1:22" s="88" customFormat="1" x14ac:dyDescent="0.35">
      <c r="A306" s="17" t="str">
        <f>IF($M306=A$1,COUNTIF($M$2:M306,A$1),"-")</f>
        <v>-</v>
      </c>
      <c r="B306" s="17" t="str">
        <f>IF($M306=B$1,COUNTIF($M$2:N306,B$1),"-")</f>
        <v>-</v>
      </c>
      <c r="C306" s="17" t="str">
        <f>IF($M306=C$1,COUNTIF($M$2:O306,C$1),"-")</f>
        <v>-</v>
      </c>
      <c r="D306" s="17" t="str">
        <f>IF($M306=D$1,COUNTIF($M$2:P306,D$1),"-")</f>
        <v>-</v>
      </c>
      <c r="E306" s="17" t="str">
        <f>IF($M306=E$1,COUNTIF($M$2:Q306,E$1),"-")</f>
        <v>-</v>
      </c>
      <c r="F306" s="17">
        <f>IF($M306=F$1,COUNTIF($M$2:R306,F$1),"-")</f>
        <v>48</v>
      </c>
      <c r="G306" s="17" t="str">
        <f>IF($M306=G$1,COUNTIF($M$2:S306,G$1),"-")</f>
        <v>-</v>
      </c>
      <c r="H306" s="17" t="str">
        <f>IF($M306=H$1,COUNTIF($M$2:T306,H$1),"-")</f>
        <v>-</v>
      </c>
      <c r="I306" s="17" t="str">
        <f>IF($M306=I$1,COUNTIF($M$2:U306,I$1),"-")</f>
        <v>-</v>
      </c>
      <c r="J306" s="17" t="str">
        <f>IF($M306=J$1,COUNTIF($M$2:V306,J$1),"-")</f>
        <v>-</v>
      </c>
      <c r="K306" s="17" t="str">
        <f>IF($M306=K$1,COUNTIF($M$2:W306,K$1),"-")</f>
        <v>-</v>
      </c>
      <c r="M306" s="6" t="s">
        <v>77</v>
      </c>
      <c r="N306" s="8" t="s">
        <v>197</v>
      </c>
      <c r="O306" s="8" t="s">
        <v>192</v>
      </c>
      <c r="P306" s="115">
        <v>2025</v>
      </c>
      <c r="Q306" s="6" t="str">
        <f t="shared" si="27"/>
        <v>F3 Financial Strategy - 2025 - Exam Practice Kit eBook</v>
      </c>
      <c r="R306" s="123">
        <v>9781035518852</v>
      </c>
      <c r="S306" s="62">
        <v>19.2</v>
      </c>
      <c r="T306" s="11" t="s">
        <v>396</v>
      </c>
      <c r="U306" s="6" t="s">
        <v>339</v>
      </c>
      <c r="V306" s="7" t="s">
        <v>475</v>
      </c>
    </row>
    <row r="307" spans="1:22" s="88" customFormat="1" x14ac:dyDescent="0.35">
      <c r="A307" s="17" t="str">
        <f>IF($M307=A$1,COUNTIF($M$2:M307,A$1),"-")</f>
        <v>-</v>
      </c>
      <c r="B307" s="17" t="str">
        <f>IF($M307=B$1,COUNTIF($M$2:N307,B$1),"-")</f>
        <v>-</v>
      </c>
      <c r="C307" s="17" t="str">
        <f>IF($M307=C$1,COUNTIF($M$2:O307,C$1),"-")</f>
        <v>-</v>
      </c>
      <c r="D307" s="17" t="str">
        <f>IF($M307=D$1,COUNTIF($M$2:P307,D$1),"-")</f>
        <v>-</v>
      </c>
      <c r="E307" s="17" t="str">
        <f>IF($M307=E$1,COUNTIF($M$2:Q307,E$1),"-")</f>
        <v>-</v>
      </c>
      <c r="F307" s="17">
        <f>IF($M307=F$1,COUNTIF($M$2:R307,F$1),"-")</f>
        <v>49</v>
      </c>
      <c r="G307" s="17" t="str">
        <f>IF($M307=G$1,COUNTIF($M$2:S307,G$1),"-")</f>
        <v>-</v>
      </c>
      <c r="H307" s="17" t="str">
        <f>IF($M307=H$1,COUNTIF($M$2:T307,H$1),"-")</f>
        <v>-</v>
      </c>
      <c r="I307" s="17" t="str">
        <f>IF($M307=I$1,COUNTIF($M$2:U307,I$1),"-")</f>
        <v>-</v>
      </c>
      <c r="J307" s="17" t="str">
        <f>IF($M307=J$1,COUNTIF($M$2:V307,J$1),"-")</f>
        <v>-</v>
      </c>
      <c r="K307" s="17" t="str">
        <f>IF($M307=K$1,COUNTIF($M$2:W307,K$1),"-")</f>
        <v>-</v>
      </c>
      <c r="M307" s="6" t="s">
        <v>77</v>
      </c>
      <c r="N307" s="8" t="s">
        <v>202</v>
      </c>
      <c r="O307" s="8" t="s">
        <v>145</v>
      </c>
      <c r="P307" s="115">
        <v>2025</v>
      </c>
      <c r="Q307" s="6" t="str">
        <f t="shared" si="27"/>
        <v>P1 Management Accounting - 2025 - Course Book</v>
      </c>
      <c r="R307" s="123">
        <v>9781035518289</v>
      </c>
      <c r="S307" s="62">
        <v>40</v>
      </c>
      <c r="T307" s="11" t="s">
        <v>396</v>
      </c>
      <c r="U307" s="6" t="s">
        <v>340</v>
      </c>
      <c r="V307" s="7" t="s">
        <v>475</v>
      </c>
    </row>
    <row r="308" spans="1:22" s="88" customFormat="1" x14ac:dyDescent="0.35">
      <c r="A308" s="17" t="str">
        <f>IF($M308=A$1,COUNTIF($M$2:M308,A$1),"-")</f>
        <v>-</v>
      </c>
      <c r="B308" s="17" t="str">
        <f>IF($M308=B$1,COUNTIF($M$2:N308,B$1),"-")</f>
        <v>-</v>
      </c>
      <c r="C308" s="17" t="str">
        <f>IF($M308=C$1,COUNTIF($M$2:O308,C$1),"-")</f>
        <v>-</v>
      </c>
      <c r="D308" s="17" t="str">
        <f>IF($M308=D$1,COUNTIF($M$2:P308,D$1),"-")</f>
        <v>-</v>
      </c>
      <c r="E308" s="17" t="str">
        <f>IF($M308=E$1,COUNTIF($M$2:Q308,E$1),"-")</f>
        <v>-</v>
      </c>
      <c r="F308" s="17">
        <f>IF($M308=F$1,COUNTIF($M$2:R308,F$1),"-")</f>
        <v>50</v>
      </c>
      <c r="G308" s="17" t="str">
        <f>IF($M308=G$1,COUNTIF($M$2:S308,G$1),"-")</f>
        <v>-</v>
      </c>
      <c r="H308" s="17" t="str">
        <f>IF($M308=H$1,COUNTIF($M$2:T308,H$1),"-")</f>
        <v>-</v>
      </c>
      <c r="I308" s="17" t="str">
        <f>IF($M308=I$1,COUNTIF($M$2:U308,I$1),"-")</f>
        <v>-</v>
      </c>
      <c r="J308" s="17" t="str">
        <f>IF($M308=J$1,COUNTIF($M$2:V308,J$1),"-")</f>
        <v>-</v>
      </c>
      <c r="K308" s="17" t="str">
        <f>IF($M308=K$1,COUNTIF($M$2:W308,K$1),"-")</f>
        <v>-</v>
      </c>
      <c r="M308" s="6" t="s">
        <v>77</v>
      </c>
      <c r="N308" s="8" t="s">
        <v>202</v>
      </c>
      <c r="O308" s="8" t="s">
        <v>149</v>
      </c>
      <c r="P308" s="115">
        <v>2025</v>
      </c>
      <c r="Q308" s="6" t="str">
        <f t="shared" si="27"/>
        <v>P1 Management Accounting - 2025 - Course Book eBook</v>
      </c>
      <c r="R308" s="123">
        <v>9781035518777</v>
      </c>
      <c r="S308" s="62">
        <v>32</v>
      </c>
      <c r="T308" s="11" t="s">
        <v>396</v>
      </c>
      <c r="U308" s="6" t="s">
        <v>339</v>
      </c>
      <c r="V308" s="7" t="s">
        <v>475</v>
      </c>
    </row>
    <row r="309" spans="1:22" s="88" customFormat="1" x14ac:dyDescent="0.35">
      <c r="A309" s="17" t="str">
        <f>IF($M309=A$1,COUNTIF($M$2:M309,A$1),"-")</f>
        <v>-</v>
      </c>
      <c r="B309" s="17" t="str">
        <f>IF($M309=B$1,COUNTIF($M$2:N309,B$1),"-")</f>
        <v>-</v>
      </c>
      <c r="C309" s="17" t="str">
        <f>IF($M309=C$1,COUNTIF($M$2:O309,C$1),"-")</f>
        <v>-</v>
      </c>
      <c r="D309" s="17" t="str">
        <f>IF($M309=D$1,COUNTIF($M$2:P309,D$1),"-")</f>
        <v>-</v>
      </c>
      <c r="E309" s="17" t="str">
        <f>IF($M309=E$1,COUNTIF($M$2:Q309,E$1),"-")</f>
        <v>-</v>
      </c>
      <c r="F309" s="17">
        <f>IF($M309=F$1,COUNTIF($M$2:R309,F$1),"-")</f>
        <v>51</v>
      </c>
      <c r="G309" s="17" t="str">
        <f>IF($M309=G$1,COUNTIF($M$2:S309,G$1),"-")</f>
        <v>-</v>
      </c>
      <c r="H309" s="17" t="str">
        <f>IF($M309=H$1,COUNTIF($M$2:T309,H$1),"-")</f>
        <v>-</v>
      </c>
      <c r="I309" s="17" t="str">
        <f>IF($M309=I$1,COUNTIF($M$2:U309,I$1),"-")</f>
        <v>-</v>
      </c>
      <c r="J309" s="17" t="str">
        <f>IF($M309=J$1,COUNTIF($M$2:V309,J$1),"-")</f>
        <v>-</v>
      </c>
      <c r="K309" s="17" t="str">
        <f>IF($M309=K$1,COUNTIF($M$2:W309,K$1),"-")</f>
        <v>-</v>
      </c>
      <c r="M309" s="6" t="s">
        <v>77</v>
      </c>
      <c r="N309" s="8" t="s">
        <v>202</v>
      </c>
      <c r="O309" s="8" t="s">
        <v>191</v>
      </c>
      <c r="P309" s="115">
        <v>2025</v>
      </c>
      <c r="Q309" s="6" t="str">
        <f t="shared" si="27"/>
        <v>P1 Management Accounting - 2025 - Exam Practice Kit</v>
      </c>
      <c r="R309" s="123">
        <v>9781035518371</v>
      </c>
      <c r="S309" s="62">
        <v>24</v>
      </c>
      <c r="T309" s="11" t="s">
        <v>396</v>
      </c>
      <c r="U309" s="6" t="s">
        <v>340</v>
      </c>
      <c r="V309" s="7" t="s">
        <v>475</v>
      </c>
    </row>
    <row r="310" spans="1:22" s="88" customFormat="1" x14ac:dyDescent="0.35">
      <c r="A310" s="17" t="str">
        <f>IF($M310=A$1,COUNTIF($M$2:M310,A$1),"-")</f>
        <v>-</v>
      </c>
      <c r="B310" s="17" t="str">
        <f>IF($M310=B$1,COUNTIF($M$2:N310,B$1),"-")</f>
        <v>-</v>
      </c>
      <c r="C310" s="17" t="str">
        <f>IF($M310=C$1,COUNTIF($M$2:O310,C$1),"-")</f>
        <v>-</v>
      </c>
      <c r="D310" s="17" t="str">
        <f>IF($M310=D$1,COUNTIF($M$2:P310,D$1),"-")</f>
        <v>-</v>
      </c>
      <c r="E310" s="17" t="str">
        <f>IF($M310=E$1,COUNTIF($M$2:Q310,E$1),"-")</f>
        <v>-</v>
      </c>
      <c r="F310" s="17">
        <f>IF($M310=F$1,COUNTIF($M$2:R310,F$1),"-")</f>
        <v>52</v>
      </c>
      <c r="G310" s="17" t="str">
        <f>IF($M310=G$1,COUNTIF($M$2:S310,G$1),"-")</f>
        <v>-</v>
      </c>
      <c r="H310" s="17" t="str">
        <f>IF($M310=H$1,COUNTIF($M$2:T310,H$1),"-")</f>
        <v>-</v>
      </c>
      <c r="I310" s="17" t="str">
        <f>IF($M310=I$1,COUNTIF($M$2:U310,I$1),"-")</f>
        <v>-</v>
      </c>
      <c r="J310" s="17" t="str">
        <f>IF($M310=J$1,COUNTIF($M$2:V310,J$1),"-")</f>
        <v>-</v>
      </c>
      <c r="K310" s="17" t="str">
        <f>IF($M310=K$1,COUNTIF($M$2:W310,K$1),"-")</f>
        <v>-</v>
      </c>
      <c r="M310" s="6" t="s">
        <v>77</v>
      </c>
      <c r="N310" s="8" t="s">
        <v>202</v>
      </c>
      <c r="O310" s="8" t="s">
        <v>192</v>
      </c>
      <c r="P310" s="115">
        <v>2025</v>
      </c>
      <c r="Q310" s="6" t="str">
        <f t="shared" si="27"/>
        <v>P1 Management Accounting - 2025 - Exam Practice Kit eBook</v>
      </c>
      <c r="R310" s="123">
        <v>9781035518869</v>
      </c>
      <c r="S310" s="62">
        <v>19.2</v>
      </c>
      <c r="T310" s="11" t="s">
        <v>396</v>
      </c>
      <c r="U310" s="6" t="s">
        <v>339</v>
      </c>
      <c r="V310" s="7" t="s">
        <v>475</v>
      </c>
    </row>
    <row r="311" spans="1:22" s="88" customFormat="1" x14ac:dyDescent="0.35">
      <c r="A311" s="17" t="str">
        <f>IF($M311=A$1,COUNTIF($M$2:M311,A$1),"-")</f>
        <v>-</v>
      </c>
      <c r="B311" s="17" t="str">
        <f>IF($M311=B$1,COUNTIF($M$2:N311,B$1),"-")</f>
        <v>-</v>
      </c>
      <c r="C311" s="17" t="str">
        <f>IF($M311=C$1,COUNTIF($M$2:O311,C$1),"-")</f>
        <v>-</v>
      </c>
      <c r="D311" s="17" t="str">
        <f>IF($M311=D$1,COUNTIF($M$2:P311,D$1),"-")</f>
        <v>-</v>
      </c>
      <c r="E311" s="17" t="str">
        <f>IF($M311=E$1,COUNTIF($M$2:Q311,E$1),"-")</f>
        <v>-</v>
      </c>
      <c r="F311" s="17">
        <f>IF($M311=F$1,COUNTIF($M$2:R311,F$1),"-")</f>
        <v>53</v>
      </c>
      <c r="G311" s="17" t="str">
        <f>IF($M311=G$1,COUNTIF($M$2:S311,G$1),"-")</f>
        <v>-</v>
      </c>
      <c r="H311" s="17" t="str">
        <f>IF($M311=H$1,COUNTIF($M$2:T311,H$1),"-")</f>
        <v>-</v>
      </c>
      <c r="I311" s="17" t="str">
        <f>IF($M311=I$1,COUNTIF($M$2:U311,I$1),"-")</f>
        <v>-</v>
      </c>
      <c r="J311" s="17" t="str">
        <f>IF($M311=J$1,COUNTIF($M$2:V311,J$1),"-")</f>
        <v>-</v>
      </c>
      <c r="K311" s="17" t="str">
        <f>IF($M311=K$1,COUNTIF($M$2:W311,K$1),"-")</f>
        <v>-</v>
      </c>
      <c r="M311" s="6" t="s">
        <v>77</v>
      </c>
      <c r="N311" s="8" t="s">
        <v>203</v>
      </c>
      <c r="O311" s="8" t="s">
        <v>145</v>
      </c>
      <c r="P311" s="115">
        <v>2025</v>
      </c>
      <c r="Q311" s="6" t="str">
        <f t="shared" si="27"/>
        <v>P2 Advanced Management Accounting - 2025 - Course Book</v>
      </c>
      <c r="R311" s="123">
        <v>9781035518296</v>
      </c>
      <c r="S311" s="62">
        <v>40</v>
      </c>
      <c r="T311" s="11" t="s">
        <v>396</v>
      </c>
      <c r="U311" s="6" t="s">
        <v>340</v>
      </c>
      <c r="V311" s="7" t="s">
        <v>475</v>
      </c>
    </row>
    <row r="312" spans="1:22" s="88" customFormat="1" x14ac:dyDescent="0.35">
      <c r="A312" s="17" t="str">
        <f>IF($M312=A$1,COUNTIF($M$2:M312,A$1),"-")</f>
        <v>-</v>
      </c>
      <c r="B312" s="17" t="str">
        <f>IF($M312=B$1,COUNTIF($M$2:N312,B$1),"-")</f>
        <v>-</v>
      </c>
      <c r="C312" s="17" t="str">
        <f>IF($M312=C$1,COUNTIF($M$2:O312,C$1),"-")</f>
        <v>-</v>
      </c>
      <c r="D312" s="17" t="str">
        <f>IF($M312=D$1,COUNTIF($M$2:P312,D$1),"-")</f>
        <v>-</v>
      </c>
      <c r="E312" s="17" t="str">
        <f>IF($M312=E$1,COUNTIF($M$2:Q312,E$1),"-")</f>
        <v>-</v>
      </c>
      <c r="F312" s="17">
        <f>IF($M312=F$1,COUNTIF($M$2:R312,F$1),"-")</f>
        <v>54</v>
      </c>
      <c r="G312" s="17" t="str">
        <f>IF($M312=G$1,COUNTIF($M$2:S312,G$1),"-")</f>
        <v>-</v>
      </c>
      <c r="H312" s="17" t="str">
        <f>IF($M312=H$1,COUNTIF($M$2:T312,H$1),"-")</f>
        <v>-</v>
      </c>
      <c r="I312" s="17" t="str">
        <f>IF($M312=I$1,COUNTIF($M$2:U312,I$1),"-")</f>
        <v>-</v>
      </c>
      <c r="J312" s="17" t="str">
        <f>IF($M312=J$1,COUNTIF($M$2:V312,J$1),"-")</f>
        <v>-</v>
      </c>
      <c r="K312" s="17" t="str">
        <f>IF($M312=K$1,COUNTIF($M$2:W312,K$1),"-")</f>
        <v>-</v>
      </c>
      <c r="M312" s="6" t="s">
        <v>77</v>
      </c>
      <c r="N312" s="8" t="s">
        <v>203</v>
      </c>
      <c r="O312" s="8" t="s">
        <v>149</v>
      </c>
      <c r="P312" s="115">
        <v>2025</v>
      </c>
      <c r="Q312" s="6" t="str">
        <f t="shared" si="27"/>
        <v>P2 Advanced Management Accounting - 2025 - Course Book eBook</v>
      </c>
      <c r="R312" s="123">
        <v>9781035518784</v>
      </c>
      <c r="S312" s="62">
        <v>32</v>
      </c>
      <c r="T312" s="11" t="s">
        <v>396</v>
      </c>
      <c r="U312" s="6" t="s">
        <v>339</v>
      </c>
      <c r="V312" s="7" t="s">
        <v>475</v>
      </c>
    </row>
    <row r="313" spans="1:22" s="88" customFormat="1" x14ac:dyDescent="0.35">
      <c r="A313" s="17" t="str">
        <f>IF($M313=A$1,COUNTIF($M$2:M313,A$1),"-")</f>
        <v>-</v>
      </c>
      <c r="B313" s="17" t="str">
        <f>IF($M313=B$1,COUNTIF($M$2:N313,B$1),"-")</f>
        <v>-</v>
      </c>
      <c r="C313" s="17" t="str">
        <f>IF($M313=C$1,COUNTIF($M$2:O313,C$1),"-")</f>
        <v>-</v>
      </c>
      <c r="D313" s="17" t="str">
        <f>IF($M313=D$1,COUNTIF($M$2:P313,D$1),"-")</f>
        <v>-</v>
      </c>
      <c r="E313" s="17" t="str">
        <f>IF($M313=E$1,COUNTIF($M$2:Q313,E$1),"-")</f>
        <v>-</v>
      </c>
      <c r="F313" s="17">
        <f>IF($M313=F$1,COUNTIF($M$2:R313,F$1),"-")</f>
        <v>55</v>
      </c>
      <c r="G313" s="17" t="str">
        <f>IF($M313=G$1,COUNTIF($M$2:S313,G$1),"-")</f>
        <v>-</v>
      </c>
      <c r="H313" s="17" t="str">
        <f>IF($M313=H$1,COUNTIF($M$2:T313,H$1),"-")</f>
        <v>-</v>
      </c>
      <c r="I313" s="17" t="str">
        <f>IF($M313=I$1,COUNTIF($M$2:U313,I$1),"-")</f>
        <v>-</v>
      </c>
      <c r="J313" s="17" t="str">
        <f>IF($M313=J$1,COUNTIF($M$2:V313,J$1),"-")</f>
        <v>-</v>
      </c>
      <c r="K313" s="17" t="str">
        <f>IF($M313=K$1,COUNTIF($M$2:W313,K$1),"-")</f>
        <v>-</v>
      </c>
      <c r="M313" s="6" t="s">
        <v>77</v>
      </c>
      <c r="N313" s="8" t="s">
        <v>203</v>
      </c>
      <c r="O313" s="8" t="s">
        <v>191</v>
      </c>
      <c r="P313" s="115">
        <v>2025</v>
      </c>
      <c r="Q313" s="6" t="str">
        <f t="shared" ref="Q313:Q314" si="28">CONCATENATE(N313," - ",P313," - ",O313)</f>
        <v>P2 Advanced Management Accounting - 2025 - Exam Practice Kit</v>
      </c>
      <c r="R313" s="123">
        <v>9781035518388</v>
      </c>
      <c r="S313" s="62">
        <v>24</v>
      </c>
      <c r="T313" s="11" t="s">
        <v>396</v>
      </c>
      <c r="U313" s="6" t="s">
        <v>340</v>
      </c>
      <c r="V313" s="7" t="s">
        <v>475</v>
      </c>
    </row>
    <row r="314" spans="1:22" s="88" customFormat="1" x14ac:dyDescent="0.35">
      <c r="A314" s="17" t="str">
        <f>IF($M314=A$1,COUNTIF($M$2:M314,A$1),"-")</f>
        <v>-</v>
      </c>
      <c r="B314" s="17" t="str">
        <f>IF($M314=B$1,COUNTIF($M$2:N314,B$1),"-")</f>
        <v>-</v>
      </c>
      <c r="C314" s="17" t="str">
        <f>IF($M314=C$1,COUNTIF($M$2:O314,C$1),"-")</f>
        <v>-</v>
      </c>
      <c r="D314" s="17" t="str">
        <f>IF($M314=D$1,COUNTIF($M$2:P314,D$1),"-")</f>
        <v>-</v>
      </c>
      <c r="E314" s="17" t="str">
        <f>IF($M314=E$1,COUNTIF($M$2:Q314,E$1),"-")</f>
        <v>-</v>
      </c>
      <c r="F314" s="17">
        <f>IF($M314=F$1,COUNTIF($M$2:R314,F$1),"-")</f>
        <v>56</v>
      </c>
      <c r="G314" s="17" t="str">
        <f>IF($M314=G$1,COUNTIF($M$2:S314,G$1),"-")</f>
        <v>-</v>
      </c>
      <c r="H314" s="17" t="str">
        <f>IF($M314=H$1,COUNTIF($M$2:T314,H$1),"-")</f>
        <v>-</v>
      </c>
      <c r="I314" s="17" t="str">
        <f>IF($M314=I$1,COUNTIF($M$2:U314,I$1),"-")</f>
        <v>-</v>
      </c>
      <c r="J314" s="17" t="str">
        <f>IF($M314=J$1,COUNTIF($M$2:V314,J$1),"-")</f>
        <v>-</v>
      </c>
      <c r="K314" s="17" t="str">
        <f>IF($M314=K$1,COUNTIF($M$2:W314,K$1),"-")</f>
        <v>-</v>
      </c>
      <c r="M314" s="6" t="s">
        <v>77</v>
      </c>
      <c r="N314" s="8" t="s">
        <v>203</v>
      </c>
      <c r="O314" s="8" t="s">
        <v>192</v>
      </c>
      <c r="P314" s="115">
        <v>2025</v>
      </c>
      <c r="Q314" s="6" t="str">
        <f t="shared" si="28"/>
        <v>P2 Advanced Management Accounting - 2025 - Exam Practice Kit eBook</v>
      </c>
      <c r="R314" s="123">
        <v>9781035518876</v>
      </c>
      <c r="S314" s="62">
        <v>19.2</v>
      </c>
      <c r="T314" s="11" t="s">
        <v>396</v>
      </c>
      <c r="U314" s="6" t="s">
        <v>339</v>
      </c>
      <c r="V314" s="7" t="s">
        <v>475</v>
      </c>
    </row>
    <row r="315" spans="1:22" s="88" customFormat="1" x14ac:dyDescent="0.35">
      <c r="A315" s="17" t="str">
        <f>IF($M315=A$1,COUNTIF($M$2:M315,A$1),"-")</f>
        <v>-</v>
      </c>
      <c r="B315" s="17" t="str">
        <f>IF($M315=B$1,COUNTIF($M$2:N315,B$1),"-")</f>
        <v>-</v>
      </c>
      <c r="C315" s="17" t="str">
        <f>IF($M315=C$1,COUNTIF($M$2:O315,C$1),"-")</f>
        <v>-</v>
      </c>
      <c r="D315" s="17" t="str">
        <f>IF($M315=D$1,COUNTIF($M$2:P315,D$1),"-")</f>
        <v>-</v>
      </c>
      <c r="E315" s="17" t="str">
        <f>IF($M315=E$1,COUNTIF($M$2:Q315,E$1),"-")</f>
        <v>-</v>
      </c>
      <c r="F315" s="17">
        <f>IF($M315=F$1,COUNTIF($M$2:R315,F$1),"-")</f>
        <v>57</v>
      </c>
      <c r="G315" s="17" t="str">
        <f>IF($M315=G$1,COUNTIF($M$2:S315,G$1),"-")</f>
        <v>-</v>
      </c>
      <c r="H315" s="17" t="str">
        <f>IF($M315=H$1,COUNTIF($M$2:T315,H$1),"-")</f>
        <v>-</v>
      </c>
      <c r="I315" s="17" t="str">
        <f>IF($M315=I$1,COUNTIF($M$2:U315,I$1),"-")</f>
        <v>-</v>
      </c>
      <c r="J315" s="17" t="str">
        <f>IF($M315=J$1,COUNTIF($M$2:V315,J$1),"-")</f>
        <v>-</v>
      </c>
      <c r="K315" s="17" t="str">
        <f>IF($M315=K$1,COUNTIF($M$2:W315,K$1),"-")</f>
        <v>-</v>
      </c>
      <c r="M315" s="6" t="s">
        <v>77</v>
      </c>
      <c r="N315" s="8" t="s">
        <v>204</v>
      </c>
      <c r="O315" s="8" t="s">
        <v>145</v>
      </c>
      <c r="P315" s="115">
        <v>2025</v>
      </c>
      <c r="Q315" s="6" t="str">
        <f t="shared" si="27"/>
        <v>P3 Risk Management - 2025 - Course Book</v>
      </c>
      <c r="R315" s="123">
        <v>9781035518302</v>
      </c>
      <c r="S315" s="62">
        <v>40</v>
      </c>
      <c r="T315" s="11" t="s">
        <v>396</v>
      </c>
      <c r="U315" s="6" t="s">
        <v>340</v>
      </c>
      <c r="V315" s="7" t="s">
        <v>475</v>
      </c>
    </row>
    <row r="316" spans="1:22" s="88" customFormat="1" x14ac:dyDescent="0.35">
      <c r="A316" s="17" t="str">
        <f>IF($M316=A$1,COUNTIF($M$2:M316,A$1),"-")</f>
        <v>-</v>
      </c>
      <c r="B316" s="17" t="str">
        <f>IF($M316=B$1,COUNTIF($M$2:N316,B$1),"-")</f>
        <v>-</v>
      </c>
      <c r="C316" s="17" t="str">
        <f>IF($M316=C$1,COUNTIF($M$2:O316,C$1),"-")</f>
        <v>-</v>
      </c>
      <c r="D316" s="17" t="str">
        <f>IF($M316=D$1,COUNTIF($M$2:P316,D$1),"-")</f>
        <v>-</v>
      </c>
      <c r="E316" s="17" t="str">
        <f>IF($M316=E$1,COUNTIF($M$2:Q316,E$1),"-")</f>
        <v>-</v>
      </c>
      <c r="F316" s="17">
        <f>IF($M316=F$1,COUNTIF($M$2:R316,F$1),"-")</f>
        <v>58</v>
      </c>
      <c r="G316" s="17" t="str">
        <f>IF($M316=G$1,COUNTIF($M$2:S316,G$1),"-")</f>
        <v>-</v>
      </c>
      <c r="H316" s="17" t="str">
        <f>IF($M316=H$1,COUNTIF($M$2:T316,H$1),"-")</f>
        <v>-</v>
      </c>
      <c r="I316" s="17" t="str">
        <f>IF($M316=I$1,COUNTIF($M$2:U316,I$1),"-")</f>
        <v>-</v>
      </c>
      <c r="J316" s="17" t="str">
        <f>IF($M316=J$1,COUNTIF($M$2:V316,J$1),"-")</f>
        <v>-</v>
      </c>
      <c r="K316" s="17" t="str">
        <f>IF($M316=K$1,COUNTIF($M$2:W316,K$1),"-")</f>
        <v>-</v>
      </c>
      <c r="M316" s="6" t="s">
        <v>77</v>
      </c>
      <c r="N316" s="8" t="s">
        <v>204</v>
      </c>
      <c r="O316" s="8" t="s">
        <v>149</v>
      </c>
      <c r="P316" s="115">
        <v>2025</v>
      </c>
      <c r="Q316" s="6" t="str">
        <f t="shared" si="27"/>
        <v>P3 Risk Management - 2025 - Course Book eBook</v>
      </c>
      <c r="R316" s="123">
        <v>9781035518791</v>
      </c>
      <c r="S316" s="62">
        <v>32</v>
      </c>
      <c r="T316" s="11" t="s">
        <v>396</v>
      </c>
      <c r="U316" s="6" t="s">
        <v>339</v>
      </c>
      <c r="V316" s="7" t="s">
        <v>475</v>
      </c>
    </row>
    <row r="317" spans="1:22" s="88" customFormat="1" x14ac:dyDescent="0.35">
      <c r="A317" s="17" t="str">
        <f>IF($M317=A$1,COUNTIF($M$2:M317,A$1),"-")</f>
        <v>-</v>
      </c>
      <c r="B317" s="17" t="str">
        <f>IF($M317=B$1,COUNTIF($M$2:N317,B$1),"-")</f>
        <v>-</v>
      </c>
      <c r="C317" s="17" t="str">
        <f>IF($M317=C$1,COUNTIF($M$2:O317,C$1),"-")</f>
        <v>-</v>
      </c>
      <c r="D317" s="17" t="str">
        <f>IF($M317=D$1,COUNTIF($M$2:P317,D$1),"-")</f>
        <v>-</v>
      </c>
      <c r="E317" s="17" t="str">
        <f>IF($M317=E$1,COUNTIF($M$2:Q317,E$1),"-")</f>
        <v>-</v>
      </c>
      <c r="F317" s="17">
        <f>IF($M317=F$1,COUNTIF($M$2:R317,F$1),"-")</f>
        <v>59</v>
      </c>
      <c r="G317" s="17" t="str">
        <f>IF($M317=G$1,COUNTIF($M$2:S317,G$1),"-")</f>
        <v>-</v>
      </c>
      <c r="H317" s="17" t="str">
        <f>IF($M317=H$1,COUNTIF($M$2:T317,H$1),"-")</f>
        <v>-</v>
      </c>
      <c r="I317" s="17" t="str">
        <f>IF($M317=I$1,COUNTIF($M$2:U317,I$1),"-")</f>
        <v>-</v>
      </c>
      <c r="J317" s="17" t="str">
        <f>IF($M317=J$1,COUNTIF($M$2:V317,J$1),"-")</f>
        <v>-</v>
      </c>
      <c r="K317" s="17" t="str">
        <f>IF($M317=K$1,COUNTIF($M$2:W317,K$1),"-")</f>
        <v>-</v>
      </c>
      <c r="M317" s="6" t="s">
        <v>77</v>
      </c>
      <c r="N317" s="8" t="s">
        <v>204</v>
      </c>
      <c r="O317" s="8" t="s">
        <v>191</v>
      </c>
      <c r="P317" s="115">
        <v>2025</v>
      </c>
      <c r="Q317" s="6" t="str">
        <f t="shared" si="27"/>
        <v>P3 Risk Management - 2025 - Exam Practice Kit</v>
      </c>
      <c r="R317" s="123">
        <v>9781035518395</v>
      </c>
      <c r="S317" s="62">
        <v>24</v>
      </c>
      <c r="T317" s="11" t="s">
        <v>396</v>
      </c>
      <c r="U317" s="6" t="s">
        <v>340</v>
      </c>
      <c r="V317" s="7" t="s">
        <v>475</v>
      </c>
    </row>
    <row r="318" spans="1:22" s="88" customFormat="1" x14ac:dyDescent="0.35">
      <c r="A318" s="17" t="str">
        <f>IF($M318=A$1,COUNTIF($M$2:M318,A$1),"-")</f>
        <v>-</v>
      </c>
      <c r="B318" s="17" t="str">
        <f>IF($M318=B$1,COUNTIF($M$2:N318,B$1),"-")</f>
        <v>-</v>
      </c>
      <c r="C318" s="17" t="str">
        <f>IF($M318=C$1,COUNTIF($M$2:O318,C$1),"-")</f>
        <v>-</v>
      </c>
      <c r="D318" s="17" t="str">
        <f>IF($M318=D$1,COUNTIF($M$2:P318,D$1),"-")</f>
        <v>-</v>
      </c>
      <c r="E318" s="17" t="str">
        <f>IF($M318=E$1,COUNTIF($M$2:Q318,E$1),"-")</f>
        <v>-</v>
      </c>
      <c r="F318" s="17">
        <f>IF($M318=F$1,COUNTIF($M$2:R318,F$1),"-")</f>
        <v>60</v>
      </c>
      <c r="G318" s="17" t="str">
        <f>IF($M318=G$1,COUNTIF($M$2:S318,G$1),"-")</f>
        <v>-</v>
      </c>
      <c r="H318" s="17" t="str">
        <f>IF($M318=H$1,COUNTIF($M$2:T318,H$1),"-")</f>
        <v>-</v>
      </c>
      <c r="I318" s="17" t="str">
        <f>IF($M318=I$1,COUNTIF($M$2:U318,I$1),"-")</f>
        <v>-</v>
      </c>
      <c r="J318" s="17" t="str">
        <f>IF($M318=J$1,COUNTIF($M$2:V318,J$1),"-")</f>
        <v>-</v>
      </c>
      <c r="K318" s="17" t="str">
        <f>IF($M318=K$1,COUNTIF($M$2:W318,K$1),"-")</f>
        <v>-</v>
      </c>
      <c r="M318" s="6" t="s">
        <v>77</v>
      </c>
      <c r="N318" s="8" t="s">
        <v>204</v>
      </c>
      <c r="O318" s="8" t="s">
        <v>192</v>
      </c>
      <c r="P318" s="115">
        <v>2025</v>
      </c>
      <c r="Q318" s="6" t="str">
        <f t="shared" si="27"/>
        <v>P3 Risk Management - 2025 - Exam Practice Kit eBook</v>
      </c>
      <c r="R318" s="123">
        <v>9781035518883</v>
      </c>
      <c r="S318" s="62">
        <v>19.2</v>
      </c>
      <c r="T318" s="11" t="s">
        <v>396</v>
      </c>
      <c r="U318" s="6" t="s">
        <v>339</v>
      </c>
      <c r="V318" s="7" t="s">
        <v>475</v>
      </c>
    </row>
    <row r="319" spans="1:22" s="66" customFormat="1" x14ac:dyDescent="0.35">
      <c r="A319" s="17" t="str">
        <f>IF($M319=A$1,COUNTIF($M$2:M319,A$1),"-")</f>
        <v>-</v>
      </c>
      <c r="B319" s="17" t="str">
        <f>IF($M319=B$1,COUNTIF($M$2:N319,B$1),"-")</f>
        <v>-</v>
      </c>
      <c r="C319" s="17" t="str">
        <f>IF($M319=C$1,COUNTIF($M$2:O319,C$1),"-")</f>
        <v>-</v>
      </c>
      <c r="D319" s="17" t="str">
        <f>IF($M319=D$1,COUNTIF($M$2:P319,D$1),"-")</f>
        <v>-</v>
      </c>
      <c r="E319" s="17" t="str">
        <f>IF($M319=E$1,COUNTIF($M$2:Q319,E$1),"-")</f>
        <v>-</v>
      </c>
      <c r="F319" s="17">
        <f>IF($M319=F$1,COUNTIF($M$2:R319,F$1),"-")</f>
        <v>61</v>
      </c>
      <c r="G319" s="17" t="str">
        <f>IF($M319=G$1,COUNTIF($M$2:S319,G$1),"-")</f>
        <v>-</v>
      </c>
      <c r="H319" s="17" t="str">
        <f>IF($M319=H$1,COUNTIF($M$2:T319,H$1),"-")</f>
        <v>-</v>
      </c>
      <c r="I319" s="17" t="str">
        <f>IF($M319=I$1,COUNTIF($M$2:U319,I$1),"-")</f>
        <v>-</v>
      </c>
      <c r="J319" s="17" t="str">
        <f>IF($M319=J$1,COUNTIF($M$2:V319,J$1),"-")</f>
        <v>-</v>
      </c>
      <c r="K319" s="17" t="str">
        <f>IF($M319=K$1,COUNTIF($M$2:W319,K$1),"-")</f>
        <v>-</v>
      </c>
      <c r="M319" s="6" t="s">
        <v>77</v>
      </c>
      <c r="N319" s="7" t="s">
        <v>201</v>
      </c>
      <c r="O319" s="7" t="s">
        <v>199</v>
      </c>
      <c r="P319" s="115" t="s">
        <v>370</v>
      </c>
      <c r="Q319" s="6" t="str">
        <f t="shared" ref="Q319:Q320" si="29">CONCATENATE(N319," - ",P319," - ",O319)</f>
        <v>Operational E1, F1 &amp; P1 Integrated Case Study - 2024/25 - Practice Workbook</v>
      </c>
      <c r="R319" s="124">
        <v>9781035514373</v>
      </c>
      <c r="S319" s="62">
        <v>40</v>
      </c>
      <c r="T319" s="11" t="s">
        <v>362</v>
      </c>
      <c r="U319" s="6" t="s">
        <v>340</v>
      </c>
      <c r="V319" s="7" t="s">
        <v>476</v>
      </c>
    </row>
    <row r="320" spans="1:22" s="66" customFormat="1" x14ac:dyDescent="0.35">
      <c r="A320" s="17" t="str">
        <f>IF($M320=A$1,COUNTIF($M$2:M320,A$1),"-")</f>
        <v>-</v>
      </c>
      <c r="B320" s="17" t="str">
        <f>IF($M320=B$1,COUNTIF($M$2:N320,B$1),"-")</f>
        <v>-</v>
      </c>
      <c r="C320" s="17" t="str">
        <f>IF($M320=C$1,COUNTIF($M$2:O320,C$1),"-")</f>
        <v>-</v>
      </c>
      <c r="D320" s="17" t="str">
        <f>IF($M320=D$1,COUNTIF($M$2:P320,D$1),"-")</f>
        <v>-</v>
      </c>
      <c r="E320" s="17" t="str">
        <f>IF($M320=E$1,COUNTIF($M$2:Q320,E$1),"-")</f>
        <v>-</v>
      </c>
      <c r="F320" s="17">
        <f>IF($M320=F$1,COUNTIF($M$2:R320,F$1),"-")</f>
        <v>62</v>
      </c>
      <c r="G320" s="17" t="str">
        <f>IF($M320=G$1,COUNTIF($M$2:S320,G$1),"-")</f>
        <v>-</v>
      </c>
      <c r="H320" s="17" t="str">
        <f>IF($M320=H$1,COUNTIF($M$2:T320,H$1),"-")</f>
        <v>-</v>
      </c>
      <c r="I320" s="17" t="str">
        <f>IF($M320=I$1,COUNTIF($M$2:U320,I$1),"-")</f>
        <v>-</v>
      </c>
      <c r="J320" s="17" t="str">
        <f>IF($M320=J$1,COUNTIF($M$2:V320,J$1),"-")</f>
        <v>-</v>
      </c>
      <c r="K320" s="17" t="str">
        <f>IF($M320=K$1,COUNTIF($M$2:W320,K$1),"-")</f>
        <v>-</v>
      </c>
      <c r="M320" s="6" t="s">
        <v>77</v>
      </c>
      <c r="N320" s="7" t="s">
        <v>201</v>
      </c>
      <c r="O320" s="7" t="s">
        <v>200</v>
      </c>
      <c r="P320" s="115" t="s">
        <v>370</v>
      </c>
      <c r="Q320" s="6" t="str">
        <f t="shared" si="29"/>
        <v>Operational E1, F1 &amp; P1 Integrated Case Study - 2024/25 - Practice Workbook eBook</v>
      </c>
      <c r="R320" s="124">
        <v>9781035514359</v>
      </c>
      <c r="S320" s="62">
        <v>32</v>
      </c>
      <c r="T320" s="11" t="s">
        <v>362</v>
      </c>
      <c r="U320" s="6" t="s">
        <v>339</v>
      </c>
      <c r="V320" s="7" t="s">
        <v>476</v>
      </c>
    </row>
    <row r="321" spans="1:22" s="66" customFormat="1" x14ac:dyDescent="0.35">
      <c r="A321" s="17" t="str">
        <f>IF($M321=A$1,COUNTIF($M$2:M321,A$1),"-")</f>
        <v>-</v>
      </c>
      <c r="B321" s="17" t="str">
        <f>IF($M321=B$1,COUNTIF($M$2:N321,B$1),"-")</f>
        <v>-</v>
      </c>
      <c r="C321" s="17" t="str">
        <f>IF($M321=C$1,COUNTIF($M$2:O321,C$1),"-")</f>
        <v>-</v>
      </c>
      <c r="D321" s="17" t="str">
        <f>IF($M321=D$1,COUNTIF($M$2:P321,D$1),"-")</f>
        <v>-</v>
      </c>
      <c r="E321" s="17" t="str">
        <f>IF($M321=E$1,COUNTIF($M$2:Q321,E$1),"-")</f>
        <v>-</v>
      </c>
      <c r="F321" s="17">
        <f>IF($M321=F$1,COUNTIF($M$2:R321,F$1),"-")</f>
        <v>63</v>
      </c>
      <c r="G321" s="17" t="str">
        <f>IF($M321=G$1,COUNTIF($M$2:S321,G$1),"-")</f>
        <v>-</v>
      </c>
      <c r="H321" s="17" t="str">
        <f>IF($M321=H$1,COUNTIF($M$2:T321,H$1),"-")</f>
        <v>-</v>
      </c>
      <c r="I321" s="17" t="str">
        <f>IF($M321=I$1,COUNTIF($M$2:U321,I$1),"-")</f>
        <v>-</v>
      </c>
      <c r="J321" s="17" t="str">
        <f>IF($M321=J$1,COUNTIF($M$2:V321,J$1),"-")</f>
        <v>-</v>
      </c>
      <c r="K321" s="17" t="str">
        <f>IF($M321=K$1,COUNTIF($M$2:W321,K$1),"-")</f>
        <v>-</v>
      </c>
      <c r="M321" s="6" t="s">
        <v>77</v>
      </c>
      <c r="N321" s="7" t="s">
        <v>198</v>
      </c>
      <c r="O321" s="7" t="s">
        <v>199</v>
      </c>
      <c r="P321" s="115" t="s">
        <v>370</v>
      </c>
      <c r="Q321" s="6" t="str">
        <f t="shared" ref="Q321:Q322" si="30">CONCATENATE(N321," - ",P321," - ",O321)</f>
        <v>Management E2, F2 &amp; P2 Integrated Case Study - 2024/25 - Practice Workbook</v>
      </c>
      <c r="R321" s="124">
        <v>9781035514410</v>
      </c>
      <c r="S321" s="62">
        <v>40</v>
      </c>
      <c r="T321" s="11" t="s">
        <v>362</v>
      </c>
      <c r="U321" s="6" t="s">
        <v>340</v>
      </c>
      <c r="V321" s="7" t="s">
        <v>476</v>
      </c>
    </row>
    <row r="322" spans="1:22" s="66" customFormat="1" x14ac:dyDescent="0.35">
      <c r="A322" s="17" t="str">
        <f>IF($M322=A$1,COUNTIF($M$2:M322,A$1),"-")</f>
        <v>-</v>
      </c>
      <c r="B322" s="17" t="str">
        <f>IF($M322=B$1,COUNTIF($M$2:N322,B$1),"-")</f>
        <v>-</v>
      </c>
      <c r="C322" s="17" t="str">
        <f>IF($M322=C$1,COUNTIF($M$2:O322,C$1),"-")</f>
        <v>-</v>
      </c>
      <c r="D322" s="17" t="str">
        <f>IF($M322=D$1,COUNTIF($M$2:P322,D$1),"-")</f>
        <v>-</v>
      </c>
      <c r="E322" s="17" t="str">
        <f>IF($M322=E$1,COUNTIF($M$2:Q322,E$1),"-")</f>
        <v>-</v>
      </c>
      <c r="F322" s="17">
        <f>IF($M322=F$1,COUNTIF($M$2:R322,F$1),"-")</f>
        <v>64</v>
      </c>
      <c r="G322" s="17" t="str">
        <f>IF($M322=G$1,COUNTIF($M$2:S322,G$1),"-")</f>
        <v>-</v>
      </c>
      <c r="H322" s="17" t="str">
        <f>IF($M322=H$1,COUNTIF($M$2:T322,H$1),"-")</f>
        <v>-</v>
      </c>
      <c r="I322" s="17" t="str">
        <f>IF($M322=I$1,COUNTIF($M$2:U322,I$1),"-")</f>
        <v>-</v>
      </c>
      <c r="J322" s="17" t="str">
        <f>IF($M322=J$1,COUNTIF($M$2:V322,J$1),"-")</f>
        <v>-</v>
      </c>
      <c r="K322" s="17" t="str">
        <f>IF($M322=K$1,COUNTIF($M$2:W322,K$1),"-")</f>
        <v>-</v>
      </c>
      <c r="M322" s="6" t="s">
        <v>77</v>
      </c>
      <c r="N322" s="7" t="s">
        <v>198</v>
      </c>
      <c r="O322" s="7" t="s">
        <v>200</v>
      </c>
      <c r="P322" s="115" t="s">
        <v>370</v>
      </c>
      <c r="Q322" s="6" t="str">
        <f t="shared" si="30"/>
        <v>Management E2, F2 &amp; P2 Integrated Case Study - 2024/25 - Practice Workbook eBook</v>
      </c>
      <c r="R322" s="124">
        <v>9781035514588</v>
      </c>
      <c r="S322" s="62">
        <v>32</v>
      </c>
      <c r="T322" s="11" t="s">
        <v>362</v>
      </c>
      <c r="U322" s="6" t="s">
        <v>339</v>
      </c>
      <c r="V322" s="7" t="s">
        <v>476</v>
      </c>
    </row>
    <row r="323" spans="1:22" x14ac:dyDescent="0.35">
      <c r="A323" s="17" t="str">
        <f>IF($M323=A$1,COUNTIF($M$2:M323,A$1),"-")</f>
        <v>-</v>
      </c>
      <c r="B323" s="17" t="str">
        <f>IF($M323=B$1,COUNTIF($M$2:N323,B$1),"-")</f>
        <v>-</v>
      </c>
      <c r="C323" s="17" t="str">
        <f>IF($M323=C$1,COUNTIF($M$2:O323,C$1),"-")</f>
        <v>-</v>
      </c>
      <c r="D323" s="17" t="str">
        <f>IF($M323=D$1,COUNTIF($M$2:P323,D$1),"-")</f>
        <v>-</v>
      </c>
      <c r="E323" s="17" t="str">
        <f>IF($M323=E$1,COUNTIF($M$2:Q323,E$1),"-")</f>
        <v>-</v>
      </c>
      <c r="F323" s="17">
        <f>IF($M323=F$1,COUNTIF($M$2:R323,F$1),"-")</f>
        <v>65</v>
      </c>
      <c r="G323" s="17" t="str">
        <f>IF($M323=G$1,COUNTIF($M$2:S323,G$1),"-")</f>
        <v>-</v>
      </c>
      <c r="H323" s="17" t="str">
        <f>IF($M323=H$1,COUNTIF($M$2:T323,H$1),"-")</f>
        <v>-</v>
      </c>
      <c r="I323" s="17" t="str">
        <f>IF($M323=I$1,COUNTIF($M$2:U323,I$1),"-")</f>
        <v>-</v>
      </c>
      <c r="J323" s="17" t="str">
        <f>IF($M323=J$1,COUNTIF($M$2:V323,J$1),"-")</f>
        <v>-</v>
      </c>
      <c r="K323" s="17" t="str">
        <f>IF($M323=K$1,COUNTIF($M$2:W323,K$1),"-")</f>
        <v>-</v>
      </c>
      <c r="M323" s="6" t="s">
        <v>77</v>
      </c>
      <c r="N323" s="7" t="s">
        <v>205</v>
      </c>
      <c r="O323" s="7" t="s">
        <v>199</v>
      </c>
      <c r="P323" s="115" t="s">
        <v>370</v>
      </c>
      <c r="Q323" s="6" t="str">
        <f t="shared" ref="Q323:Q330" si="31">CONCATENATE(N323," - ",P323," - ",O323)</f>
        <v>Strategic E3, F3 &amp; P3 Integrated Case Study - 2024/25 - Practice Workbook</v>
      </c>
      <c r="R323" s="124">
        <v>9781035514427</v>
      </c>
      <c r="S323" s="62">
        <v>40</v>
      </c>
      <c r="T323" s="11" t="s">
        <v>362</v>
      </c>
      <c r="U323" s="6" t="s">
        <v>340</v>
      </c>
      <c r="V323" s="7" t="s">
        <v>476</v>
      </c>
    </row>
    <row r="324" spans="1:22" x14ac:dyDescent="0.35">
      <c r="A324" s="17" t="str">
        <f>IF($M324=A$1,COUNTIF($M$2:M324,A$1),"-")</f>
        <v>-</v>
      </c>
      <c r="B324" s="17" t="str">
        <f>IF($M324=B$1,COUNTIF($M$2:N324,B$1),"-")</f>
        <v>-</v>
      </c>
      <c r="C324" s="17" t="str">
        <f>IF($M324=C$1,COUNTIF($M$2:O324,C$1),"-")</f>
        <v>-</v>
      </c>
      <c r="D324" s="17" t="str">
        <f>IF($M324=D$1,COUNTIF($M$2:P324,D$1),"-")</f>
        <v>-</v>
      </c>
      <c r="E324" s="17" t="str">
        <f>IF($M324=E$1,COUNTIF($M$2:Q324,E$1),"-")</f>
        <v>-</v>
      </c>
      <c r="F324" s="17">
        <f>IF($M324=F$1,COUNTIF($M$2:R324,F$1),"-")</f>
        <v>66</v>
      </c>
      <c r="G324" s="17" t="str">
        <f>IF($M324=G$1,COUNTIF($M$2:S324,G$1),"-")</f>
        <v>-</v>
      </c>
      <c r="H324" s="17" t="str">
        <f>IF($M324=H$1,COUNTIF($M$2:T324,H$1),"-")</f>
        <v>-</v>
      </c>
      <c r="I324" s="17" t="str">
        <f>IF($M324=I$1,COUNTIF($M$2:U324,I$1),"-")</f>
        <v>-</v>
      </c>
      <c r="J324" s="17" t="str">
        <f>IF($M324=J$1,COUNTIF($M$2:V324,J$1),"-")</f>
        <v>-</v>
      </c>
      <c r="K324" s="17" t="str">
        <f>IF($M324=K$1,COUNTIF($M$2:W324,K$1),"-")</f>
        <v>-</v>
      </c>
      <c r="M324" s="6" t="s">
        <v>77</v>
      </c>
      <c r="N324" s="7" t="s">
        <v>205</v>
      </c>
      <c r="O324" s="7" t="s">
        <v>200</v>
      </c>
      <c r="P324" s="115" t="s">
        <v>370</v>
      </c>
      <c r="Q324" s="6" t="str">
        <f t="shared" si="31"/>
        <v>Strategic E3, F3 &amp; P3 Integrated Case Study - 2024/25 - Practice Workbook eBook</v>
      </c>
      <c r="R324" s="124">
        <v>9781035514595</v>
      </c>
      <c r="S324" s="62">
        <v>32</v>
      </c>
      <c r="T324" s="11" t="s">
        <v>362</v>
      </c>
      <c r="U324" s="6" t="s">
        <v>339</v>
      </c>
      <c r="V324" s="7" t="s">
        <v>476</v>
      </c>
    </row>
    <row r="325" spans="1:22" s="104" customFormat="1" x14ac:dyDescent="0.35">
      <c r="A325" s="17" t="str">
        <f>IF($M325=A$1,COUNTIF($M$2:M325,A$1),"-")</f>
        <v>-</v>
      </c>
      <c r="B325" s="17" t="str">
        <f>IF($M325=B$1,COUNTIF($M$2:N325,B$1),"-")</f>
        <v>-</v>
      </c>
      <c r="C325" s="17" t="str">
        <f>IF($M325=C$1,COUNTIF($M$2:O325,C$1),"-")</f>
        <v>-</v>
      </c>
      <c r="D325" s="17" t="str">
        <f>IF($M325=D$1,COUNTIF($M$2:P325,D$1),"-")</f>
        <v>-</v>
      </c>
      <c r="E325" s="17" t="str">
        <f>IF($M325=E$1,COUNTIF($M$2:Q325,E$1),"-")</f>
        <v>-</v>
      </c>
      <c r="F325" s="17" t="str">
        <f>IF($M325=F$1,COUNTIF($M$2:R325,F$1),"-")</f>
        <v>-</v>
      </c>
      <c r="G325" s="17">
        <f>IF($M325=G$1,COUNTIF($M$2:S325,G$1),"-")</f>
        <v>1</v>
      </c>
      <c r="H325" s="17" t="str">
        <f>IF($M325=H$1,COUNTIF($M$2:T325,H$1),"-")</f>
        <v>-</v>
      </c>
      <c r="I325" s="17" t="str">
        <f>IF($M325=I$1,COUNTIF($M$2:U325,I$1),"-")</f>
        <v>-</v>
      </c>
      <c r="J325" s="17" t="str">
        <f>IF($M325=J$1,COUNTIF($M$2:V325,J$1),"-")</f>
        <v>-</v>
      </c>
      <c r="K325" s="17" t="str">
        <f>IF($M325=K$1,COUNTIF($M$2:W325,K$1),"-")</f>
        <v>-</v>
      </c>
      <c r="M325" s="6" t="s">
        <v>78</v>
      </c>
      <c r="N325" s="6" t="s">
        <v>206</v>
      </c>
      <c r="O325" s="8" t="s">
        <v>184</v>
      </c>
      <c r="P325" s="115" t="s">
        <v>407</v>
      </c>
      <c r="Q325" s="6" t="str">
        <f t="shared" si="31"/>
        <v>Diploma in International Financial Reporting - 2025/26 - Study Text</v>
      </c>
      <c r="R325" s="120">
        <v>9781035527373</v>
      </c>
      <c r="S325" s="62">
        <v>45</v>
      </c>
      <c r="T325" s="9" t="s">
        <v>609</v>
      </c>
      <c r="U325" s="6" t="s">
        <v>340</v>
      </c>
      <c r="V325" s="7" t="s">
        <v>506</v>
      </c>
    </row>
    <row r="326" spans="1:22" s="104" customFormat="1" x14ac:dyDescent="0.35">
      <c r="A326" s="17" t="str">
        <f>IF($M326=A$1,COUNTIF($M$2:M326,A$1),"-")</f>
        <v>-</v>
      </c>
      <c r="B326" s="17" t="str">
        <f>IF($M326=B$1,COUNTIF($M$2:N326,B$1),"-")</f>
        <v>-</v>
      </c>
      <c r="C326" s="17" t="str">
        <f>IF($M326=C$1,COUNTIF($M$2:O326,C$1),"-")</f>
        <v>-</v>
      </c>
      <c r="D326" s="17" t="str">
        <f>IF($M326=D$1,COUNTIF($M$2:P326,D$1),"-")</f>
        <v>-</v>
      </c>
      <c r="E326" s="17" t="str">
        <f>IF($M326=E$1,COUNTIF($M$2:Q326,E$1),"-")</f>
        <v>-</v>
      </c>
      <c r="F326" s="17" t="str">
        <f>IF($M326=F$1,COUNTIF($M$2:R326,F$1),"-")</f>
        <v>-</v>
      </c>
      <c r="G326" s="17">
        <f>IF($M326=G$1,COUNTIF($M$2:S326,G$1),"-")</f>
        <v>2</v>
      </c>
      <c r="H326" s="17" t="str">
        <f>IF($M326=H$1,COUNTIF($M$2:T326,H$1),"-")</f>
        <v>-</v>
      </c>
      <c r="I326" s="17" t="str">
        <f>IF($M326=I$1,COUNTIF($M$2:U326,I$1),"-")</f>
        <v>-</v>
      </c>
      <c r="J326" s="17" t="str">
        <f>IF($M326=J$1,COUNTIF($M$2:V326,J$1),"-")</f>
        <v>-</v>
      </c>
      <c r="K326" s="17" t="str">
        <f>IF($M326=K$1,COUNTIF($M$2:W326,K$1),"-")</f>
        <v>-</v>
      </c>
      <c r="M326" s="6" t="s">
        <v>78</v>
      </c>
      <c r="N326" s="6" t="s">
        <v>206</v>
      </c>
      <c r="O326" s="8" t="s">
        <v>207</v>
      </c>
      <c r="P326" s="115" t="s">
        <v>407</v>
      </c>
      <c r="Q326" s="6" t="str">
        <f t="shared" si="31"/>
        <v>Diploma in International Financial Reporting - 2025/26 - Study Text eBook</v>
      </c>
      <c r="R326" s="120">
        <v>9781509748204</v>
      </c>
      <c r="S326" s="62">
        <v>38.25</v>
      </c>
      <c r="T326" s="9" t="s">
        <v>609</v>
      </c>
      <c r="U326" s="6" t="s">
        <v>339</v>
      </c>
      <c r="V326" s="7" t="s">
        <v>506</v>
      </c>
    </row>
    <row r="327" spans="1:22" s="104" customFormat="1" x14ac:dyDescent="0.35">
      <c r="A327" s="17" t="str">
        <f>IF($M327=A$1,COUNTIF($M$2:M327,A$1),"-")</f>
        <v>-</v>
      </c>
      <c r="B327" s="17" t="str">
        <f>IF($M327=B$1,COUNTIF($M$2:N327,B$1),"-")</f>
        <v>-</v>
      </c>
      <c r="C327" s="17" t="str">
        <f>IF($M327=C$1,COUNTIF($M$2:O327,C$1),"-")</f>
        <v>-</v>
      </c>
      <c r="D327" s="17" t="str">
        <f>IF($M327=D$1,COUNTIF($M$2:P327,D$1),"-")</f>
        <v>-</v>
      </c>
      <c r="E327" s="17" t="str">
        <f>IF($M327=E$1,COUNTIF($M$2:Q327,E$1),"-")</f>
        <v>-</v>
      </c>
      <c r="F327" s="17" t="str">
        <f>IF($M327=F$1,COUNTIF($M$2:R327,F$1),"-")</f>
        <v>-</v>
      </c>
      <c r="G327" s="17">
        <f>IF($M327=G$1,COUNTIF($M$2:S327,G$1),"-")</f>
        <v>3</v>
      </c>
      <c r="H327" s="17" t="str">
        <f>IF($M327=H$1,COUNTIF($M$2:T327,H$1),"-")</f>
        <v>-</v>
      </c>
      <c r="I327" s="17" t="str">
        <f>IF($M327=I$1,COUNTIF($M$2:U327,I$1),"-")</f>
        <v>-</v>
      </c>
      <c r="J327" s="17" t="str">
        <f>IF($M327=J$1,COUNTIF($M$2:V327,J$1),"-")</f>
        <v>-</v>
      </c>
      <c r="K327" s="17" t="str">
        <f>IF($M327=K$1,COUNTIF($M$2:W327,K$1),"-")</f>
        <v>-</v>
      </c>
      <c r="M327" s="6" t="s">
        <v>78</v>
      </c>
      <c r="N327" s="6" t="s">
        <v>206</v>
      </c>
      <c r="O327" s="8" t="s">
        <v>191</v>
      </c>
      <c r="P327" s="115" t="s">
        <v>407</v>
      </c>
      <c r="Q327" s="6" t="str">
        <f t="shared" si="31"/>
        <v>Diploma in International Financial Reporting - 2025/26 - Exam Practice Kit</v>
      </c>
      <c r="R327" s="120">
        <v>9781035526611</v>
      </c>
      <c r="S327" s="62">
        <v>25</v>
      </c>
      <c r="T327" s="9" t="s">
        <v>609</v>
      </c>
      <c r="U327" s="6" t="s">
        <v>340</v>
      </c>
      <c r="V327" s="7" t="s">
        <v>506</v>
      </c>
    </row>
    <row r="328" spans="1:22" s="104" customFormat="1" x14ac:dyDescent="0.35">
      <c r="A328" s="17" t="str">
        <f>IF($M328=A$1,COUNTIF($M$2:M328,A$1),"-")</f>
        <v>-</v>
      </c>
      <c r="B328" s="17" t="str">
        <f>IF($M328=B$1,COUNTIF($M$2:N328,B$1),"-")</f>
        <v>-</v>
      </c>
      <c r="C328" s="17" t="str">
        <f>IF($M328=C$1,COUNTIF($M$2:O328,C$1),"-")</f>
        <v>-</v>
      </c>
      <c r="D328" s="17" t="str">
        <f>IF($M328=D$1,COUNTIF($M$2:P328,D$1),"-")</f>
        <v>-</v>
      </c>
      <c r="E328" s="17" t="str">
        <f>IF($M328=E$1,COUNTIF($M$2:Q328,E$1),"-")</f>
        <v>-</v>
      </c>
      <c r="F328" s="17" t="str">
        <f>IF($M328=F$1,COUNTIF($M$2:R328,F$1),"-")</f>
        <v>-</v>
      </c>
      <c r="G328" s="17">
        <f>IF($M328=G$1,COUNTIF($M$2:S328,G$1),"-")</f>
        <v>4</v>
      </c>
      <c r="H328" s="17" t="str">
        <f>IF($M328=H$1,COUNTIF($M$2:T328,H$1),"-")</f>
        <v>-</v>
      </c>
      <c r="I328" s="17" t="str">
        <f>IF($M328=I$1,COUNTIF($M$2:U328,I$1),"-")</f>
        <v>-</v>
      </c>
      <c r="J328" s="17" t="str">
        <f>IF($M328=J$1,COUNTIF($M$2:V328,J$1),"-")</f>
        <v>-</v>
      </c>
      <c r="K328" s="17" t="str">
        <f>IF($M328=K$1,COUNTIF($M$2:W328,K$1),"-")</f>
        <v>-</v>
      </c>
      <c r="M328" s="6" t="s">
        <v>78</v>
      </c>
      <c r="N328" s="6" t="s">
        <v>206</v>
      </c>
      <c r="O328" s="8" t="s">
        <v>192</v>
      </c>
      <c r="P328" s="115" t="s">
        <v>407</v>
      </c>
      <c r="Q328" s="6" t="str">
        <f t="shared" si="31"/>
        <v>Diploma in International Financial Reporting - 2025/26 - Exam Practice Kit eBook</v>
      </c>
      <c r="R328" s="120">
        <v>9781509748211</v>
      </c>
      <c r="S328" s="62">
        <v>21.25</v>
      </c>
      <c r="T328" s="9" t="s">
        <v>609</v>
      </c>
      <c r="U328" s="6" t="s">
        <v>339</v>
      </c>
      <c r="V328" s="7" t="s">
        <v>506</v>
      </c>
    </row>
    <row r="329" spans="1:22" s="104" customFormat="1" x14ac:dyDescent="0.35">
      <c r="A329" s="17" t="str">
        <f>IF($M329=A$1,COUNTIF($M$2:M329,A$1),"-")</f>
        <v>-</v>
      </c>
      <c r="B329" s="17" t="str">
        <f>IF($M329=B$1,COUNTIF($M$2:N329,B$1),"-")</f>
        <v>-</v>
      </c>
      <c r="C329" s="17" t="str">
        <f>IF($M329=C$1,COUNTIF($M$2:O329,C$1),"-")</f>
        <v>-</v>
      </c>
      <c r="D329" s="17" t="str">
        <f>IF($M329=D$1,COUNTIF($M$2:P329,D$1),"-")</f>
        <v>-</v>
      </c>
      <c r="E329" s="17" t="str">
        <f>IF($M329=E$1,COUNTIF($M$2:Q329,E$1),"-")</f>
        <v>-</v>
      </c>
      <c r="F329" s="17" t="str">
        <f>IF($M329=F$1,COUNTIF($M$2:R329,F$1),"-")</f>
        <v>-</v>
      </c>
      <c r="G329" s="17">
        <f>IF($M329=G$1,COUNTIF($M$2:S329,G$1),"-")</f>
        <v>5</v>
      </c>
      <c r="H329" s="17" t="str">
        <f>IF($M329=H$1,COUNTIF($M$2:T329,H$1),"-")</f>
        <v>-</v>
      </c>
      <c r="I329" s="17" t="str">
        <f>IF($M329=I$1,COUNTIF($M$2:U329,I$1),"-")</f>
        <v>-</v>
      </c>
      <c r="J329" s="17" t="str">
        <f>IF($M329=J$1,COUNTIF($M$2:V329,J$1),"-")</f>
        <v>-</v>
      </c>
      <c r="K329" s="17" t="str">
        <f>IF($M329=K$1,COUNTIF($M$2:W329,K$1),"-")</f>
        <v>-</v>
      </c>
      <c r="M329" s="6" t="s">
        <v>78</v>
      </c>
      <c r="N329" s="6" t="s">
        <v>206</v>
      </c>
      <c r="O329" s="8" t="s">
        <v>144</v>
      </c>
      <c r="P329" s="115" t="s">
        <v>407</v>
      </c>
      <c r="Q329" s="6" t="str">
        <f t="shared" si="31"/>
        <v>Diploma in International Financial Reporting - 2025/26 - Passcards</v>
      </c>
      <c r="R329" s="120">
        <v>9781509748198</v>
      </c>
      <c r="S329" s="62">
        <v>11</v>
      </c>
      <c r="T329" s="9" t="s">
        <v>609</v>
      </c>
      <c r="U329" s="6" t="s">
        <v>340</v>
      </c>
      <c r="V329" s="7" t="s">
        <v>506</v>
      </c>
    </row>
    <row r="330" spans="1:22" s="104" customFormat="1" x14ac:dyDescent="0.35">
      <c r="A330" s="17" t="str">
        <f>IF($M330=A$1,COUNTIF($M$2:M330,A$1),"-")</f>
        <v>-</v>
      </c>
      <c r="B330" s="17" t="str">
        <f>IF($M330=B$1,COUNTIF($M$2:N330,B$1),"-")</f>
        <v>-</v>
      </c>
      <c r="C330" s="17" t="str">
        <f>IF($M330=C$1,COUNTIF($M$2:O330,C$1),"-")</f>
        <v>-</v>
      </c>
      <c r="D330" s="17" t="str">
        <f>IF($M330=D$1,COUNTIF($M$2:P330,D$1),"-")</f>
        <v>-</v>
      </c>
      <c r="E330" s="17" t="str">
        <f>IF($M330=E$1,COUNTIF($M$2:Q330,E$1),"-")</f>
        <v>-</v>
      </c>
      <c r="F330" s="17" t="str">
        <f>IF($M330=F$1,COUNTIF($M$2:R330,F$1),"-")</f>
        <v>-</v>
      </c>
      <c r="G330" s="17">
        <f>IF($M330=G$1,COUNTIF($M$2:S330,G$1),"-")</f>
        <v>6</v>
      </c>
      <c r="H330" s="17" t="str">
        <f>IF($M330=H$1,COUNTIF($M$2:T330,H$1),"-")</f>
        <v>-</v>
      </c>
      <c r="I330" s="17" t="str">
        <f>IF($M330=I$1,COUNTIF($M$2:U330,I$1),"-")</f>
        <v>-</v>
      </c>
      <c r="J330" s="17" t="str">
        <f>IF($M330=J$1,COUNTIF($M$2:V330,J$1),"-")</f>
        <v>-</v>
      </c>
      <c r="K330" s="17" t="str">
        <f>IF($M330=K$1,COUNTIF($M$2:W330,K$1),"-")</f>
        <v>-</v>
      </c>
      <c r="M330" s="6" t="s">
        <v>78</v>
      </c>
      <c r="N330" s="6" t="s">
        <v>206</v>
      </c>
      <c r="O330" s="8" t="s">
        <v>150</v>
      </c>
      <c r="P330" s="115" t="s">
        <v>407</v>
      </c>
      <c r="Q330" s="6" t="str">
        <f t="shared" si="31"/>
        <v>Diploma in International Financial Reporting - 2025/26 - Passcards eBook</v>
      </c>
      <c r="R330" s="120">
        <v>9781509748228</v>
      </c>
      <c r="S330" s="62">
        <v>11</v>
      </c>
      <c r="T330" s="9" t="s">
        <v>609</v>
      </c>
      <c r="U330" s="6" t="s">
        <v>339</v>
      </c>
      <c r="V330" s="7" t="s">
        <v>506</v>
      </c>
    </row>
    <row r="331" spans="1:22" s="90" customFormat="1" x14ac:dyDescent="0.35">
      <c r="A331" s="17" t="str">
        <f>IF($M331=A$1,COUNTIF($M$2:M331,A$1),"-")</f>
        <v>-</v>
      </c>
      <c r="B331" s="17" t="str">
        <f>IF($M331=B$1,COUNTIF($M$2:N331,B$1),"-")</f>
        <v>-</v>
      </c>
      <c r="C331" s="17" t="str">
        <f>IF($M331=C$1,COUNTIF($M$2:O331,C$1),"-")</f>
        <v>-</v>
      </c>
      <c r="D331" s="17" t="str">
        <f>IF($M331=D$1,COUNTIF($M$2:P331,D$1),"-")</f>
        <v>-</v>
      </c>
      <c r="E331" s="17" t="str">
        <f>IF($M331=E$1,COUNTIF($M$2:Q331,E$1),"-")</f>
        <v>-</v>
      </c>
      <c r="F331" s="17" t="str">
        <f>IF($M331=F$1,COUNTIF($M$2:R331,F$1),"-")</f>
        <v>-</v>
      </c>
      <c r="G331" s="17" t="str">
        <f>IF($M331=G$1,COUNTIF($M$2:S331,G$1),"-")</f>
        <v>-</v>
      </c>
      <c r="H331" s="17">
        <f>IF($M331=H$1,COUNTIF($M$2:T331,H$1),"-")</f>
        <v>1</v>
      </c>
      <c r="I331" s="17" t="str">
        <f>IF($M331=I$1,COUNTIF($M$2:U331,I$1),"-")</f>
        <v>-</v>
      </c>
      <c r="J331" s="17" t="str">
        <f>IF($M331=J$1,COUNTIF($M$2:V331,J$1),"-")</f>
        <v>-</v>
      </c>
      <c r="K331" s="17" t="str">
        <f>IF($M331=K$1,COUNTIF($M$2:W331,K$1),"-")</f>
        <v>-</v>
      </c>
      <c r="M331" s="6" t="s">
        <v>81</v>
      </c>
      <c r="N331" s="8" t="s">
        <v>578</v>
      </c>
      <c r="O331" s="8" t="s">
        <v>208</v>
      </c>
      <c r="P331" s="116" t="s">
        <v>405</v>
      </c>
      <c r="Q331" s="6" t="str">
        <f t="shared" ref="Q331:Q336" si="32">CONCATENATE(N331," - ",P331," - ",O331)</f>
        <v>FTX (UK) Foundations in Taxation (FA2024) - FA2024 - Interactive Text</v>
      </c>
      <c r="R331" s="120">
        <v>9781035526178</v>
      </c>
      <c r="S331" s="62">
        <v>25</v>
      </c>
      <c r="T331" s="9" t="s">
        <v>400</v>
      </c>
      <c r="U331" s="6" t="s">
        <v>340</v>
      </c>
      <c r="V331" s="7" t="s">
        <v>406</v>
      </c>
    </row>
    <row r="332" spans="1:22" s="90" customFormat="1" x14ac:dyDescent="0.35">
      <c r="A332" s="17" t="str">
        <f>IF($M332=A$1,COUNTIF($M$2:M332,A$1),"-")</f>
        <v>-</v>
      </c>
      <c r="B332" s="17" t="str">
        <f>IF($M332=B$1,COUNTIF($M$2:N332,B$1),"-")</f>
        <v>-</v>
      </c>
      <c r="C332" s="17" t="str">
        <f>IF($M332=C$1,COUNTIF($M$2:O332,C$1),"-")</f>
        <v>-</v>
      </c>
      <c r="D332" s="17" t="str">
        <f>IF($M332=D$1,COUNTIF($M$2:P332,D$1),"-")</f>
        <v>-</v>
      </c>
      <c r="E332" s="17" t="str">
        <f>IF($M332=E$1,COUNTIF($M$2:Q332,E$1),"-")</f>
        <v>-</v>
      </c>
      <c r="F332" s="17" t="str">
        <f>IF($M332=F$1,COUNTIF($M$2:R332,F$1),"-")</f>
        <v>-</v>
      </c>
      <c r="G332" s="17" t="str">
        <f>IF($M332=G$1,COUNTIF($M$2:S332,G$1),"-")</f>
        <v>-</v>
      </c>
      <c r="H332" s="17">
        <f>IF($M332=H$1,COUNTIF($M$2:T332,H$1),"-")</f>
        <v>2</v>
      </c>
      <c r="I332" s="17" t="str">
        <f>IF($M332=I$1,COUNTIF($M$2:U332,I$1),"-")</f>
        <v>-</v>
      </c>
      <c r="J332" s="17" t="str">
        <f>IF($M332=J$1,COUNTIF($M$2:V332,J$1),"-")</f>
        <v>-</v>
      </c>
      <c r="K332" s="17" t="str">
        <f>IF($M332=K$1,COUNTIF($M$2:W332,K$1),"-")</f>
        <v>-</v>
      </c>
      <c r="M332" s="6" t="s">
        <v>81</v>
      </c>
      <c r="N332" s="8" t="s">
        <v>578</v>
      </c>
      <c r="O332" s="8" t="s">
        <v>209</v>
      </c>
      <c r="P332" s="116" t="s">
        <v>405</v>
      </c>
      <c r="Q332" s="6" t="str">
        <f t="shared" si="32"/>
        <v>FTX (UK) Foundations in Taxation (FA2024) - FA2024 - Interactive Text eBook</v>
      </c>
      <c r="R332" s="120">
        <v>9781035526185</v>
      </c>
      <c r="S332" s="62">
        <v>20</v>
      </c>
      <c r="T332" s="9" t="s">
        <v>400</v>
      </c>
      <c r="U332" s="6" t="s">
        <v>339</v>
      </c>
      <c r="V332" s="7" t="s">
        <v>406</v>
      </c>
    </row>
    <row r="333" spans="1:22" s="90" customFormat="1" x14ac:dyDescent="0.35">
      <c r="A333" s="17" t="str">
        <f>IF($M333=A$1,COUNTIF($M$2:M333,A$1),"-")</f>
        <v>-</v>
      </c>
      <c r="B333" s="17" t="str">
        <f>IF($M333=B$1,COUNTIF($M$2:N333,B$1),"-")</f>
        <v>-</v>
      </c>
      <c r="C333" s="17" t="str">
        <f>IF($M333=C$1,COUNTIF($M$2:O333,C$1),"-")</f>
        <v>-</v>
      </c>
      <c r="D333" s="17" t="str">
        <f>IF($M333=D$1,COUNTIF($M$2:P333,D$1),"-")</f>
        <v>-</v>
      </c>
      <c r="E333" s="17" t="str">
        <f>IF($M333=E$1,COUNTIF($M$2:Q333,E$1),"-")</f>
        <v>-</v>
      </c>
      <c r="F333" s="17" t="str">
        <f>IF($M333=F$1,COUNTIF($M$2:R333,F$1),"-")</f>
        <v>-</v>
      </c>
      <c r="G333" s="17" t="str">
        <f>IF($M333=G$1,COUNTIF($M$2:S333,G$1),"-")</f>
        <v>-</v>
      </c>
      <c r="H333" s="17">
        <f>IF($M333=H$1,COUNTIF($M$2:T333,H$1),"-")</f>
        <v>3</v>
      </c>
      <c r="I333" s="17" t="str">
        <f>IF($M333=I$1,COUNTIF($M$2:U333,I$1),"-")</f>
        <v>-</v>
      </c>
      <c r="J333" s="17" t="str">
        <f>IF($M333=J$1,COUNTIF($M$2:V333,J$1),"-")</f>
        <v>-</v>
      </c>
      <c r="K333" s="17" t="str">
        <f>IF($M333=K$1,COUNTIF($M$2:W333,K$1),"-")</f>
        <v>-</v>
      </c>
      <c r="M333" s="6" t="s">
        <v>81</v>
      </c>
      <c r="N333" s="8" t="s">
        <v>578</v>
      </c>
      <c r="O333" s="8" t="s">
        <v>144</v>
      </c>
      <c r="P333" s="116" t="s">
        <v>405</v>
      </c>
      <c r="Q333" s="6" t="str">
        <f t="shared" si="32"/>
        <v>FTX (UK) Foundations in Taxation (FA2024) - FA2024 - Passcards</v>
      </c>
      <c r="R333" s="120">
        <v>9781035526130</v>
      </c>
      <c r="S333" s="62">
        <v>10</v>
      </c>
      <c r="T333" s="9" t="s">
        <v>400</v>
      </c>
      <c r="U333" s="6" t="s">
        <v>340</v>
      </c>
      <c r="V333" s="7" t="s">
        <v>406</v>
      </c>
    </row>
    <row r="334" spans="1:22" s="90" customFormat="1" x14ac:dyDescent="0.35">
      <c r="A334" s="17" t="str">
        <f>IF($M334=A$1,COUNTIF($M$2:M334,A$1),"-")</f>
        <v>-</v>
      </c>
      <c r="B334" s="17" t="str">
        <f>IF($M334=B$1,COUNTIF($M$2:N334,B$1),"-")</f>
        <v>-</v>
      </c>
      <c r="C334" s="17" t="str">
        <f>IF($M334=C$1,COUNTIF($M$2:O334,C$1),"-")</f>
        <v>-</v>
      </c>
      <c r="D334" s="17" t="str">
        <f>IF($M334=D$1,COUNTIF($M$2:P334,D$1),"-")</f>
        <v>-</v>
      </c>
      <c r="E334" s="17" t="str">
        <f>IF($M334=E$1,COUNTIF($M$2:Q334,E$1),"-")</f>
        <v>-</v>
      </c>
      <c r="F334" s="17" t="str">
        <f>IF($M334=F$1,COUNTIF($M$2:R334,F$1),"-")</f>
        <v>-</v>
      </c>
      <c r="G334" s="17" t="str">
        <f>IF($M334=G$1,COUNTIF($M$2:S334,G$1),"-")</f>
        <v>-</v>
      </c>
      <c r="H334" s="17">
        <f>IF($M334=H$1,COUNTIF($M$2:T334,H$1),"-")</f>
        <v>4</v>
      </c>
      <c r="I334" s="17" t="str">
        <f>IF($M334=I$1,COUNTIF($M$2:U334,I$1),"-")</f>
        <v>-</v>
      </c>
      <c r="J334" s="17" t="str">
        <f>IF($M334=J$1,COUNTIF($M$2:V334,J$1),"-")</f>
        <v>-</v>
      </c>
      <c r="K334" s="17" t="str">
        <f>IF($M334=K$1,COUNTIF($M$2:W334,K$1),"-")</f>
        <v>-</v>
      </c>
      <c r="M334" s="6" t="s">
        <v>81</v>
      </c>
      <c r="N334" s="8" t="s">
        <v>578</v>
      </c>
      <c r="O334" s="8" t="s">
        <v>150</v>
      </c>
      <c r="P334" s="116" t="s">
        <v>405</v>
      </c>
      <c r="Q334" s="6" t="str">
        <f t="shared" si="32"/>
        <v>FTX (UK) Foundations in Taxation (FA2024) - FA2024 - Passcards eBook</v>
      </c>
      <c r="R334" s="120">
        <v>9781035526147</v>
      </c>
      <c r="S334" s="62">
        <v>8</v>
      </c>
      <c r="T334" s="9" t="s">
        <v>400</v>
      </c>
      <c r="U334" s="6" t="s">
        <v>339</v>
      </c>
      <c r="V334" s="7" t="s">
        <v>406</v>
      </c>
    </row>
    <row r="335" spans="1:22" s="90" customFormat="1" x14ac:dyDescent="0.35">
      <c r="A335" s="17" t="str">
        <f>IF($M335=A$1,COUNTIF($M$2:M335,A$1),"-")</f>
        <v>-</v>
      </c>
      <c r="B335" s="17" t="str">
        <f>IF($M335=B$1,COUNTIF($M$2:N335,B$1),"-")</f>
        <v>-</v>
      </c>
      <c r="C335" s="17" t="str">
        <f>IF($M335=C$1,COUNTIF($M$2:O335,C$1),"-")</f>
        <v>-</v>
      </c>
      <c r="D335" s="17" t="str">
        <f>IF($M335=D$1,COUNTIF($M$2:P335,D$1),"-")</f>
        <v>-</v>
      </c>
      <c r="E335" s="17" t="str">
        <f>IF($M335=E$1,COUNTIF($M$2:Q335,E$1),"-")</f>
        <v>-</v>
      </c>
      <c r="F335" s="17" t="str">
        <f>IF($M335=F$1,COUNTIF($M$2:R335,F$1),"-")</f>
        <v>-</v>
      </c>
      <c r="G335" s="17" t="str">
        <f>IF($M335=G$1,COUNTIF($M$2:S335,G$1),"-")</f>
        <v>-</v>
      </c>
      <c r="H335" s="17">
        <f>IF($M335=H$1,COUNTIF($M$2:T335,H$1),"-")</f>
        <v>5</v>
      </c>
      <c r="I335" s="17" t="str">
        <f>IF($M335=I$1,COUNTIF($M$2:U335,I$1),"-")</f>
        <v>-</v>
      </c>
      <c r="J335" s="17" t="str">
        <f>IF($M335=J$1,COUNTIF($M$2:V335,J$1),"-")</f>
        <v>-</v>
      </c>
      <c r="K335" s="17" t="str">
        <f>IF($M335=K$1,COUNTIF($M$2:W335,K$1),"-")</f>
        <v>-</v>
      </c>
      <c r="M335" s="6" t="s">
        <v>81</v>
      </c>
      <c r="N335" s="8" t="s">
        <v>578</v>
      </c>
      <c r="O335" s="8" t="s">
        <v>191</v>
      </c>
      <c r="P335" s="116" t="s">
        <v>405</v>
      </c>
      <c r="Q335" s="6" t="str">
        <f t="shared" si="32"/>
        <v>FTX (UK) Foundations in Taxation (FA2024) - FA2024 - Exam Practice Kit</v>
      </c>
      <c r="R335" s="120">
        <v>9781035525669</v>
      </c>
      <c r="S335" s="62">
        <v>18</v>
      </c>
      <c r="T335" s="9" t="s">
        <v>400</v>
      </c>
      <c r="U335" s="6" t="s">
        <v>340</v>
      </c>
      <c r="V335" s="7" t="s">
        <v>406</v>
      </c>
    </row>
    <row r="336" spans="1:22" s="90" customFormat="1" x14ac:dyDescent="0.35">
      <c r="A336" s="17" t="str">
        <f>IF($M336=A$1,COUNTIF($M$2:M336,A$1),"-")</f>
        <v>-</v>
      </c>
      <c r="B336" s="17" t="str">
        <f>IF($M336=B$1,COUNTIF($M$2:N336,B$1),"-")</f>
        <v>-</v>
      </c>
      <c r="C336" s="17" t="str">
        <f>IF($M336=C$1,COUNTIF($M$2:O336,C$1),"-")</f>
        <v>-</v>
      </c>
      <c r="D336" s="17" t="str">
        <f>IF($M336=D$1,COUNTIF($M$2:P336,D$1),"-")</f>
        <v>-</v>
      </c>
      <c r="E336" s="17" t="str">
        <f>IF($M336=E$1,COUNTIF($M$2:Q336,E$1),"-")</f>
        <v>-</v>
      </c>
      <c r="F336" s="17" t="str">
        <f>IF($M336=F$1,COUNTIF($M$2:R336,F$1),"-")</f>
        <v>-</v>
      </c>
      <c r="G336" s="17" t="str">
        <f>IF($M336=G$1,COUNTIF($M$2:S336,G$1),"-")</f>
        <v>-</v>
      </c>
      <c r="H336" s="17">
        <f>IF($M336=H$1,COUNTIF($M$2:T336,H$1),"-")</f>
        <v>6</v>
      </c>
      <c r="I336" s="17" t="str">
        <f>IF($M336=I$1,COUNTIF($M$2:U336,I$1),"-")</f>
        <v>-</v>
      </c>
      <c r="J336" s="17" t="str">
        <f>IF($M336=J$1,COUNTIF($M$2:V336,J$1),"-")</f>
        <v>-</v>
      </c>
      <c r="K336" s="17" t="str">
        <f>IF($M336=K$1,COUNTIF($M$2:W336,K$1),"-")</f>
        <v>-</v>
      </c>
      <c r="M336" s="6" t="s">
        <v>81</v>
      </c>
      <c r="N336" s="8" t="s">
        <v>578</v>
      </c>
      <c r="O336" s="8" t="s">
        <v>192</v>
      </c>
      <c r="P336" s="116" t="s">
        <v>405</v>
      </c>
      <c r="Q336" s="6" t="str">
        <f t="shared" si="32"/>
        <v>FTX (UK) Foundations in Taxation (FA2024) - FA2024 - Exam Practice Kit eBook</v>
      </c>
      <c r="R336" s="120">
        <v>9781035526123</v>
      </c>
      <c r="S336" s="62">
        <v>14.4</v>
      </c>
      <c r="T336" s="9" t="s">
        <v>400</v>
      </c>
      <c r="U336" s="6" t="s">
        <v>339</v>
      </c>
      <c r="V336" s="7" t="s">
        <v>406</v>
      </c>
    </row>
    <row r="337" spans="1:22" s="77" customFormat="1" x14ac:dyDescent="0.35">
      <c r="A337" s="17" t="str">
        <f>IF($M337=A$1,COUNTIF($M$2:M337,A$1),"-")</f>
        <v>-</v>
      </c>
      <c r="B337" s="17" t="str">
        <f>IF($M337=B$1,COUNTIF($M$2:N337,B$1),"-")</f>
        <v>-</v>
      </c>
      <c r="C337" s="17" t="str">
        <f>IF($M337=C$1,COUNTIF($M$2:O337,C$1),"-")</f>
        <v>-</v>
      </c>
      <c r="D337" s="17" t="str">
        <f>IF($M337=D$1,COUNTIF($M$2:P337,D$1),"-")</f>
        <v>-</v>
      </c>
      <c r="E337" s="17" t="str">
        <f>IF($M337=E$1,COUNTIF($M$2:Q337,E$1),"-")</f>
        <v>-</v>
      </c>
      <c r="F337" s="17" t="str">
        <f>IF($M337=F$1,COUNTIF($M$2:R337,F$1),"-")</f>
        <v>-</v>
      </c>
      <c r="G337" s="17" t="str">
        <f>IF($M337=G$1,COUNTIF($M$2:S337,G$1),"-")</f>
        <v>-</v>
      </c>
      <c r="H337" s="17">
        <f>IF($M337=H$1,COUNTIF($M$2:T337,H$1),"-")</f>
        <v>7</v>
      </c>
      <c r="I337" s="17" t="str">
        <f>IF($M337=I$1,COUNTIF($M$2:U337,I$1),"-")</f>
        <v>-</v>
      </c>
      <c r="J337" s="17" t="str">
        <f>IF($M337=J$1,COUNTIF($M$2:V337,J$1),"-")</f>
        <v>-</v>
      </c>
      <c r="K337" s="17" t="str">
        <f>IF($M337=K$1,COUNTIF($M$2:W337,K$1),"-")</f>
        <v>-</v>
      </c>
      <c r="M337" s="6" t="s">
        <v>81</v>
      </c>
      <c r="N337" s="8" t="s">
        <v>579</v>
      </c>
      <c r="O337" s="8" t="s">
        <v>145</v>
      </c>
      <c r="P337" s="114" t="s">
        <v>370</v>
      </c>
      <c r="Q337" s="6" t="str">
        <f t="shared" ref="Q337:Q388" si="33">CONCATENATE(N337," - ",P337," - ",O337)</f>
        <v>FBT Business and Technology - 2024/25 - Course Book</v>
      </c>
      <c r="R337" s="120">
        <v>9781035514106</v>
      </c>
      <c r="S337" s="62">
        <v>38</v>
      </c>
      <c r="T337" s="9" t="s">
        <v>371</v>
      </c>
      <c r="U337" s="6" t="s">
        <v>340</v>
      </c>
      <c r="V337" s="7" t="s">
        <v>372</v>
      </c>
    </row>
    <row r="338" spans="1:22" s="77" customFormat="1" x14ac:dyDescent="0.35">
      <c r="A338" s="17" t="str">
        <f>IF($M338=A$1,COUNTIF($M$2:M338,A$1),"-")</f>
        <v>-</v>
      </c>
      <c r="B338" s="17" t="str">
        <f>IF($M338=B$1,COUNTIF($M$2:N338,B$1),"-")</f>
        <v>-</v>
      </c>
      <c r="C338" s="17" t="str">
        <f>IF($M338=C$1,COUNTIF($M$2:O338,C$1),"-")</f>
        <v>-</v>
      </c>
      <c r="D338" s="17" t="str">
        <f>IF($M338=D$1,COUNTIF($M$2:P338,D$1),"-")</f>
        <v>-</v>
      </c>
      <c r="E338" s="17" t="str">
        <f>IF($M338=E$1,COUNTIF($M$2:Q338,E$1),"-")</f>
        <v>-</v>
      </c>
      <c r="F338" s="17" t="str">
        <f>IF($M338=F$1,COUNTIF($M$2:R338,F$1),"-")</f>
        <v>-</v>
      </c>
      <c r="G338" s="17" t="str">
        <f>IF($M338=G$1,COUNTIF($M$2:S338,G$1),"-")</f>
        <v>-</v>
      </c>
      <c r="H338" s="17">
        <f>IF($M338=H$1,COUNTIF($M$2:T338,H$1),"-")</f>
        <v>8</v>
      </c>
      <c r="I338" s="17" t="str">
        <f>IF($M338=I$1,COUNTIF($M$2:U338,I$1),"-")</f>
        <v>-</v>
      </c>
      <c r="J338" s="17" t="str">
        <f>IF($M338=J$1,COUNTIF($M$2:V338,J$1),"-")</f>
        <v>-</v>
      </c>
      <c r="K338" s="17" t="str">
        <f>IF($M338=K$1,COUNTIF($M$2:W338,K$1),"-")</f>
        <v>-</v>
      </c>
      <c r="M338" s="6" t="s">
        <v>81</v>
      </c>
      <c r="N338" s="8" t="s">
        <v>579</v>
      </c>
      <c r="O338" s="8" t="s">
        <v>149</v>
      </c>
      <c r="P338" s="114" t="s">
        <v>370</v>
      </c>
      <c r="Q338" s="6" t="str">
        <f t="shared" si="33"/>
        <v>FBT Business and Technology - 2024/25 - Course Book eBook</v>
      </c>
      <c r="R338" s="120">
        <v>9781035515615</v>
      </c>
      <c r="S338" s="62">
        <v>30.4</v>
      </c>
      <c r="T338" s="9" t="s">
        <v>371</v>
      </c>
      <c r="U338" s="6" t="s">
        <v>339</v>
      </c>
      <c r="V338" s="7" t="s">
        <v>372</v>
      </c>
    </row>
    <row r="339" spans="1:22" s="77" customFormat="1" x14ac:dyDescent="0.35">
      <c r="A339" s="17" t="str">
        <f>IF($M339=A$1,COUNTIF($M$2:M339,A$1),"-")</f>
        <v>-</v>
      </c>
      <c r="B339" s="17" t="str">
        <f>IF($M339=B$1,COUNTIF($M$2:N339,B$1),"-")</f>
        <v>-</v>
      </c>
      <c r="C339" s="17" t="str">
        <f>IF($M339=C$1,COUNTIF($M$2:O339,C$1),"-")</f>
        <v>-</v>
      </c>
      <c r="D339" s="17" t="str">
        <f>IF($M339=D$1,COUNTIF($M$2:P339,D$1),"-")</f>
        <v>-</v>
      </c>
      <c r="E339" s="17" t="str">
        <f>IF($M339=E$1,COUNTIF($M$2:Q339,E$1),"-")</f>
        <v>-</v>
      </c>
      <c r="F339" s="17" t="str">
        <f>IF($M339=F$1,COUNTIF($M$2:R339,F$1),"-")</f>
        <v>-</v>
      </c>
      <c r="G339" s="17" t="str">
        <f>IF($M339=G$1,COUNTIF($M$2:S339,G$1),"-")</f>
        <v>-</v>
      </c>
      <c r="H339" s="17">
        <f>IF($M339=H$1,COUNTIF($M$2:T339,H$1),"-")</f>
        <v>9</v>
      </c>
      <c r="I339" s="17" t="str">
        <f>IF($M339=I$1,COUNTIF($M$2:U339,I$1),"-")</f>
        <v>-</v>
      </c>
      <c r="J339" s="17" t="str">
        <f>IF($M339=J$1,COUNTIF($M$2:V339,J$1),"-")</f>
        <v>-</v>
      </c>
      <c r="K339" s="17" t="str">
        <f>IF($M339=K$1,COUNTIF($M$2:W339,K$1),"-")</f>
        <v>-</v>
      </c>
      <c r="M339" s="6" t="s">
        <v>81</v>
      </c>
      <c r="N339" s="8" t="s">
        <v>579</v>
      </c>
      <c r="O339" s="8" t="s">
        <v>191</v>
      </c>
      <c r="P339" s="114" t="s">
        <v>370</v>
      </c>
      <c r="Q339" s="6" t="str">
        <f t="shared" si="33"/>
        <v>FBT Business and Technology - 2024/25 - Exam Practice Kit</v>
      </c>
      <c r="R339" s="120">
        <v>9781035514137</v>
      </c>
      <c r="S339" s="62">
        <v>22</v>
      </c>
      <c r="T339" s="9" t="s">
        <v>371</v>
      </c>
      <c r="U339" s="6" t="s">
        <v>340</v>
      </c>
      <c r="V339" s="7" t="s">
        <v>372</v>
      </c>
    </row>
    <row r="340" spans="1:22" s="77" customFormat="1" x14ac:dyDescent="0.35">
      <c r="A340" s="17" t="str">
        <f>IF($M340=A$1,COUNTIF($M$2:M340,A$1),"-")</f>
        <v>-</v>
      </c>
      <c r="B340" s="17" t="str">
        <f>IF($M340=B$1,COUNTIF($M$2:N340,B$1),"-")</f>
        <v>-</v>
      </c>
      <c r="C340" s="17" t="str">
        <f>IF($M340=C$1,COUNTIF($M$2:O340,C$1),"-")</f>
        <v>-</v>
      </c>
      <c r="D340" s="17" t="str">
        <f>IF($M340=D$1,COUNTIF($M$2:P340,D$1),"-")</f>
        <v>-</v>
      </c>
      <c r="E340" s="17" t="str">
        <f>IF($M340=E$1,COUNTIF($M$2:Q340,E$1),"-")</f>
        <v>-</v>
      </c>
      <c r="F340" s="17" t="str">
        <f>IF($M340=F$1,COUNTIF($M$2:R340,F$1),"-")</f>
        <v>-</v>
      </c>
      <c r="G340" s="17" t="str">
        <f>IF($M340=G$1,COUNTIF($M$2:S340,G$1),"-")</f>
        <v>-</v>
      </c>
      <c r="H340" s="17">
        <f>IF($M340=H$1,COUNTIF($M$2:T340,H$1),"-")</f>
        <v>10</v>
      </c>
      <c r="I340" s="17" t="str">
        <f>IF($M340=I$1,COUNTIF($M$2:U340,I$1),"-")</f>
        <v>-</v>
      </c>
      <c r="J340" s="17" t="str">
        <f>IF($M340=J$1,COUNTIF($M$2:V340,J$1),"-")</f>
        <v>-</v>
      </c>
      <c r="K340" s="17" t="str">
        <f>IF($M340=K$1,COUNTIF($M$2:W340,K$1),"-")</f>
        <v>-</v>
      </c>
      <c r="M340" s="6" t="s">
        <v>81</v>
      </c>
      <c r="N340" s="8" t="s">
        <v>579</v>
      </c>
      <c r="O340" s="8" t="s">
        <v>192</v>
      </c>
      <c r="P340" s="114" t="s">
        <v>370</v>
      </c>
      <c r="Q340" s="6" t="str">
        <f t="shared" si="33"/>
        <v>FBT Business and Technology - 2024/25 - Exam Practice Kit eBook</v>
      </c>
      <c r="R340" s="120">
        <v>9781035514380</v>
      </c>
      <c r="S340" s="62">
        <v>17.600000000000001</v>
      </c>
      <c r="T340" s="9" t="s">
        <v>371</v>
      </c>
      <c r="U340" s="6" t="s">
        <v>339</v>
      </c>
      <c r="V340" s="7" t="s">
        <v>372</v>
      </c>
    </row>
    <row r="341" spans="1:22" s="77" customFormat="1" x14ac:dyDescent="0.35">
      <c r="A341" s="17" t="str">
        <f>IF($M341=A$1,COUNTIF($M$2:M341,A$1),"-")</f>
        <v>-</v>
      </c>
      <c r="B341" s="17" t="str">
        <f>IF($M341=B$1,COUNTIF($M$2:N341,B$1),"-")</f>
        <v>-</v>
      </c>
      <c r="C341" s="17" t="str">
        <f>IF($M341=C$1,COUNTIF($M$2:O341,C$1),"-")</f>
        <v>-</v>
      </c>
      <c r="D341" s="17" t="str">
        <f>IF($M341=D$1,COUNTIF($M$2:P341,D$1),"-")</f>
        <v>-</v>
      </c>
      <c r="E341" s="17" t="str">
        <f>IF($M341=E$1,COUNTIF($M$2:Q341,E$1),"-")</f>
        <v>-</v>
      </c>
      <c r="F341" s="17" t="str">
        <f>IF($M341=F$1,COUNTIF($M$2:R341,F$1),"-")</f>
        <v>-</v>
      </c>
      <c r="G341" s="17" t="str">
        <f>IF($M341=G$1,COUNTIF($M$2:S341,G$1),"-")</f>
        <v>-</v>
      </c>
      <c r="H341" s="17">
        <f>IF($M341=H$1,COUNTIF($M$2:T341,H$1),"-")</f>
        <v>11</v>
      </c>
      <c r="I341" s="17" t="str">
        <f>IF($M341=I$1,COUNTIF($M$2:U341,I$1),"-")</f>
        <v>-</v>
      </c>
      <c r="J341" s="17" t="str">
        <f>IF($M341=J$1,COUNTIF($M$2:V341,J$1),"-")</f>
        <v>-</v>
      </c>
      <c r="K341" s="17" t="str">
        <f>IF($M341=K$1,COUNTIF($M$2:W341,K$1),"-")</f>
        <v>-</v>
      </c>
      <c r="M341" s="6" t="s">
        <v>81</v>
      </c>
      <c r="N341" s="8" t="s">
        <v>580</v>
      </c>
      <c r="O341" s="8" t="s">
        <v>145</v>
      </c>
      <c r="P341" s="114" t="s">
        <v>370</v>
      </c>
      <c r="Q341" s="6" t="str">
        <f t="shared" si="33"/>
        <v>FFA Financial Accounting - 2024/25 - Course Book</v>
      </c>
      <c r="R341" s="120">
        <v>9781035514182</v>
      </c>
      <c r="S341" s="62">
        <v>38</v>
      </c>
      <c r="T341" s="9" t="s">
        <v>371</v>
      </c>
      <c r="U341" s="6" t="s">
        <v>340</v>
      </c>
      <c r="V341" s="7" t="s">
        <v>372</v>
      </c>
    </row>
    <row r="342" spans="1:22" s="77" customFormat="1" x14ac:dyDescent="0.35">
      <c r="A342" s="17" t="str">
        <f>IF($M342=A$1,COUNTIF($M$2:M342,A$1),"-")</f>
        <v>-</v>
      </c>
      <c r="B342" s="17" t="str">
        <f>IF($M342=B$1,COUNTIF($M$2:N342,B$1),"-")</f>
        <v>-</v>
      </c>
      <c r="C342" s="17" t="str">
        <f>IF($M342=C$1,COUNTIF($M$2:O342,C$1),"-")</f>
        <v>-</v>
      </c>
      <c r="D342" s="17" t="str">
        <f>IF($M342=D$1,COUNTIF($M$2:P342,D$1),"-")</f>
        <v>-</v>
      </c>
      <c r="E342" s="17" t="str">
        <f>IF($M342=E$1,COUNTIF($M$2:Q342,E$1),"-")</f>
        <v>-</v>
      </c>
      <c r="F342" s="17" t="str">
        <f>IF($M342=F$1,COUNTIF($M$2:R342,F$1),"-")</f>
        <v>-</v>
      </c>
      <c r="G342" s="17" t="str">
        <f>IF($M342=G$1,COUNTIF($M$2:S342,G$1),"-")</f>
        <v>-</v>
      </c>
      <c r="H342" s="17">
        <f>IF($M342=H$1,COUNTIF($M$2:T342,H$1),"-")</f>
        <v>12</v>
      </c>
      <c r="I342" s="17" t="str">
        <f>IF($M342=I$1,COUNTIF($M$2:U342,I$1),"-")</f>
        <v>-</v>
      </c>
      <c r="J342" s="17" t="str">
        <f>IF($M342=J$1,COUNTIF($M$2:V342,J$1),"-")</f>
        <v>-</v>
      </c>
      <c r="K342" s="17" t="str">
        <f>IF($M342=K$1,COUNTIF($M$2:W342,K$1),"-")</f>
        <v>-</v>
      </c>
      <c r="M342" s="6" t="s">
        <v>81</v>
      </c>
      <c r="N342" s="8" t="s">
        <v>580</v>
      </c>
      <c r="O342" s="8" t="s">
        <v>149</v>
      </c>
      <c r="P342" s="114" t="s">
        <v>370</v>
      </c>
      <c r="Q342" s="6" t="str">
        <f t="shared" si="33"/>
        <v>FFA Financial Accounting - 2024/25 - Course Book eBook</v>
      </c>
      <c r="R342" s="120">
        <v>9781035515639</v>
      </c>
      <c r="S342" s="62">
        <v>30.4</v>
      </c>
      <c r="T342" s="9" t="s">
        <v>371</v>
      </c>
      <c r="U342" s="6" t="s">
        <v>339</v>
      </c>
      <c r="V342" s="7" t="s">
        <v>372</v>
      </c>
    </row>
    <row r="343" spans="1:22" s="77" customFormat="1" x14ac:dyDescent="0.35">
      <c r="A343" s="17" t="str">
        <f>IF($M343=A$1,COUNTIF($M$2:M343,A$1),"-")</f>
        <v>-</v>
      </c>
      <c r="B343" s="17" t="str">
        <f>IF($M343=B$1,COUNTIF($M$2:N343,B$1),"-")</f>
        <v>-</v>
      </c>
      <c r="C343" s="17" t="str">
        <f>IF($M343=C$1,COUNTIF($M$2:O343,C$1),"-")</f>
        <v>-</v>
      </c>
      <c r="D343" s="17" t="str">
        <f>IF($M343=D$1,COUNTIF($M$2:P343,D$1),"-")</f>
        <v>-</v>
      </c>
      <c r="E343" s="17" t="str">
        <f>IF($M343=E$1,COUNTIF($M$2:Q343,E$1),"-")</f>
        <v>-</v>
      </c>
      <c r="F343" s="17" t="str">
        <f>IF($M343=F$1,COUNTIF($M$2:R343,F$1),"-")</f>
        <v>-</v>
      </c>
      <c r="G343" s="17" t="str">
        <f>IF($M343=G$1,COUNTIF($M$2:S343,G$1),"-")</f>
        <v>-</v>
      </c>
      <c r="H343" s="17">
        <f>IF($M343=H$1,COUNTIF($M$2:T343,H$1),"-")</f>
        <v>13</v>
      </c>
      <c r="I343" s="17" t="str">
        <f>IF($M343=I$1,COUNTIF($M$2:U343,I$1),"-")</f>
        <v>-</v>
      </c>
      <c r="J343" s="17" t="str">
        <f>IF($M343=J$1,COUNTIF($M$2:V343,J$1),"-")</f>
        <v>-</v>
      </c>
      <c r="K343" s="17" t="str">
        <f>IF($M343=K$1,COUNTIF($M$2:W343,K$1),"-")</f>
        <v>-</v>
      </c>
      <c r="M343" s="6" t="s">
        <v>81</v>
      </c>
      <c r="N343" s="8" t="s">
        <v>580</v>
      </c>
      <c r="O343" s="8" t="s">
        <v>191</v>
      </c>
      <c r="P343" s="114" t="s">
        <v>370</v>
      </c>
      <c r="Q343" s="6" t="str">
        <f t="shared" si="33"/>
        <v>FFA Financial Accounting - 2024/25 - Exam Practice Kit</v>
      </c>
      <c r="R343" s="120">
        <v>9781035514212</v>
      </c>
      <c r="S343" s="62">
        <v>22</v>
      </c>
      <c r="T343" s="9" t="s">
        <v>371</v>
      </c>
      <c r="U343" s="6" t="s">
        <v>340</v>
      </c>
      <c r="V343" s="7" t="s">
        <v>372</v>
      </c>
    </row>
    <row r="344" spans="1:22" s="77" customFormat="1" x14ac:dyDescent="0.35">
      <c r="A344" s="17" t="str">
        <f>IF($M344=A$1,COUNTIF($M$2:M344,A$1),"-")</f>
        <v>-</v>
      </c>
      <c r="B344" s="17" t="str">
        <f>IF($M344=B$1,COUNTIF($M$2:N344,B$1),"-")</f>
        <v>-</v>
      </c>
      <c r="C344" s="17" t="str">
        <f>IF($M344=C$1,COUNTIF($M$2:O344,C$1),"-")</f>
        <v>-</v>
      </c>
      <c r="D344" s="17" t="str">
        <f>IF($M344=D$1,COUNTIF($M$2:P344,D$1),"-")</f>
        <v>-</v>
      </c>
      <c r="E344" s="17" t="str">
        <f>IF($M344=E$1,COUNTIF($M$2:Q344,E$1),"-")</f>
        <v>-</v>
      </c>
      <c r="F344" s="17" t="str">
        <f>IF($M344=F$1,COUNTIF($M$2:R344,F$1),"-")</f>
        <v>-</v>
      </c>
      <c r="G344" s="17" t="str">
        <f>IF($M344=G$1,COUNTIF($M$2:S344,G$1),"-")</f>
        <v>-</v>
      </c>
      <c r="H344" s="17">
        <f>IF($M344=H$1,COUNTIF($M$2:T344,H$1),"-")</f>
        <v>14</v>
      </c>
      <c r="I344" s="17" t="str">
        <f>IF($M344=I$1,COUNTIF($M$2:U344,I$1),"-")</f>
        <v>-</v>
      </c>
      <c r="J344" s="17" t="str">
        <f>IF($M344=J$1,COUNTIF($M$2:V344,J$1),"-")</f>
        <v>-</v>
      </c>
      <c r="K344" s="17" t="str">
        <f>IF($M344=K$1,COUNTIF($M$2:W344,K$1),"-")</f>
        <v>-</v>
      </c>
      <c r="M344" s="6" t="s">
        <v>81</v>
      </c>
      <c r="N344" s="8" t="s">
        <v>580</v>
      </c>
      <c r="O344" s="8" t="s">
        <v>192</v>
      </c>
      <c r="P344" s="114" t="s">
        <v>370</v>
      </c>
      <c r="Q344" s="6" t="str">
        <f t="shared" si="33"/>
        <v>FFA Financial Accounting - 2024/25 - Exam Practice Kit eBook</v>
      </c>
      <c r="R344" s="120">
        <v>9781035514403</v>
      </c>
      <c r="S344" s="62">
        <v>17.600000000000001</v>
      </c>
      <c r="T344" s="9" t="s">
        <v>371</v>
      </c>
      <c r="U344" s="6" t="s">
        <v>339</v>
      </c>
      <c r="V344" s="7" t="s">
        <v>372</v>
      </c>
    </row>
    <row r="345" spans="1:22" s="77" customFormat="1" x14ac:dyDescent="0.35">
      <c r="A345" s="17" t="str">
        <f>IF($M345=A$1,COUNTIF($M$2:M345,A$1),"-")</f>
        <v>-</v>
      </c>
      <c r="B345" s="17" t="str">
        <f>IF($M345=B$1,COUNTIF($M$2:N345,B$1),"-")</f>
        <v>-</v>
      </c>
      <c r="C345" s="17" t="str">
        <f>IF($M345=C$1,COUNTIF($M$2:O345,C$1),"-")</f>
        <v>-</v>
      </c>
      <c r="D345" s="17" t="str">
        <f>IF($M345=D$1,COUNTIF($M$2:P345,D$1),"-")</f>
        <v>-</v>
      </c>
      <c r="E345" s="17" t="str">
        <f>IF($M345=E$1,COUNTIF($M$2:Q345,E$1),"-")</f>
        <v>-</v>
      </c>
      <c r="F345" s="17" t="str">
        <f>IF($M345=F$1,COUNTIF($M$2:R345,F$1),"-")</f>
        <v>-</v>
      </c>
      <c r="G345" s="17" t="str">
        <f>IF($M345=G$1,COUNTIF($M$2:S345,G$1),"-")</f>
        <v>-</v>
      </c>
      <c r="H345" s="17">
        <f>IF($M345=H$1,COUNTIF($M$2:T345,H$1),"-")</f>
        <v>15</v>
      </c>
      <c r="I345" s="17" t="str">
        <f>IF($M345=I$1,COUNTIF($M$2:U345,I$1),"-")</f>
        <v>-</v>
      </c>
      <c r="J345" s="17" t="str">
        <f>IF($M345=J$1,COUNTIF($M$2:V345,J$1),"-")</f>
        <v>-</v>
      </c>
      <c r="K345" s="17" t="str">
        <f>IF($M345=K$1,COUNTIF($M$2:W345,K$1),"-")</f>
        <v>-</v>
      </c>
      <c r="M345" s="6" t="s">
        <v>81</v>
      </c>
      <c r="N345" s="8" t="s">
        <v>583</v>
      </c>
      <c r="O345" s="8" t="s">
        <v>145</v>
      </c>
      <c r="P345" s="114" t="s">
        <v>370</v>
      </c>
      <c r="Q345" s="6" t="str">
        <f t="shared" si="33"/>
        <v>FMA Management Accounting - 2024/25 - Course Book</v>
      </c>
      <c r="R345" s="120">
        <v>9781035514144</v>
      </c>
      <c r="S345" s="62">
        <v>38</v>
      </c>
      <c r="T345" s="9" t="s">
        <v>371</v>
      </c>
      <c r="U345" s="6" t="s">
        <v>340</v>
      </c>
      <c r="V345" s="7" t="s">
        <v>372</v>
      </c>
    </row>
    <row r="346" spans="1:22" s="77" customFormat="1" x14ac:dyDescent="0.35">
      <c r="A346" s="17" t="str">
        <f>IF($M346=A$1,COUNTIF($M$2:M346,A$1),"-")</f>
        <v>-</v>
      </c>
      <c r="B346" s="17" t="str">
        <f>IF($M346=B$1,COUNTIF($M$2:N346,B$1),"-")</f>
        <v>-</v>
      </c>
      <c r="C346" s="17" t="str">
        <f>IF($M346=C$1,COUNTIF($M$2:O346,C$1),"-")</f>
        <v>-</v>
      </c>
      <c r="D346" s="17" t="str">
        <f>IF($M346=D$1,COUNTIF($M$2:P346,D$1),"-")</f>
        <v>-</v>
      </c>
      <c r="E346" s="17" t="str">
        <f>IF($M346=E$1,COUNTIF($M$2:Q346,E$1),"-")</f>
        <v>-</v>
      </c>
      <c r="F346" s="17" t="str">
        <f>IF($M346=F$1,COUNTIF($M$2:R346,F$1),"-")</f>
        <v>-</v>
      </c>
      <c r="G346" s="17" t="str">
        <f>IF($M346=G$1,COUNTIF($M$2:S346,G$1),"-")</f>
        <v>-</v>
      </c>
      <c r="H346" s="17">
        <f>IF($M346=H$1,COUNTIF($M$2:T346,H$1),"-")</f>
        <v>16</v>
      </c>
      <c r="I346" s="17" t="str">
        <f>IF($M346=I$1,COUNTIF($M$2:U346,I$1),"-")</f>
        <v>-</v>
      </c>
      <c r="J346" s="17" t="str">
        <f>IF($M346=J$1,COUNTIF($M$2:V346,J$1),"-")</f>
        <v>-</v>
      </c>
      <c r="K346" s="17" t="str">
        <f>IF($M346=K$1,COUNTIF($M$2:W346,K$1),"-")</f>
        <v>-</v>
      </c>
      <c r="M346" s="6" t="s">
        <v>81</v>
      </c>
      <c r="N346" s="8" t="s">
        <v>583</v>
      </c>
      <c r="O346" s="8" t="s">
        <v>149</v>
      </c>
      <c r="P346" s="114" t="s">
        <v>370</v>
      </c>
      <c r="Q346" s="6" t="str">
        <f t="shared" si="33"/>
        <v>FMA Management Accounting - 2024/25 - Course Book eBook</v>
      </c>
      <c r="R346" s="120">
        <v>9781035515622</v>
      </c>
      <c r="S346" s="62">
        <v>30.4</v>
      </c>
      <c r="T346" s="9" t="s">
        <v>371</v>
      </c>
      <c r="U346" s="6" t="s">
        <v>339</v>
      </c>
      <c r="V346" s="7" t="s">
        <v>372</v>
      </c>
    </row>
    <row r="347" spans="1:22" s="77" customFormat="1" x14ac:dyDescent="0.35">
      <c r="A347" s="17" t="str">
        <f>IF($M347=A$1,COUNTIF($M$2:M347,A$1),"-")</f>
        <v>-</v>
      </c>
      <c r="B347" s="17" t="str">
        <f>IF($M347=B$1,COUNTIF($M$2:N347,B$1),"-")</f>
        <v>-</v>
      </c>
      <c r="C347" s="17" t="str">
        <f>IF($M347=C$1,COUNTIF($M$2:O347,C$1),"-")</f>
        <v>-</v>
      </c>
      <c r="D347" s="17" t="str">
        <f>IF($M347=D$1,COUNTIF($M$2:P347,D$1),"-")</f>
        <v>-</v>
      </c>
      <c r="E347" s="17" t="str">
        <f>IF($M347=E$1,COUNTIF($M$2:Q347,E$1),"-")</f>
        <v>-</v>
      </c>
      <c r="F347" s="17" t="str">
        <f>IF($M347=F$1,COUNTIF($M$2:R347,F$1),"-")</f>
        <v>-</v>
      </c>
      <c r="G347" s="17" t="str">
        <f>IF($M347=G$1,COUNTIF($M$2:S347,G$1),"-")</f>
        <v>-</v>
      </c>
      <c r="H347" s="17">
        <f>IF($M347=H$1,COUNTIF($M$2:T347,H$1),"-")</f>
        <v>17</v>
      </c>
      <c r="I347" s="17" t="str">
        <f>IF($M347=I$1,COUNTIF($M$2:U347,I$1),"-")</f>
        <v>-</v>
      </c>
      <c r="J347" s="17" t="str">
        <f>IF($M347=J$1,COUNTIF($M$2:V347,J$1),"-")</f>
        <v>-</v>
      </c>
      <c r="K347" s="17" t="str">
        <f>IF($M347=K$1,COUNTIF($M$2:W347,K$1),"-")</f>
        <v>-</v>
      </c>
      <c r="M347" s="6" t="s">
        <v>81</v>
      </c>
      <c r="N347" s="8" t="s">
        <v>583</v>
      </c>
      <c r="O347" s="8" t="s">
        <v>191</v>
      </c>
      <c r="P347" s="114" t="s">
        <v>370</v>
      </c>
      <c r="Q347" s="6" t="str">
        <f t="shared" si="33"/>
        <v>FMA Management Accounting - 2024/25 - Exam Practice Kit</v>
      </c>
      <c r="R347" s="120">
        <v>9781035514175</v>
      </c>
      <c r="S347" s="62">
        <v>22</v>
      </c>
      <c r="T347" s="9" t="s">
        <v>371</v>
      </c>
      <c r="U347" s="6" t="s">
        <v>340</v>
      </c>
      <c r="V347" s="7" t="s">
        <v>372</v>
      </c>
    </row>
    <row r="348" spans="1:22" s="77" customFormat="1" x14ac:dyDescent="0.35">
      <c r="A348" s="17" t="str">
        <f>IF($M348=A$1,COUNTIF($M$2:M348,A$1),"-")</f>
        <v>-</v>
      </c>
      <c r="B348" s="17" t="str">
        <f>IF($M348=B$1,COUNTIF($M$2:N348,B$1),"-")</f>
        <v>-</v>
      </c>
      <c r="C348" s="17" t="str">
        <f>IF($M348=C$1,COUNTIF($M$2:O348,C$1),"-")</f>
        <v>-</v>
      </c>
      <c r="D348" s="17" t="str">
        <f>IF($M348=D$1,COUNTIF($M$2:P348,D$1),"-")</f>
        <v>-</v>
      </c>
      <c r="E348" s="17" t="str">
        <f>IF($M348=E$1,COUNTIF($M$2:Q348,E$1),"-")</f>
        <v>-</v>
      </c>
      <c r="F348" s="17" t="str">
        <f>IF($M348=F$1,COUNTIF($M$2:R348,F$1),"-")</f>
        <v>-</v>
      </c>
      <c r="G348" s="17" t="str">
        <f>IF($M348=G$1,COUNTIF($M$2:S348,G$1),"-")</f>
        <v>-</v>
      </c>
      <c r="H348" s="17">
        <f>IF($M348=H$1,COUNTIF($M$2:T348,H$1),"-")</f>
        <v>18</v>
      </c>
      <c r="I348" s="17" t="str">
        <f>IF($M348=I$1,COUNTIF($M$2:U348,I$1),"-")</f>
        <v>-</v>
      </c>
      <c r="J348" s="17" t="str">
        <f>IF($M348=J$1,COUNTIF($M$2:V348,J$1),"-")</f>
        <v>-</v>
      </c>
      <c r="K348" s="17" t="str">
        <f>IF($M348=K$1,COUNTIF($M$2:W348,K$1),"-")</f>
        <v>-</v>
      </c>
      <c r="M348" s="6" t="s">
        <v>81</v>
      </c>
      <c r="N348" s="8" t="s">
        <v>583</v>
      </c>
      <c r="O348" s="8" t="s">
        <v>192</v>
      </c>
      <c r="P348" s="114" t="s">
        <v>370</v>
      </c>
      <c r="Q348" s="6" t="str">
        <f t="shared" si="33"/>
        <v>FMA Management Accounting - 2024/25 - Exam Practice Kit eBook</v>
      </c>
      <c r="R348" s="120">
        <v>9781035514397</v>
      </c>
      <c r="S348" s="62">
        <v>17.600000000000001</v>
      </c>
      <c r="T348" s="9" t="s">
        <v>371</v>
      </c>
      <c r="U348" s="6" t="s">
        <v>339</v>
      </c>
      <c r="V348" s="7" t="s">
        <v>372</v>
      </c>
    </row>
    <row r="349" spans="1:22" s="77" customFormat="1" x14ac:dyDescent="0.35">
      <c r="A349" s="17" t="str">
        <f>IF($M349=A$1,COUNTIF($M$2:M349,A$1),"-")</f>
        <v>-</v>
      </c>
      <c r="B349" s="17" t="str">
        <f>IF($M349=B$1,COUNTIF($M$2:N349,B$1),"-")</f>
        <v>-</v>
      </c>
      <c r="C349" s="17" t="str">
        <f>IF($M349=C$1,COUNTIF($M$2:O349,C$1),"-")</f>
        <v>-</v>
      </c>
      <c r="D349" s="17" t="str">
        <f>IF($M349=D$1,COUNTIF($M$2:P349,D$1),"-")</f>
        <v>-</v>
      </c>
      <c r="E349" s="17" t="str">
        <f>IF($M349=E$1,COUNTIF($M$2:Q349,E$1),"-")</f>
        <v>-</v>
      </c>
      <c r="F349" s="17" t="str">
        <f>IF($M349=F$1,COUNTIF($M$2:R349,F$1),"-")</f>
        <v>-</v>
      </c>
      <c r="G349" s="17" t="str">
        <f>IF($M349=G$1,COUNTIF($M$2:S349,G$1),"-")</f>
        <v>-</v>
      </c>
      <c r="H349" s="17">
        <f>IF($M349=H$1,COUNTIF($M$2:T349,H$1),"-")</f>
        <v>19</v>
      </c>
      <c r="I349" s="17" t="str">
        <f>IF($M349=I$1,COUNTIF($M$2:U349,I$1),"-")</f>
        <v>-</v>
      </c>
      <c r="J349" s="17" t="str">
        <f>IF($M349=J$1,COUNTIF($M$2:V349,J$1),"-")</f>
        <v>-</v>
      </c>
      <c r="K349" s="17" t="str">
        <f>IF($M349=K$1,COUNTIF($M$2:W349,K$1),"-")</f>
        <v>-</v>
      </c>
      <c r="M349" s="6" t="s">
        <v>81</v>
      </c>
      <c r="N349" s="8" t="s">
        <v>584</v>
      </c>
      <c r="O349" s="8" t="s">
        <v>208</v>
      </c>
      <c r="P349" s="114" t="s">
        <v>370</v>
      </c>
      <c r="Q349" s="6" t="str">
        <f t="shared" si="33"/>
        <v>FA2 Maintaining Financial Records - 2024/25 - Interactive Text</v>
      </c>
      <c r="R349" s="120">
        <v>9781035514892</v>
      </c>
      <c r="S349" s="62">
        <v>25</v>
      </c>
      <c r="T349" s="9" t="s">
        <v>371</v>
      </c>
      <c r="U349" s="6" t="s">
        <v>340</v>
      </c>
      <c r="V349" s="7" t="s">
        <v>372</v>
      </c>
    </row>
    <row r="350" spans="1:22" s="77" customFormat="1" x14ac:dyDescent="0.35">
      <c r="A350" s="17" t="str">
        <f>IF($M350=A$1,COUNTIF($M$2:M350,A$1),"-")</f>
        <v>-</v>
      </c>
      <c r="B350" s="17" t="str">
        <f>IF($M350=B$1,COUNTIF($M$2:N350,B$1),"-")</f>
        <v>-</v>
      </c>
      <c r="C350" s="17" t="str">
        <f>IF($M350=C$1,COUNTIF($M$2:O350,C$1),"-")</f>
        <v>-</v>
      </c>
      <c r="D350" s="17" t="str">
        <f>IF($M350=D$1,COUNTIF($M$2:P350,D$1),"-")</f>
        <v>-</v>
      </c>
      <c r="E350" s="17" t="str">
        <f>IF($M350=E$1,COUNTIF($M$2:Q350,E$1),"-")</f>
        <v>-</v>
      </c>
      <c r="F350" s="17" t="str">
        <f>IF($M350=F$1,COUNTIF($M$2:R350,F$1),"-")</f>
        <v>-</v>
      </c>
      <c r="G350" s="17" t="str">
        <f>IF($M350=G$1,COUNTIF($M$2:S350,G$1),"-")</f>
        <v>-</v>
      </c>
      <c r="H350" s="17">
        <f>IF($M350=H$1,COUNTIF($M$2:T350,H$1),"-")</f>
        <v>20</v>
      </c>
      <c r="I350" s="17" t="str">
        <f>IF($M350=I$1,COUNTIF($M$2:U350,I$1),"-")</f>
        <v>-</v>
      </c>
      <c r="J350" s="17" t="str">
        <f>IF($M350=J$1,COUNTIF($M$2:V350,J$1),"-")</f>
        <v>-</v>
      </c>
      <c r="K350" s="17" t="str">
        <f>IF($M350=K$1,COUNTIF($M$2:W350,K$1),"-")</f>
        <v>-</v>
      </c>
      <c r="M350" s="6" t="s">
        <v>81</v>
      </c>
      <c r="N350" s="8" t="s">
        <v>584</v>
      </c>
      <c r="O350" s="8" t="s">
        <v>209</v>
      </c>
      <c r="P350" s="114" t="s">
        <v>370</v>
      </c>
      <c r="Q350" s="6" t="str">
        <f t="shared" si="33"/>
        <v>FA2 Maintaining Financial Records - 2024/25 - Interactive Text eBook</v>
      </c>
      <c r="R350" s="120">
        <v>9781035515271</v>
      </c>
      <c r="S350" s="62">
        <v>20</v>
      </c>
      <c r="T350" s="9" t="s">
        <v>371</v>
      </c>
      <c r="U350" s="6" t="s">
        <v>339</v>
      </c>
      <c r="V350" s="7" t="s">
        <v>372</v>
      </c>
    </row>
    <row r="351" spans="1:22" s="77" customFormat="1" x14ac:dyDescent="0.35">
      <c r="A351" s="17" t="str">
        <f>IF($M351=A$1,COUNTIF($M$2:M351,A$1),"-")</f>
        <v>-</v>
      </c>
      <c r="B351" s="17" t="str">
        <f>IF($M351=B$1,COUNTIF($M$2:N351,B$1),"-")</f>
        <v>-</v>
      </c>
      <c r="C351" s="17" t="str">
        <f>IF($M351=C$1,COUNTIF($M$2:O351,C$1),"-")</f>
        <v>-</v>
      </c>
      <c r="D351" s="17" t="str">
        <f>IF($M351=D$1,COUNTIF($M$2:P351,D$1),"-")</f>
        <v>-</v>
      </c>
      <c r="E351" s="17" t="str">
        <f>IF($M351=E$1,COUNTIF($M$2:Q351,E$1),"-")</f>
        <v>-</v>
      </c>
      <c r="F351" s="17" t="str">
        <f>IF($M351=F$1,COUNTIF($M$2:R351,F$1),"-")</f>
        <v>-</v>
      </c>
      <c r="G351" s="17" t="str">
        <f>IF($M351=G$1,COUNTIF($M$2:S351,G$1),"-")</f>
        <v>-</v>
      </c>
      <c r="H351" s="17">
        <f>IF($M351=H$1,COUNTIF($M$2:T351,H$1),"-")</f>
        <v>21</v>
      </c>
      <c r="I351" s="17" t="str">
        <f>IF($M351=I$1,COUNTIF($M$2:U351,I$1),"-")</f>
        <v>-</v>
      </c>
      <c r="J351" s="17" t="str">
        <f>IF($M351=J$1,COUNTIF($M$2:V351,J$1),"-")</f>
        <v>-</v>
      </c>
      <c r="K351" s="17" t="str">
        <f>IF($M351=K$1,COUNTIF($M$2:W351,K$1),"-")</f>
        <v>-</v>
      </c>
      <c r="M351" s="6" t="s">
        <v>81</v>
      </c>
      <c r="N351" s="8" t="s">
        <v>584</v>
      </c>
      <c r="O351" s="6" t="s">
        <v>191</v>
      </c>
      <c r="P351" s="114" t="s">
        <v>370</v>
      </c>
      <c r="Q351" s="6" t="str">
        <f t="shared" si="33"/>
        <v>FA2 Maintaining Financial Records - 2024/25 - Exam Practice Kit</v>
      </c>
      <c r="R351" s="120">
        <v>9781035514830</v>
      </c>
      <c r="S351" s="62">
        <v>18</v>
      </c>
      <c r="T351" s="9" t="s">
        <v>371</v>
      </c>
      <c r="U351" s="6" t="s">
        <v>340</v>
      </c>
      <c r="V351" s="7" t="s">
        <v>372</v>
      </c>
    </row>
    <row r="352" spans="1:22" s="77" customFormat="1" x14ac:dyDescent="0.35">
      <c r="A352" s="17" t="str">
        <f>IF($M352=A$1,COUNTIF($M$2:M352,A$1),"-")</f>
        <v>-</v>
      </c>
      <c r="B352" s="17" t="str">
        <f>IF($M352=B$1,COUNTIF($M$2:N352,B$1),"-")</f>
        <v>-</v>
      </c>
      <c r="C352" s="17" t="str">
        <f>IF($M352=C$1,COUNTIF($M$2:O352,C$1),"-")</f>
        <v>-</v>
      </c>
      <c r="D352" s="17" t="str">
        <f>IF($M352=D$1,COUNTIF($M$2:P352,D$1),"-")</f>
        <v>-</v>
      </c>
      <c r="E352" s="17" t="str">
        <f>IF($M352=E$1,COUNTIF($M$2:Q352,E$1),"-")</f>
        <v>-</v>
      </c>
      <c r="F352" s="17" t="str">
        <f>IF($M352=F$1,COUNTIF($M$2:R352,F$1),"-")</f>
        <v>-</v>
      </c>
      <c r="G352" s="17" t="str">
        <f>IF($M352=G$1,COUNTIF($M$2:S352,G$1),"-")</f>
        <v>-</v>
      </c>
      <c r="H352" s="17">
        <f>IF($M352=H$1,COUNTIF($M$2:T352,H$1),"-")</f>
        <v>22</v>
      </c>
      <c r="I352" s="17" t="str">
        <f>IF($M352=I$1,COUNTIF($M$2:U352,I$1),"-")</f>
        <v>-</v>
      </c>
      <c r="J352" s="17" t="str">
        <f>IF($M352=J$1,COUNTIF($M$2:V352,J$1),"-")</f>
        <v>-</v>
      </c>
      <c r="K352" s="17" t="str">
        <f>IF($M352=K$1,COUNTIF($M$2:W352,K$1),"-")</f>
        <v>-</v>
      </c>
      <c r="M352" s="6" t="s">
        <v>81</v>
      </c>
      <c r="N352" s="8" t="s">
        <v>584</v>
      </c>
      <c r="O352" s="6" t="s">
        <v>192</v>
      </c>
      <c r="P352" s="114" t="s">
        <v>370</v>
      </c>
      <c r="Q352" s="6" t="str">
        <f t="shared" si="33"/>
        <v>FA2 Maintaining Financial Records - 2024/25 - Exam Practice Kit eBook</v>
      </c>
      <c r="R352" s="120">
        <v>9781035515219</v>
      </c>
      <c r="S352" s="62">
        <v>14.4</v>
      </c>
      <c r="T352" s="9" t="s">
        <v>371</v>
      </c>
      <c r="U352" s="6" t="s">
        <v>339</v>
      </c>
      <c r="V352" s="7" t="s">
        <v>372</v>
      </c>
    </row>
    <row r="353" spans="1:22" s="77" customFormat="1" x14ac:dyDescent="0.35">
      <c r="A353" s="17" t="str">
        <f>IF($M353=A$1,COUNTIF($M$2:M353,A$1),"-")</f>
        <v>-</v>
      </c>
      <c r="B353" s="17" t="str">
        <f>IF($M353=B$1,COUNTIF($M$2:N353,B$1),"-")</f>
        <v>-</v>
      </c>
      <c r="C353" s="17" t="str">
        <f>IF($M353=C$1,COUNTIF($M$2:O353,C$1),"-")</f>
        <v>-</v>
      </c>
      <c r="D353" s="17" t="str">
        <f>IF($M353=D$1,COUNTIF($M$2:P353,D$1),"-")</f>
        <v>-</v>
      </c>
      <c r="E353" s="17" t="str">
        <f>IF($M353=E$1,COUNTIF($M$2:Q353,E$1),"-")</f>
        <v>-</v>
      </c>
      <c r="F353" s="17" t="str">
        <f>IF($M353=F$1,COUNTIF($M$2:R353,F$1),"-")</f>
        <v>-</v>
      </c>
      <c r="G353" s="17" t="str">
        <f>IF($M353=G$1,COUNTIF($M$2:S353,G$1),"-")</f>
        <v>-</v>
      </c>
      <c r="H353" s="17">
        <f>IF($M353=H$1,COUNTIF($M$2:T353,H$1),"-")</f>
        <v>23</v>
      </c>
      <c r="I353" s="17" t="str">
        <f>IF($M353=I$1,COUNTIF($M$2:U353,I$1),"-")</f>
        <v>-</v>
      </c>
      <c r="J353" s="17" t="str">
        <f>IF($M353=J$1,COUNTIF($M$2:V353,J$1),"-")</f>
        <v>-</v>
      </c>
      <c r="K353" s="17" t="str">
        <f>IF($M353=K$1,COUNTIF($M$2:W353,K$1),"-")</f>
        <v>-</v>
      </c>
      <c r="M353" s="6" t="s">
        <v>81</v>
      </c>
      <c r="N353" s="8" t="s">
        <v>584</v>
      </c>
      <c r="O353" s="8" t="s">
        <v>144</v>
      </c>
      <c r="P353" s="114" t="s">
        <v>370</v>
      </c>
      <c r="Q353" s="6" t="str">
        <f t="shared" si="33"/>
        <v>FA2 Maintaining Financial Records - 2024/25 - Passcards</v>
      </c>
      <c r="R353" s="120">
        <v>9781035514953</v>
      </c>
      <c r="S353" s="62">
        <v>10</v>
      </c>
      <c r="T353" s="9" t="s">
        <v>371</v>
      </c>
      <c r="U353" s="6" t="s">
        <v>340</v>
      </c>
      <c r="V353" s="7" t="s">
        <v>372</v>
      </c>
    </row>
    <row r="354" spans="1:22" s="77" customFormat="1" x14ac:dyDescent="0.35">
      <c r="A354" s="17" t="str">
        <f>IF($M354=A$1,COUNTIF($M$2:M354,A$1),"-")</f>
        <v>-</v>
      </c>
      <c r="B354" s="17" t="str">
        <f>IF($M354=B$1,COUNTIF($M$2:N354,B$1),"-")</f>
        <v>-</v>
      </c>
      <c r="C354" s="17" t="str">
        <f>IF($M354=C$1,COUNTIF($M$2:O354,C$1),"-")</f>
        <v>-</v>
      </c>
      <c r="D354" s="17" t="str">
        <f>IF($M354=D$1,COUNTIF($M$2:P354,D$1),"-")</f>
        <v>-</v>
      </c>
      <c r="E354" s="17" t="str">
        <f>IF($M354=E$1,COUNTIF($M$2:Q354,E$1),"-")</f>
        <v>-</v>
      </c>
      <c r="F354" s="17" t="str">
        <f>IF($M354=F$1,COUNTIF($M$2:R354,F$1),"-")</f>
        <v>-</v>
      </c>
      <c r="G354" s="17" t="str">
        <f>IF($M354=G$1,COUNTIF($M$2:S354,G$1),"-")</f>
        <v>-</v>
      </c>
      <c r="H354" s="17">
        <f>IF($M354=H$1,COUNTIF($M$2:T354,H$1),"-")</f>
        <v>24</v>
      </c>
      <c r="I354" s="17" t="str">
        <f>IF($M354=I$1,COUNTIF($M$2:U354,I$1),"-")</f>
        <v>-</v>
      </c>
      <c r="J354" s="17" t="str">
        <f>IF($M354=J$1,COUNTIF($M$2:V354,J$1),"-")</f>
        <v>-</v>
      </c>
      <c r="K354" s="17" t="str">
        <f>IF($M354=K$1,COUNTIF($M$2:W354,K$1),"-")</f>
        <v>-</v>
      </c>
      <c r="M354" s="6" t="s">
        <v>81</v>
      </c>
      <c r="N354" s="8" t="s">
        <v>584</v>
      </c>
      <c r="O354" s="8" t="s">
        <v>150</v>
      </c>
      <c r="P354" s="114" t="s">
        <v>370</v>
      </c>
      <c r="Q354" s="6" t="str">
        <f t="shared" si="33"/>
        <v>FA2 Maintaining Financial Records - 2024/25 - Passcards eBook</v>
      </c>
      <c r="R354" s="120">
        <v>9781035515332</v>
      </c>
      <c r="S354" s="62">
        <v>8</v>
      </c>
      <c r="T354" s="9" t="s">
        <v>371</v>
      </c>
      <c r="U354" s="6" t="s">
        <v>339</v>
      </c>
      <c r="V354" s="7" t="s">
        <v>372</v>
      </c>
    </row>
    <row r="355" spans="1:22" s="77" customFormat="1" x14ac:dyDescent="0.35">
      <c r="A355" s="17" t="str">
        <f>IF($M355=A$1,COUNTIF($M$2:M355,A$1),"-")</f>
        <v>-</v>
      </c>
      <c r="B355" s="17" t="str">
        <f>IF($M355=B$1,COUNTIF($M$2:N355,B$1),"-")</f>
        <v>-</v>
      </c>
      <c r="C355" s="17" t="str">
        <f>IF($M355=C$1,COUNTIF($M$2:O355,C$1),"-")</f>
        <v>-</v>
      </c>
      <c r="D355" s="17" t="str">
        <f>IF($M355=D$1,COUNTIF($M$2:P355,D$1),"-")</f>
        <v>-</v>
      </c>
      <c r="E355" s="17" t="str">
        <f>IF($M355=E$1,COUNTIF($M$2:Q355,E$1),"-")</f>
        <v>-</v>
      </c>
      <c r="F355" s="17" t="str">
        <f>IF($M355=F$1,COUNTIF($M$2:R355,F$1),"-")</f>
        <v>-</v>
      </c>
      <c r="G355" s="17" t="str">
        <f>IF($M355=G$1,COUNTIF($M$2:S355,G$1),"-")</f>
        <v>-</v>
      </c>
      <c r="H355" s="17">
        <f>IF($M355=H$1,COUNTIF($M$2:T355,H$1),"-")</f>
        <v>25</v>
      </c>
      <c r="I355" s="17" t="str">
        <f>IF($M355=I$1,COUNTIF($M$2:U355,I$1),"-")</f>
        <v>-</v>
      </c>
      <c r="J355" s="17" t="str">
        <f>IF($M355=J$1,COUNTIF($M$2:V355,J$1),"-")</f>
        <v>-</v>
      </c>
      <c r="K355" s="17" t="str">
        <f>IF($M355=K$1,COUNTIF($M$2:W355,K$1),"-")</f>
        <v>-</v>
      </c>
      <c r="M355" s="6" t="s">
        <v>81</v>
      </c>
      <c r="N355" s="8" t="s">
        <v>585</v>
      </c>
      <c r="O355" s="8" t="s">
        <v>208</v>
      </c>
      <c r="P355" s="114" t="s">
        <v>370</v>
      </c>
      <c r="Q355" s="6" t="str">
        <f t="shared" si="33"/>
        <v>MA1 Management Information - 2024/25 - Interactive Text</v>
      </c>
      <c r="R355" s="120">
        <v>9781035514908</v>
      </c>
      <c r="S355" s="62">
        <v>25</v>
      </c>
      <c r="T355" s="9" t="s">
        <v>371</v>
      </c>
      <c r="U355" s="6" t="s">
        <v>340</v>
      </c>
      <c r="V355" s="7" t="s">
        <v>372</v>
      </c>
    </row>
    <row r="356" spans="1:22" s="77" customFormat="1" x14ac:dyDescent="0.35">
      <c r="A356" s="17" t="str">
        <f>IF($M356=A$1,COUNTIF($M$2:M356,A$1),"-")</f>
        <v>-</v>
      </c>
      <c r="B356" s="17" t="str">
        <f>IF($M356=B$1,COUNTIF($M$2:N356,B$1),"-")</f>
        <v>-</v>
      </c>
      <c r="C356" s="17" t="str">
        <f>IF($M356=C$1,COUNTIF($M$2:O356,C$1),"-")</f>
        <v>-</v>
      </c>
      <c r="D356" s="17" t="str">
        <f>IF($M356=D$1,COUNTIF($M$2:P356,D$1),"-")</f>
        <v>-</v>
      </c>
      <c r="E356" s="17" t="str">
        <f>IF($M356=E$1,COUNTIF($M$2:Q356,E$1),"-")</f>
        <v>-</v>
      </c>
      <c r="F356" s="17" t="str">
        <f>IF($M356=F$1,COUNTIF($M$2:R356,F$1),"-")</f>
        <v>-</v>
      </c>
      <c r="G356" s="17" t="str">
        <f>IF($M356=G$1,COUNTIF($M$2:S356,G$1),"-")</f>
        <v>-</v>
      </c>
      <c r="H356" s="17">
        <f>IF($M356=H$1,COUNTIF($M$2:T356,H$1),"-")</f>
        <v>26</v>
      </c>
      <c r="I356" s="17" t="str">
        <f>IF($M356=I$1,COUNTIF($M$2:U356,I$1),"-")</f>
        <v>-</v>
      </c>
      <c r="J356" s="17" t="str">
        <f>IF($M356=J$1,COUNTIF($M$2:V356,J$1),"-")</f>
        <v>-</v>
      </c>
      <c r="K356" s="17" t="str">
        <f>IF($M356=K$1,COUNTIF($M$2:W356,K$1),"-")</f>
        <v>-</v>
      </c>
      <c r="M356" s="6" t="s">
        <v>81</v>
      </c>
      <c r="N356" s="8" t="s">
        <v>585</v>
      </c>
      <c r="O356" s="8" t="s">
        <v>209</v>
      </c>
      <c r="P356" s="114" t="s">
        <v>370</v>
      </c>
      <c r="Q356" s="6" t="str">
        <f t="shared" si="33"/>
        <v>MA1 Management Information - 2024/25 - Interactive Text eBook</v>
      </c>
      <c r="R356" s="120">
        <v>9781035515288</v>
      </c>
      <c r="S356" s="62">
        <v>20</v>
      </c>
      <c r="T356" s="9" t="s">
        <v>371</v>
      </c>
      <c r="U356" s="6" t="s">
        <v>339</v>
      </c>
      <c r="V356" s="7" t="s">
        <v>372</v>
      </c>
    </row>
    <row r="357" spans="1:22" s="77" customFormat="1" x14ac:dyDescent="0.35">
      <c r="A357" s="17" t="str">
        <f>IF($M357=A$1,COUNTIF($M$2:M357,A$1),"-")</f>
        <v>-</v>
      </c>
      <c r="B357" s="17" t="str">
        <f>IF($M357=B$1,COUNTIF($M$2:N357,B$1),"-")</f>
        <v>-</v>
      </c>
      <c r="C357" s="17" t="str">
        <f>IF($M357=C$1,COUNTIF($M$2:O357,C$1),"-")</f>
        <v>-</v>
      </c>
      <c r="D357" s="17" t="str">
        <f>IF($M357=D$1,COUNTIF($M$2:P357,D$1),"-")</f>
        <v>-</v>
      </c>
      <c r="E357" s="17" t="str">
        <f>IF($M357=E$1,COUNTIF($M$2:Q357,E$1),"-")</f>
        <v>-</v>
      </c>
      <c r="F357" s="17" t="str">
        <f>IF($M357=F$1,COUNTIF($M$2:R357,F$1),"-")</f>
        <v>-</v>
      </c>
      <c r="G357" s="17" t="str">
        <f>IF($M357=G$1,COUNTIF($M$2:S357,G$1),"-")</f>
        <v>-</v>
      </c>
      <c r="H357" s="17">
        <f>IF($M357=H$1,COUNTIF($M$2:T357,H$1),"-")</f>
        <v>27</v>
      </c>
      <c r="I357" s="17" t="str">
        <f>IF($M357=I$1,COUNTIF($M$2:U357,I$1),"-")</f>
        <v>-</v>
      </c>
      <c r="J357" s="17" t="str">
        <f>IF($M357=J$1,COUNTIF($M$2:V357,J$1),"-")</f>
        <v>-</v>
      </c>
      <c r="K357" s="17" t="str">
        <f>IF($M357=K$1,COUNTIF($M$2:W357,K$1),"-")</f>
        <v>-</v>
      </c>
      <c r="M357" s="6" t="s">
        <v>81</v>
      </c>
      <c r="N357" s="8" t="s">
        <v>585</v>
      </c>
      <c r="O357" s="6" t="s">
        <v>191</v>
      </c>
      <c r="P357" s="114" t="s">
        <v>370</v>
      </c>
      <c r="Q357" s="6" t="str">
        <f t="shared" si="33"/>
        <v>MA1 Management Information - 2024/25 - Exam Practice Kit</v>
      </c>
      <c r="R357" s="120">
        <v>9781035514847</v>
      </c>
      <c r="S357" s="62">
        <v>18</v>
      </c>
      <c r="T357" s="9" t="s">
        <v>371</v>
      </c>
      <c r="U357" s="6" t="s">
        <v>340</v>
      </c>
      <c r="V357" s="7" t="s">
        <v>372</v>
      </c>
    </row>
    <row r="358" spans="1:22" s="77" customFormat="1" x14ac:dyDescent="0.35">
      <c r="A358" s="17" t="str">
        <f>IF($M358=A$1,COUNTIF($M$2:M358,A$1),"-")</f>
        <v>-</v>
      </c>
      <c r="B358" s="17" t="str">
        <f>IF($M358=B$1,COUNTIF($M$2:N358,B$1),"-")</f>
        <v>-</v>
      </c>
      <c r="C358" s="17" t="str">
        <f>IF($M358=C$1,COUNTIF($M$2:O358,C$1),"-")</f>
        <v>-</v>
      </c>
      <c r="D358" s="17" t="str">
        <f>IF($M358=D$1,COUNTIF($M$2:P358,D$1),"-")</f>
        <v>-</v>
      </c>
      <c r="E358" s="17" t="str">
        <f>IF($M358=E$1,COUNTIF($M$2:Q358,E$1),"-")</f>
        <v>-</v>
      </c>
      <c r="F358" s="17" t="str">
        <f>IF($M358=F$1,COUNTIF($M$2:R358,F$1),"-")</f>
        <v>-</v>
      </c>
      <c r="G358" s="17" t="str">
        <f>IF($M358=G$1,COUNTIF($M$2:S358,G$1),"-")</f>
        <v>-</v>
      </c>
      <c r="H358" s="17">
        <f>IF($M358=H$1,COUNTIF($M$2:T358,H$1),"-")</f>
        <v>28</v>
      </c>
      <c r="I358" s="17" t="str">
        <f>IF($M358=I$1,COUNTIF($M$2:U358,I$1),"-")</f>
        <v>-</v>
      </c>
      <c r="J358" s="17" t="str">
        <f>IF($M358=J$1,COUNTIF($M$2:V358,J$1),"-")</f>
        <v>-</v>
      </c>
      <c r="K358" s="17" t="str">
        <f>IF($M358=K$1,COUNTIF($M$2:W358,K$1),"-")</f>
        <v>-</v>
      </c>
      <c r="M358" s="6" t="s">
        <v>81</v>
      </c>
      <c r="N358" s="8" t="s">
        <v>585</v>
      </c>
      <c r="O358" s="6" t="s">
        <v>192</v>
      </c>
      <c r="P358" s="114" t="s">
        <v>370</v>
      </c>
      <c r="Q358" s="6" t="str">
        <f t="shared" si="33"/>
        <v>MA1 Management Information - 2024/25 - Exam Practice Kit eBook</v>
      </c>
      <c r="R358" s="120">
        <v>9781035515226</v>
      </c>
      <c r="S358" s="62">
        <v>14.4</v>
      </c>
      <c r="T358" s="9" t="s">
        <v>371</v>
      </c>
      <c r="U358" s="6" t="s">
        <v>339</v>
      </c>
      <c r="V358" s="7" t="s">
        <v>372</v>
      </c>
    </row>
    <row r="359" spans="1:22" s="77" customFormat="1" x14ac:dyDescent="0.35">
      <c r="A359" s="17" t="str">
        <f>IF($M359=A$1,COUNTIF($M$2:M359,A$1),"-")</f>
        <v>-</v>
      </c>
      <c r="B359" s="17" t="str">
        <f>IF($M359=B$1,COUNTIF($M$2:N359,B$1),"-")</f>
        <v>-</v>
      </c>
      <c r="C359" s="17" t="str">
        <f>IF($M359=C$1,COUNTIF($M$2:O359,C$1),"-")</f>
        <v>-</v>
      </c>
      <c r="D359" s="17" t="str">
        <f>IF($M359=D$1,COUNTIF($M$2:P359,D$1),"-")</f>
        <v>-</v>
      </c>
      <c r="E359" s="17" t="str">
        <f>IF($M359=E$1,COUNTIF($M$2:Q359,E$1),"-")</f>
        <v>-</v>
      </c>
      <c r="F359" s="17" t="str">
        <f>IF($M359=F$1,COUNTIF($M$2:R359,F$1),"-")</f>
        <v>-</v>
      </c>
      <c r="G359" s="17" t="str">
        <f>IF($M359=G$1,COUNTIF($M$2:S359,G$1),"-")</f>
        <v>-</v>
      </c>
      <c r="H359" s="17">
        <f>IF($M359=H$1,COUNTIF($M$2:T359,H$1),"-")</f>
        <v>29</v>
      </c>
      <c r="I359" s="17" t="str">
        <f>IF($M359=I$1,COUNTIF($M$2:U359,I$1),"-")</f>
        <v>-</v>
      </c>
      <c r="J359" s="17" t="str">
        <f>IF($M359=J$1,COUNTIF($M$2:V359,J$1),"-")</f>
        <v>-</v>
      </c>
      <c r="K359" s="17" t="str">
        <f>IF($M359=K$1,COUNTIF($M$2:W359,K$1),"-")</f>
        <v>-</v>
      </c>
      <c r="M359" s="6" t="s">
        <v>81</v>
      </c>
      <c r="N359" s="8" t="s">
        <v>585</v>
      </c>
      <c r="O359" s="8" t="s">
        <v>144</v>
      </c>
      <c r="P359" s="114" t="s">
        <v>370</v>
      </c>
      <c r="Q359" s="6" t="str">
        <f t="shared" si="33"/>
        <v>MA1 Management Information - 2024/25 - Passcards</v>
      </c>
      <c r="R359" s="120">
        <v>9781035514960</v>
      </c>
      <c r="S359" s="62">
        <v>10</v>
      </c>
      <c r="T359" s="9" t="s">
        <v>371</v>
      </c>
      <c r="U359" s="6" t="s">
        <v>340</v>
      </c>
      <c r="V359" s="7" t="s">
        <v>372</v>
      </c>
    </row>
    <row r="360" spans="1:22" s="77" customFormat="1" x14ac:dyDescent="0.35">
      <c r="A360" s="17" t="str">
        <f>IF($M360=A$1,COUNTIF($M$2:M360,A$1),"-")</f>
        <v>-</v>
      </c>
      <c r="B360" s="17" t="str">
        <f>IF($M360=B$1,COUNTIF($M$2:N360,B$1),"-")</f>
        <v>-</v>
      </c>
      <c r="C360" s="17" t="str">
        <f>IF($M360=C$1,COUNTIF($M$2:O360,C$1),"-")</f>
        <v>-</v>
      </c>
      <c r="D360" s="17" t="str">
        <f>IF($M360=D$1,COUNTIF($M$2:P360,D$1),"-")</f>
        <v>-</v>
      </c>
      <c r="E360" s="17" t="str">
        <f>IF($M360=E$1,COUNTIF($M$2:Q360,E$1),"-")</f>
        <v>-</v>
      </c>
      <c r="F360" s="17" t="str">
        <f>IF($M360=F$1,COUNTIF($M$2:R360,F$1),"-")</f>
        <v>-</v>
      </c>
      <c r="G360" s="17" t="str">
        <f>IF($M360=G$1,COUNTIF($M$2:S360,G$1),"-")</f>
        <v>-</v>
      </c>
      <c r="H360" s="17">
        <f>IF($M360=H$1,COUNTIF($M$2:T360,H$1),"-")</f>
        <v>30</v>
      </c>
      <c r="I360" s="17" t="str">
        <f>IF($M360=I$1,COUNTIF($M$2:U360,I$1),"-")</f>
        <v>-</v>
      </c>
      <c r="J360" s="17" t="str">
        <f>IF($M360=J$1,COUNTIF($M$2:V360,J$1),"-")</f>
        <v>-</v>
      </c>
      <c r="K360" s="17" t="str">
        <f>IF($M360=K$1,COUNTIF($M$2:W360,K$1),"-")</f>
        <v>-</v>
      </c>
      <c r="M360" s="6" t="s">
        <v>81</v>
      </c>
      <c r="N360" s="8" t="s">
        <v>585</v>
      </c>
      <c r="O360" s="8" t="s">
        <v>150</v>
      </c>
      <c r="P360" s="114" t="s">
        <v>370</v>
      </c>
      <c r="Q360" s="6" t="str">
        <f t="shared" si="33"/>
        <v>MA1 Management Information - 2024/25 - Passcards eBook</v>
      </c>
      <c r="R360" s="120">
        <v>9781035515349</v>
      </c>
      <c r="S360" s="62">
        <v>8</v>
      </c>
      <c r="T360" s="9" t="s">
        <v>371</v>
      </c>
      <c r="U360" s="6" t="s">
        <v>339</v>
      </c>
      <c r="V360" s="7" t="s">
        <v>372</v>
      </c>
    </row>
    <row r="361" spans="1:22" s="77" customFormat="1" x14ac:dyDescent="0.35">
      <c r="A361" s="17" t="str">
        <f>IF($M361=A$1,COUNTIF($M$2:M361,A$1),"-")</f>
        <v>-</v>
      </c>
      <c r="B361" s="17" t="str">
        <f>IF($M361=B$1,COUNTIF($M$2:N361,B$1),"-")</f>
        <v>-</v>
      </c>
      <c r="C361" s="17" t="str">
        <f>IF($M361=C$1,COUNTIF($M$2:O361,C$1),"-")</f>
        <v>-</v>
      </c>
      <c r="D361" s="17" t="str">
        <f>IF($M361=D$1,COUNTIF($M$2:P361,D$1),"-")</f>
        <v>-</v>
      </c>
      <c r="E361" s="17" t="str">
        <f>IF($M361=E$1,COUNTIF($M$2:Q361,E$1),"-")</f>
        <v>-</v>
      </c>
      <c r="F361" s="17" t="str">
        <f>IF($M361=F$1,COUNTIF($M$2:R361,F$1),"-")</f>
        <v>-</v>
      </c>
      <c r="G361" s="17" t="str">
        <f>IF($M361=G$1,COUNTIF($M$2:S361,G$1),"-")</f>
        <v>-</v>
      </c>
      <c r="H361" s="17">
        <f>IF($M361=H$1,COUNTIF($M$2:T361,H$1),"-")</f>
        <v>31</v>
      </c>
      <c r="I361" s="17" t="str">
        <f>IF($M361=I$1,COUNTIF($M$2:U361,I$1),"-")</f>
        <v>-</v>
      </c>
      <c r="J361" s="17" t="str">
        <f>IF($M361=J$1,COUNTIF($M$2:V361,J$1),"-")</f>
        <v>-</v>
      </c>
      <c r="K361" s="17" t="str">
        <f>IF($M361=K$1,COUNTIF($M$2:W361,K$1),"-")</f>
        <v>-</v>
      </c>
      <c r="M361" s="6" t="s">
        <v>81</v>
      </c>
      <c r="N361" s="8" t="s">
        <v>586</v>
      </c>
      <c r="O361" s="8" t="s">
        <v>208</v>
      </c>
      <c r="P361" s="114" t="s">
        <v>370</v>
      </c>
      <c r="Q361" s="6" t="str">
        <f t="shared" si="33"/>
        <v>MA2 Managing Costs and Finances - 2024/25 - Interactive Text</v>
      </c>
      <c r="R361" s="120">
        <v>9781035514915</v>
      </c>
      <c r="S361" s="62">
        <v>25</v>
      </c>
      <c r="T361" s="9" t="s">
        <v>371</v>
      </c>
      <c r="U361" s="6" t="s">
        <v>340</v>
      </c>
      <c r="V361" s="7" t="s">
        <v>372</v>
      </c>
    </row>
    <row r="362" spans="1:22" s="77" customFormat="1" x14ac:dyDescent="0.35">
      <c r="A362" s="17" t="str">
        <f>IF($M362=A$1,COUNTIF($M$2:M362,A$1),"-")</f>
        <v>-</v>
      </c>
      <c r="B362" s="17" t="str">
        <f>IF($M362=B$1,COUNTIF($M$2:N362,B$1),"-")</f>
        <v>-</v>
      </c>
      <c r="C362" s="17" t="str">
        <f>IF($M362=C$1,COUNTIF($M$2:O362,C$1),"-")</f>
        <v>-</v>
      </c>
      <c r="D362" s="17" t="str">
        <f>IF($M362=D$1,COUNTIF($M$2:P362,D$1),"-")</f>
        <v>-</v>
      </c>
      <c r="E362" s="17" t="str">
        <f>IF($M362=E$1,COUNTIF($M$2:Q362,E$1),"-")</f>
        <v>-</v>
      </c>
      <c r="F362" s="17" t="str">
        <f>IF($M362=F$1,COUNTIF($M$2:R362,F$1),"-")</f>
        <v>-</v>
      </c>
      <c r="G362" s="17" t="str">
        <f>IF($M362=G$1,COUNTIF($M$2:S362,G$1),"-")</f>
        <v>-</v>
      </c>
      <c r="H362" s="17">
        <f>IF($M362=H$1,COUNTIF($M$2:T362,H$1),"-")</f>
        <v>32</v>
      </c>
      <c r="I362" s="17" t="str">
        <f>IF($M362=I$1,COUNTIF($M$2:U362,I$1),"-")</f>
        <v>-</v>
      </c>
      <c r="J362" s="17" t="str">
        <f>IF($M362=J$1,COUNTIF($M$2:V362,J$1),"-")</f>
        <v>-</v>
      </c>
      <c r="K362" s="17" t="str">
        <f>IF($M362=K$1,COUNTIF($M$2:W362,K$1),"-")</f>
        <v>-</v>
      </c>
      <c r="M362" s="6" t="s">
        <v>81</v>
      </c>
      <c r="N362" s="8" t="s">
        <v>586</v>
      </c>
      <c r="O362" s="8" t="s">
        <v>209</v>
      </c>
      <c r="P362" s="114" t="s">
        <v>370</v>
      </c>
      <c r="Q362" s="6" t="str">
        <f t="shared" si="33"/>
        <v>MA2 Managing Costs and Finances - 2024/25 - Interactive Text eBook</v>
      </c>
      <c r="R362" s="120">
        <v>9781035515295</v>
      </c>
      <c r="S362" s="62">
        <v>20</v>
      </c>
      <c r="T362" s="9" t="s">
        <v>371</v>
      </c>
      <c r="U362" s="6" t="s">
        <v>339</v>
      </c>
      <c r="V362" s="7" t="s">
        <v>372</v>
      </c>
    </row>
    <row r="363" spans="1:22" s="77" customFormat="1" x14ac:dyDescent="0.35">
      <c r="A363" s="17" t="str">
        <f>IF($M363=A$1,COUNTIF($M$2:M363,A$1),"-")</f>
        <v>-</v>
      </c>
      <c r="B363" s="17" t="str">
        <f>IF($M363=B$1,COUNTIF($M$2:N363,B$1),"-")</f>
        <v>-</v>
      </c>
      <c r="C363" s="17" t="str">
        <f>IF($M363=C$1,COUNTIF($M$2:O363,C$1),"-")</f>
        <v>-</v>
      </c>
      <c r="D363" s="17" t="str">
        <f>IF($M363=D$1,COUNTIF($M$2:P363,D$1),"-")</f>
        <v>-</v>
      </c>
      <c r="E363" s="17" t="str">
        <f>IF($M363=E$1,COUNTIF($M$2:Q363,E$1),"-")</f>
        <v>-</v>
      </c>
      <c r="F363" s="17" t="str">
        <f>IF($M363=F$1,COUNTIF($M$2:R363,F$1),"-")</f>
        <v>-</v>
      </c>
      <c r="G363" s="17" t="str">
        <f>IF($M363=G$1,COUNTIF($M$2:S363,G$1),"-")</f>
        <v>-</v>
      </c>
      <c r="H363" s="17">
        <f>IF($M363=H$1,COUNTIF($M$2:T363,H$1),"-")</f>
        <v>33</v>
      </c>
      <c r="I363" s="17" t="str">
        <f>IF($M363=I$1,COUNTIF($M$2:U363,I$1),"-")</f>
        <v>-</v>
      </c>
      <c r="J363" s="17" t="str">
        <f>IF($M363=J$1,COUNTIF($M$2:V363,J$1),"-")</f>
        <v>-</v>
      </c>
      <c r="K363" s="17" t="str">
        <f>IF($M363=K$1,COUNTIF($M$2:W363,K$1),"-")</f>
        <v>-</v>
      </c>
      <c r="M363" s="6" t="s">
        <v>81</v>
      </c>
      <c r="N363" s="8" t="s">
        <v>586</v>
      </c>
      <c r="O363" s="6" t="s">
        <v>191</v>
      </c>
      <c r="P363" s="114" t="s">
        <v>370</v>
      </c>
      <c r="Q363" s="6" t="str">
        <f t="shared" si="33"/>
        <v>MA2 Managing Costs and Finances - 2024/25 - Exam Practice Kit</v>
      </c>
      <c r="R363" s="120">
        <v>9781035514854</v>
      </c>
      <c r="S363" s="62">
        <v>18</v>
      </c>
      <c r="T363" s="9" t="s">
        <v>371</v>
      </c>
      <c r="U363" s="6" t="s">
        <v>340</v>
      </c>
      <c r="V363" s="7" t="s">
        <v>372</v>
      </c>
    </row>
    <row r="364" spans="1:22" s="77" customFormat="1" x14ac:dyDescent="0.35">
      <c r="A364" s="17" t="str">
        <f>IF($M364=A$1,COUNTIF($M$2:M364,A$1),"-")</f>
        <v>-</v>
      </c>
      <c r="B364" s="17" t="str">
        <f>IF($M364=B$1,COUNTIF($M$2:N364,B$1),"-")</f>
        <v>-</v>
      </c>
      <c r="C364" s="17" t="str">
        <f>IF($M364=C$1,COUNTIF($M$2:O364,C$1),"-")</f>
        <v>-</v>
      </c>
      <c r="D364" s="17" t="str">
        <f>IF($M364=D$1,COUNTIF($M$2:P364,D$1),"-")</f>
        <v>-</v>
      </c>
      <c r="E364" s="17" t="str">
        <f>IF($M364=E$1,COUNTIF($M$2:Q364,E$1),"-")</f>
        <v>-</v>
      </c>
      <c r="F364" s="17" t="str">
        <f>IF($M364=F$1,COUNTIF($M$2:R364,F$1),"-")</f>
        <v>-</v>
      </c>
      <c r="G364" s="17" t="str">
        <f>IF($M364=G$1,COUNTIF($M$2:S364,G$1),"-")</f>
        <v>-</v>
      </c>
      <c r="H364" s="17">
        <f>IF($M364=H$1,COUNTIF($M$2:T364,H$1),"-")</f>
        <v>34</v>
      </c>
      <c r="I364" s="17" t="str">
        <f>IF($M364=I$1,COUNTIF($M$2:U364,I$1),"-")</f>
        <v>-</v>
      </c>
      <c r="J364" s="17" t="str">
        <f>IF($M364=J$1,COUNTIF($M$2:V364,J$1),"-")</f>
        <v>-</v>
      </c>
      <c r="K364" s="17" t="str">
        <f>IF($M364=K$1,COUNTIF($M$2:W364,K$1),"-")</f>
        <v>-</v>
      </c>
      <c r="M364" s="6" t="s">
        <v>81</v>
      </c>
      <c r="N364" s="8" t="s">
        <v>586</v>
      </c>
      <c r="O364" s="6" t="s">
        <v>192</v>
      </c>
      <c r="P364" s="114" t="s">
        <v>370</v>
      </c>
      <c r="Q364" s="6" t="str">
        <f t="shared" si="33"/>
        <v>MA2 Managing Costs and Finances - 2024/25 - Exam Practice Kit eBook</v>
      </c>
      <c r="R364" s="120">
        <v>9781035515233</v>
      </c>
      <c r="S364" s="62">
        <v>14.4</v>
      </c>
      <c r="T364" s="9" t="s">
        <v>371</v>
      </c>
      <c r="U364" s="6" t="s">
        <v>339</v>
      </c>
      <c r="V364" s="7" t="s">
        <v>372</v>
      </c>
    </row>
    <row r="365" spans="1:22" s="77" customFormat="1" x14ac:dyDescent="0.35">
      <c r="A365" s="17" t="str">
        <f>IF($M365=A$1,COUNTIF($M$2:M365,A$1),"-")</f>
        <v>-</v>
      </c>
      <c r="B365" s="17" t="str">
        <f>IF($M365=B$1,COUNTIF($M$2:N365,B$1),"-")</f>
        <v>-</v>
      </c>
      <c r="C365" s="17" t="str">
        <f>IF($M365=C$1,COUNTIF($M$2:O365,C$1),"-")</f>
        <v>-</v>
      </c>
      <c r="D365" s="17" t="str">
        <f>IF($M365=D$1,COUNTIF($M$2:P365,D$1),"-")</f>
        <v>-</v>
      </c>
      <c r="E365" s="17" t="str">
        <f>IF($M365=E$1,COUNTIF($M$2:Q365,E$1),"-")</f>
        <v>-</v>
      </c>
      <c r="F365" s="17" t="str">
        <f>IF($M365=F$1,COUNTIF($M$2:R365,F$1),"-")</f>
        <v>-</v>
      </c>
      <c r="G365" s="17" t="str">
        <f>IF($M365=G$1,COUNTIF($M$2:S365,G$1),"-")</f>
        <v>-</v>
      </c>
      <c r="H365" s="17">
        <f>IF($M365=H$1,COUNTIF($M$2:T365,H$1),"-")</f>
        <v>35</v>
      </c>
      <c r="I365" s="17" t="str">
        <f>IF($M365=I$1,COUNTIF($M$2:U365,I$1),"-")</f>
        <v>-</v>
      </c>
      <c r="J365" s="17" t="str">
        <f>IF($M365=J$1,COUNTIF($M$2:V365,J$1),"-")</f>
        <v>-</v>
      </c>
      <c r="K365" s="17" t="str">
        <f>IF($M365=K$1,COUNTIF($M$2:W365,K$1),"-")</f>
        <v>-</v>
      </c>
      <c r="M365" s="6" t="s">
        <v>81</v>
      </c>
      <c r="N365" s="8" t="s">
        <v>586</v>
      </c>
      <c r="O365" s="8" t="s">
        <v>144</v>
      </c>
      <c r="P365" s="114" t="s">
        <v>370</v>
      </c>
      <c r="Q365" s="6" t="str">
        <f t="shared" si="33"/>
        <v>MA2 Managing Costs and Finances - 2024/25 - Passcards</v>
      </c>
      <c r="R365" s="120">
        <v>9781035514977</v>
      </c>
      <c r="S365" s="62">
        <v>10</v>
      </c>
      <c r="T365" s="9" t="s">
        <v>371</v>
      </c>
      <c r="U365" s="6" t="s">
        <v>340</v>
      </c>
      <c r="V365" s="7" t="s">
        <v>372</v>
      </c>
    </row>
    <row r="366" spans="1:22" s="77" customFormat="1" x14ac:dyDescent="0.35">
      <c r="A366" s="17" t="str">
        <f>IF($M366=A$1,COUNTIF($M$2:M366,A$1),"-")</f>
        <v>-</v>
      </c>
      <c r="B366" s="17" t="str">
        <f>IF($M366=B$1,COUNTIF($M$2:N366,B$1),"-")</f>
        <v>-</v>
      </c>
      <c r="C366" s="17" t="str">
        <f>IF($M366=C$1,COUNTIF($M$2:O366,C$1),"-")</f>
        <v>-</v>
      </c>
      <c r="D366" s="17" t="str">
        <f>IF($M366=D$1,COUNTIF($M$2:P366,D$1),"-")</f>
        <v>-</v>
      </c>
      <c r="E366" s="17" t="str">
        <f>IF($M366=E$1,COUNTIF($M$2:Q366,E$1),"-")</f>
        <v>-</v>
      </c>
      <c r="F366" s="17" t="str">
        <f>IF($M366=F$1,COUNTIF($M$2:R366,F$1),"-")</f>
        <v>-</v>
      </c>
      <c r="G366" s="17" t="str">
        <f>IF($M366=G$1,COUNTIF($M$2:S366,G$1),"-")</f>
        <v>-</v>
      </c>
      <c r="H366" s="17">
        <f>IF($M366=H$1,COUNTIF($M$2:T366,H$1),"-")</f>
        <v>36</v>
      </c>
      <c r="I366" s="17" t="str">
        <f>IF($M366=I$1,COUNTIF($M$2:U366,I$1),"-")</f>
        <v>-</v>
      </c>
      <c r="J366" s="17" t="str">
        <f>IF($M366=J$1,COUNTIF($M$2:V366,J$1),"-")</f>
        <v>-</v>
      </c>
      <c r="K366" s="17" t="str">
        <f>IF($M366=K$1,COUNTIF($M$2:W366,K$1),"-")</f>
        <v>-</v>
      </c>
      <c r="L366" s="17" t="str">
        <f>IF($M366=L$1,COUNTIF($M$2:X366,L$1),"-")</f>
        <v>-</v>
      </c>
      <c r="M366" s="6" t="s">
        <v>81</v>
      </c>
      <c r="N366" s="8" t="s">
        <v>586</v>
      </c>
      <c r="O366" s="8" t="s">
        <v>150</v>
      </c>
      <c r="P366" s="114" t="s">
        <v>370</v>
      </c>
      <c r="Q366" s="6" t="str">
        <f t="shared" si="33"/>
        <v>MA2 Managing Costs and Finances - 2024/25 - Passcards eBook</v>
      </c>
      <c r="R366" s="120">
        <v>9781035515356</v>
      </c>
      <c r="S366" s="62">
        <v>8</v>
      </c>
      <c r="T366" s="9" t="s">
        <v>371</v>
      </c>
      <c r="U366" s="6" t="s">
        <v>339</v>
      </c>
      <c r="V366" s="7" t="s">
        <v>372</v>
      </c>
    </row>
    <row r="367" spans="1:22" s="101" customFormat="1" x14ac:dyDescent="0.35">
      <c r="A367" s="17" t="str">
        <f>IF($M367=A$1,COUNTIF($M$2:M367,A$1),"-")</f>
        <v>-</v>
      </c>
      <c r="B367" s="17" t="str">
        <f>IF($M367=B$1,COUNTIF($M$2:N367,B$1),"-")</f>
        <v>-</v>
      </c>
      <c r="C367" s="17" t="str">
        <f>IF($M367=C$1,COUNTIF($M$2:O367,C$1),"-")</f>
        <v>-</v>
      </c>
      <c r="D367" s="17" t="str">
        <f>IF($M367=D$1,COUNTIF($M$2:P367,D$1),"-")</f>
        <v>-</v>
      </c>
      <c r="E367" s="17" t="str">
        <f>IF($M367=E$1,COUNTIF($M$2:Q367,E$1),"-")</f>
        <v>-</v>
      </c>
      <c r="F367" s="17" t="str">
        <f>IF($M367=F$1,COUNTIF($M$2:R367,F$1),"-")</f>
        <v>-</v>
      </c>
      <c r="G367" s="17" t="str">
        <f>IF($M367=G$1,COUNTIF($M$2:S367,G$1),"-")</f>
        <v>-</v>
      </c>
      <c r="H367" s="17">
        <f>IF($M367=H$1,COUNTIF($M$2:T367,H$1),"-")</f>
        <v>37</v>
      </c>
      <c r="I367" s="17" t="str">
        <f>IF($M367=I$1,COUNTIF($M$2:U367,I$1),"-")</f>
        <v>-</v>
      </c>
      <c r="J367" s="17" t="str">
        <f>IF($M367=J$1,COUNTIF($M$2:V367,J$1),"-")</f>
        <v>-</v>
      </c>
      <c r="K367" s="17" t="str">
        <f>IF($M367=K$1,COUNTIF($M$2:W367,K$1),"-")</f>
        <v>-</v>
      </c>
      <c r="L367" s="17" t="str">
        <f>IF($M367=L$1,COUNTIF($M$2:X367,L$1),"-")</f>
        <v>-</v>
      </c>
      <c r="M367" s="6" t="s">
        <v>81</v>
      </c>
      <c r="N367" s="8" t="s">
        <v>579</v>
      </c>
      <c r="O367" s="8" t="s">
        <v>145</v>
      </c>
      <c r="P367" s="114" t="s">
        <v>407</v>
      </c>
      <c r="Q367" s="6" t="str">
        <f t="shared" si="33"/>
        <v>FBT Business and Technology - 2025/26 - Course Book</v>
      </c>
      <c r="R367" s="120">
        <v>9781509749492</v>
      </c>
      <c r="S367" s="62">
        <v>39</v>
      </c>
      <c r="T367" s="9" t="s">
        <v>501</v>
      </c>
      <c r="U367" s="6" t="s">
        <v>340</v>
      </c>
      <c r="V367" s="7" t="s">
        <v>503</v>
      </c>
    </row>
    <row r="368" spans="1:22" s="101" customFormat="1" x14ac:dyDescent="0.35">
      <c r="A368" s="17" t="str">
        <f>IF($M368=A$1,COUNTIF($M$2:M368,A$1),"-")</f>
        <v>-</v>
      </c>
      <c r="B368" s="17" t="str">
        <f>IF($M368=B$1,COUNTIF($M$2:N368,B$1),"-")</f>
        <v>-</v>
      </c>
      <c r="C368" s="17" t="str">
        <f>IF($M368=C$1,COUNTIF($M$2:O368,C$1),"-")</f>
        <v>-</v>
      </c>
      <c r="D368" s="17" t="str">
        <f>IF($M368=D$1,COUNTIF($M$2:P368,D$1),"-")</f>
        <v>-</v>
      </c>
      <c r="E368" s="17" t="str">
        <f>IF($M368=E$1,COUNTIF($M$2:Q368,E$1),"-")</f>
        <v>-</v>
      </c>
      <c r="F368" s="17" t="str">
        <f>IF($M368=F$1,COUNTIF($M$2:R368,F$1),"-")</f>
        <v>-</v>
      </c>
      <c r="G368" s="17" t="str">
        <f>IF($M368=G$1,COUNTIF($M$2:S368,G$1),"-")</f>
        <v>-</v>
      </c>
      <c r="H368" s="17">
        <f>IF($M368=H$1,COUNTIF($M$2:T368,H$1),"-")</f>
        <v>38</v>
      </c>
      <c r="I368" s="17" t="str">
        <f>IF($M368=I$1,COUNTIF($M$2:U368,I$1),"-")</f>
        <v>-</v>
      </c>
      <c r="J368" s="17" t="str">
        <f>IF($M368=J$1,COUNTIF($M$2:V368,J$1),"-")</f>
        <v>-</v>
      </c>
      <c r="K368" s="17" t="str">
        <f>IF($M368=K$1,COUNTIF($M$2:W368,K$1),"-")</f>
        <v>-</v>
      </c>
      <c r="L368" s="17" t="str">
        <f>IF($M368=L$1,COUNTIF($M$2:X368,L$1),"-")</f>
        <v>-</v>
      </c>
      <c r="M368" s="6" t="s">
        <v>81</v>
      </c>
      <c r="N368" s="8" t="s">
        <v>579</v>
      </c>
      <c r="O368" s="8" t="s">
        <v>149</v>
      </c>
      <c r="P368" s="114" t="s">
        <v>407</v>
      </c>
      <c r="Q368" s="6" t="str">
        <f t="shared" si="33"/>
        <v>FBT Business and Technology - 2025/26 - Course Book eBook</v>
      </c>
      <c r="R368" s="120" t="s">
        <v>614</v>
      </c>
      <c r="S368" s="62">
        <v>33.15</v>
      </c>
      <c r="T368" s="9" t="s">
        <v>501</v>
      </c>
      <c r="U368" s="6" t="s">
        <v>339</v>
      </c>
      <c r="V368" s="7" t="s">
        <v>503</v>
      </c>
    </row>
    <row r="369" spans="1:22" s="101" customFormat="1" x14ac:dyDescent="0.35">
      <c r="A369" s="17" t="str">
        <f>IF($M369=A$1,COUNTIF($M$2:M369,A$1),"-")</f>
        <v>-</v>
      </c>
      <c r="B369" s="17" t="str">
        <f>IF($M369=B$1,COUNTIF($M$2:N369,B$1),"-")</f>
        <v>-</v>
      </c>
      <c r="C369" s="17" t="str">
        <f>IF($M369=C$1,COUNTIF($M$2:O369,C$1),"-")</f>
        <v>-</v>
      </c>
      <c r="D369" s="17" t="str">
        <f>IF($M369=D$1,COUNTIF($M$2:P369,D$1),"-")</f>
        <v>-</v>
      </c>
      <c r="E369" s="17" t="str">
        <f>IF($M369=E$1,COUNTIF($M$2:Q369,E$1),"-")</f>
        <v>-</v>
      </c>
      <c r="F369" s="17" t="str">
        <f>IF($M369=F$1,COUNTIF($M$2:R369,F$1),"-")</f>
        <v>-</v>
      </c>
      <c r="G369" s="17" t="str">
        <f>IF($M369=G$1,COUNTIF($M$2:S369,G$1),"-")</f>
        <v>-</v>
      </c>
      <c r="H369" s="17">
        <f>IF($M369=H$1,COUNTIF($M$2:T369,H$1),"-")</f>
        <v>39</v>
      </c>
      <c r="I369" s="17" t="str">
        <f>IF($M369=I$1,COUNTIF($M$2:U369,I$1),"-")</f>
        <v>-</v>
      </c>
      <c r="J369" s="17" t="str">
        <f>IF($M369=J$1,COUNTIF($M$2:V369,J$1),"-")</f>
        <v>-</v>
      </c>
      <c r="K369" s="17" t="str">
        <f>IF($M369=K$1,COUNTIF($M$2:W369,K$1),"-")</f>
        <v>-</v>
      </c>
      <c r="L369" s="17" t="str">
        <f>IF($M369=L$1,COUNTIF($M$2:X369,L$1),"-")</f>
        <v>-</v>
      </c>
      <c r="M369" s="6" t="s">
        <v>81</v>
      </c>
      <c r="N369" s="8" t="s">
        <v>579</v>
      </c>
      <c r="O369" s="8" t="s">
        <v>191</v>
      </c>
      <c r="P369" s="114" t="s">
        <v>407</v>
      </c>
      <c r="Q369" s="6" t="str">
        <f t="shared" si="33"/>
        <v>FBT Business and Technology - 2025/26 - Exam Practice Kit</v>
      </c>
      <c r="R369" s="120">
        <v>9781509748792</v>
      </c>
      <c r="S369" s="62">
        <v>23</v>
      </c>
      <c r="T369" s="9" t="s">
        <v>501</v>
      </c>
      <c r="U369" s="6" t="s">
        <v>340</v>
      </c>
      <c r="V369" s="7" t="s">
        <v>503</v>
      </c>
    </row>
    <row r="370" spans="1:22" s="101" customFormat="1" x14ac:dyDescent="0.35">
      <c r="A370" s="17" t="str">
        <f>IF($M370=A$1,COUNTIF($M$2:M370,A$1),"-")</f>
        <v>-</v>
      </c>
      <c r="B370" s="17" t="str">
        <f>IF($M370=B$1,COUNTIF($M$2:N370,B$1),"-")</f>
        <v>-</v>
      </c>
      <c r="C370" s="17" t="str">
        <f>IF($M370=C$1,COUNTIF($M$2:O370,C$1),"-")</f>
        <v>-</v>
      </c>
      <c r="D370" s="17" t="str">
        <f>IF($M370=D$1,COUNTIF($M$2:P370,D$1),"-")</f>
        <v>-</v>
      </c>
      <c r="E370" s="17" t="str">
        <f>IF($M370=E$1,COUNTIF($M$2:Q370,E$1),"-")</f>
        <v>-</v>
      </c>
      <c r="F370" s="17" t="str">
        <f>IF($M370=F$1,COUNTIF($M$2:R370,F$1),"-")</f>
        <v>-</v>
      </c>
      <c r="G370" s="17" t="str">
        <f>IF($M370=G$1,COUNTIF($M$2:S370,G$1),"-")</f>
        <v>-</v>
      </c>
      <c r="H370" s="17">
        <f>IF($M370=H$1,COUNTIF($M$2:T370,H$1),"-")</f>
        <v>40</v>
      </c>
      <c r="I370" s="17" t="str">
        <f>IF($M370=I$1,COUNTIF($M$2:U370,I$1),"-")</f>
        <v>-</v>
      </c>
      <c r="J370" s="17" t="str">
        <f>IF($M370=J$1,COUNTIF($M$2:V370,J$1),"-")</f>
        <v>-</v>
      </c>
      <c r="K370" s="17" t="str">
        <f>IF($M370=K$1,COUNTIF($M$2:W370,K$1),"-")</f>
        <v>-</v>
      </c>
      <c r="L370" s="17" t="str">
        <f>IF($M370=L$1,COUNTIF($M$2:X370,L$1),"-")</f>
        <v>-</v>
      </c>
      <c r="M370" s="6" t="s">
        <v>81</v>
      </c>
      <c r="N370" s="8" t="s">
        <v>579</v>
      </c>
      <c r="O370" s="8" t="s">
        <v>192</v>
      </c>
      <c r="P370" s="114" t="s">
        <v>407</v>
      </c>
      <c r="Q370" s="6" t="str">
        <f t="shared" si="33"/>
        <v>FBT Business and Technology - 2025/26 - Exam Practice Kit eBook</v>
      </c>
      <c r="R370" s="120">
        <v>9781509748945</v>
      </c>
      <c r="S370" s="62">
        <v>19.55</v>
      </c>
      <c r="T370" s="9" t="s">
        <v>501</v>
      </c>
      <c r="U370" s="6" t="s">
        <v>339</v>
      </c>
      <c r="V370" s="7" t="s">
        <v>503</v>
      </c>
    </row>
    <row r="371" spans="1:22" s="101" customFormat="1" x14ac:dyDescent="0.35">
      <c r="A371" s="17" t="str">
        <f>IF($M371=A$1,COUNTIF($M$2:M371,A$1),"-")</f>
        <v>-</v>
      </c>
      <c r="B371" s="17" t="str">
        <f>IF($M371=B$1,COUNTIF($M$2:N371,B$1),"-")</f>
        <v>-</v>
      </c>
      <c r="C371" s="17" t="str">
        <f>IF($M371=C$1,COUNTIF($M$2:O371,C$1),"-")</f>
        <v>-</v>
      </c>
      <c r="D371" s="17" t="str">
        <f>IF($M371=D$1,COUNTIF($M$2:P371,D$1),"-")</f>
        <v>-</v>
      </c>
      <c r="E371" s="17" t="str">
        <f>IF($M371=E$1,COUNTIF($M$2:Q371,E$1),"-")</f>
        <v>-</v>
      </c>
      <c r="F371" s="17" t="str">
        <f>IF($M371=F$1,COUNTIF($M$2:R371,F$1),"-")</f>
        <v>-</v>
      </c>
      <c r="G371" s="17" t="str">
        <f>IF($M371=G$1,COUNTIF($M$2:S371,G$1),"-")</f>
        <v>-</v>
      </c>
      <c r="H371" s="17">
        <f>IF($M371=H$1,COUNTIF($M$2:T371,H$1),"-")</f>
        <v>41</v>
      </c>
      <c r="I371" s="17" t="str">
        <f>IF($M371=I$1,COUNTIF($M$2:U371,I$1),"-")</f>
        <v>-</v>
      </c>
      <c r="J371" s="17" t="str">
        <f>IF($M371=J$1,COUNTIF($M$2:V371,J$1),"-")</f>
        <v>-</v>
      </c>
      <c r="K371" s="17" t="str">
        <f>IF($M371=K$1,COUNTIF($M$2:W371,K$1),"-")</f>
        <v>-</v>
      </c>
      <c r="L371" s="17" t="str">
        <f>IF($M371=L$1,COUNTIF($M$2:X371,L$1),"-")</f>
        <v>-</v>
      </c>
      <c r="M371" s="6" t="s">
        <v>81</v>
      </c>
      <c r="N371" s="8" t="s">
        <v>580</v>
      </c>
      <c r="O371" s="8" t="s">
        <v>145</v>
      </c>
      <c r="P371" s="114" t="s">
        <v>407</v>
      </c>
      <c r="Q371" s="6" t="str">
        <f t="shared" si="33"/>
        <v>FFA Financial Accounting - 2025/26 - Course Book</v>
      </c>
      <c r="R371" s="120">
        <v>9781509749836</v>
      </c>
      <c r="S371" s="62">
        <v>39</v>
      </c>
      <c r="T371" s="9" t="s">
        <v>501</v>
      </c>
      <c r="U371" s="6" t="s">
        <v>340</v>
      </c>
      <c r="V371" s="7" t="s">
        <v>503</v>
      </c>
    </row>
    <row r="372" spans="1:22" s="101" customFormat="1" x14ac:dyDescent="0.35">
      <c r="A372" s="17" t="str">
        <f>IF($M372=A$1,COUNTIF($M$2:M372,A$1),"-")</f>
        <v>-</v>
      </c>
      <c r="B372" s="17" t="str">
        <f>IF($M372=B$1,COUNTIF($M$2:N372,B$1),"-")</f>
        <v>-</v>
      </c>
      <c r="C372" s="17" t="str">
        <f>IF($M372=C$1,COUNTIF($M$2:O372,C$1),"-")</f>
        <v>-</v>
      </c>
      <c r="D372" s="17" t="str">
        <f>IF($M372=D$1,COUNTIF($M$2:P372,D$1),"-")</f>
        <v>-</v>
      </c>
      <c r="E372" s="17" t="str">
        <f>IF($M372=E$1,COUNTIF($M$2:Q372,E$1),"-")</f>
        <v>-</v>
      </c>
      <c r="F372" s="17" t="str">
        <f>IF($M372=F$1,COUNTIF($M$2:R372,F$1),"-")</f>
        <v>-</v>
      </c>
      <c r="G372" s="17" t="str">
        <f>IF($M372=G$1,COUNTIF($M$2:S372,G$1),"-")</f>
        <v>-</v>
      </c>
      <c r="H372" s="17">
        <f>IF($M372=H$1,COUNTIF($M$2:T372,H$1),"-")</f>
        <v>42</v>
      </c>
      <c r="I372" s="17" t="str">
        <f>IF($M372=I$1,COUNTIF($M$2:U372,I$1),"-")</f>
        <v>-</v>
      </c>
      <c r="J372" s="17" t="str">
        <f>IF($M372=J$1,COUNTIF($M$2:V372,J$1),"-")</f>
        <v>-</v>
      </c>
      <c r="K372" s="17" t="str">
        <f>IF($M372=K$1,COUNTIF($M$2:W372,K$1),"-")</f>
        <v>-</v>
      </c>
      <c r="L372" s="17" t="str">
        <f>IF($M372=L$1,COUNTIF($M$2:X372,L$1),"-")</f>
        <v>-</v>
      </c>
      <c r="M372" s="6" t="s">
        <v>81</v>
      </c>
      <c r="N372" s="8" t="s">
        <v>580</v>
      </c>
      <c r="O372" s="8" t="s">
        <v>149</v>
      </c>
      <c r="P372" s="114" t="s">
        <v>407</v>
      </c>
      <c r="Q372" s="6" t="str">
        <f t="shared" si="33"/>
        <v>FFA Financial Accounting - 2025/26 - Course Book eBook</v>
      </c>
      <c r="R372" s="120" t="s">
        <v>612</v>
      </c>
      <c r="S372" s="62">
        <v>33.15</v>
      </c>
      <c r="T372" s="9" t="s">
        <v>501</v>
      </c>
      <c r="U372" s="6" t="s">
        <v>339</v>
      </c>
      <c r="V372" s="7" t="s">
        <v>503</v>
      </c>
    </row>
    <row r="373" spans="1:22" s="101" customFormat="1" x14ac:dyDescent="0.35">
      <c r="A373" s="17" t="str">
        <f>IF($M373=A$1,COUNTIF($M$2:M373,A$1),"-")</f>
        <v>-</v>
      </c>
      <c r="B373" s="17" t="str">
        <f>IF($M373=B$1,COUNTIF($M$2:N373,B$1),"-")</f>
        <v>-</v>
      </c>
      <c r="C373" s="17" t="str">
        <f>IF($M373=C$1,COUNTIF($M$2:O373,C$1),"-")</f>
        <v>-</v>
      </c>
      <c r="D373" s="17" t="str">
        <f>IF($M373=D$1,COUNTIF($M$2:P373,D$1),"-")</f>
        <v>-</v>
      </c>
      <c r="E373" s="17" t="str">
        <f>IF($M373=E$1,COUNTIF($M$2:Q373,E$1),"-")</f>
        <v>-</v>
      </c>
      <c r="F373" s="17" t="str">
        <f>IF($M373=F$1,COUNTIF($M$2:R373,F$1),"-")</f>
        <v>-</v>
      </c>
      <c r="G373" s="17" t="str">
        <f>IF($M373=G$1,COUNTIF($M$2:S373,G$1),"-")</f>
        <v>-</v>
      </c>
      <c r="H373" s="17">
        <f>IF($M373=H$1,COUNTIF($M$2:T373,H$1),"-")</f>
        <v>43</v>
      </c>
      <c r="I373" s="17" t="str">
        <f>IF($M373=I$1,COUNTIF($M$2:U373,I$1),"-")</f>
        <v>-</v>
      </c>
      <c r="J373" s="17" t="str">
        <f>IF($M373=J$1,COUNTIF($M$2:V373,J$1),"-")</f>
        <v>-</v>
      </c>
      <c r="K373" s="17" t="str">
        <f>IF($M373=K$1,COUNTIF($M$2:W373,K$1),"-")</f>
        <v>-</v>
      </c>
      <c r="L373" s="17" t="str">
        <f>IF($M373=L$1,COUNTIF($M$2:X373,L$1),"-")</f>
        <v>-</v>
      </c>
      <c r="M373" s="6" t="s">
        <v>81</v>
      </c>
      <c r="N373" s="8" t="s">
        <v>580</v>
      </c>
      <c r="O373" s="8" t="s">
        <v>191</v>
      </c>
      <c r="P373" s="114" t="s">
        <v>407</v>
      </c>
      <c r="Q373" s="6" t="str">
        <f t="shared" si="33"/>
        <v>FFA Financial Accounting - 2025/26 - Exam Practice Kit</v>
      </c>
      <c r="R373" s="120">
        <v>9781509748815</v>
      </c>
      <c r="S373" s="62">
        <v>23</v>
      </c>
      <c r="T373" s="9" t="s">
        <v>501</v>
      </c>
      <c r="U373" s="6" t="s">
        <v>340</v>
      </c>
      <c r="V373" s="7" t="s">
        <v>503</v>
      </c>
    </row>
    <row r="374" spans="1:22" s="101" customFormat="1" x14ac:dyDescent="0.35">
      <c r="A374" s="17" t="str">
        <f>IF($M374=A$1,COUNTIF($M$2:M374,A$1),"-")</f>
        <v>-</v>
      </c>
      <c r="B374" s="17" t="str">
        <f>IF($M374=B$1,COUNTIF($M$2:N374,B$1),"-")</f>
        <v>-</v>
      </c>
      <c r="C374" s="17" t="str">
        <f>IF($M374=C$1,COUNTIF($M$2:O374,C$1),"-")</f>
        <v>-</v>
      </c>
      <c r="D374" s="17" t="str">
        <f>IF($M374=D$1,COUNTIF($M$2:P374,D$1),"-")</f>
        <v>-</v>
      </c>
      <c r="E374" s="17" t="str">
        <f>IF($M374=E$1,COUNTIF($M$2:Q374,E$1),"-")</f>
        <v>-</v>
      </c>
      <c r="F374" s="17" t="str">
        <f>IF($M374=F$1,COUNTIF($M$2:R374,F$1),"-")</f>
        <v>-</v>
      </c>
      <c r="G374" s="17" t="str">
        <f>IF($M374=G$1,COUNTIF($M$2:S374,G$1),"-")</f>
        <v>-</v>
      </c>
      <c r="H374" s="17">
        <f>IF($M374=H$1,COUNTIF($M$2:T374,H$1),"-")</f>
        <v>44</v>
      </c>
      <c r="I374" s="17" t="str">
        <f>IF($M374=I$1,COUNTIF($M$2:U374,I$1),"-")</f>
        <v>-</v>
      </c>
      <c r="J374" s="17" t="str">
        <f>IF($M374=J$1,COUNTIF($M$2:V374,J$1),"-")</f>
        <v>-</v>
      </c>
      <c r="K374" s="17" t="str">
        <f>IF($M374=K$1,COUNTIF($M$2:W374,K$1),"-")</f>
        <v>-</v>
      </c>
      <c r="L374" s="17" t="str">
        <f>IF($M374=L$1,COUNTIF($M$2:X374,L$1),"-")</f>
        <v>-</v>
      </c>
      <c r="M374" s="6" t="s">
        <v>81</v>
      </c>
      <c r="N374" s="8" t="s">
        <v>580</v>
      </c>
      <c r="O374" s="8" t="s">
        <v>192</v>
      </c>
      <c r="P374" s="114" t="s">
        <v>407</v>
      </c>
      <c r="Q374" s="6" t="str">
        <f t="shared" si="33"/>
        <v>FFA Financial Accounting - 2025/26 - Exam Practice Kit eBook</v>
      </c>
      <c r="R374" s="120">
        <v>9781509748969</v>
      </c>
      <c r="S374" s="62">
        <v>19.55</v>
      </c>
      <c r="T374" s="9" t="s">
        <v>501</v>
      </c>
      <c r="U374" s="6" t="s">
        <v>339</v>
      </c>
      <c r="V374" s="7" t="s">
        <v>503</v>
      </c>
    </row>
    <row r="375" spans="1:22" s="101" customFormat="1" x14ac:dyDescent="0.35">
      <c r="A375" s="17" t="str">
        <f>IF($M375=A$1,COUNTIF($M$2:M375,A$1),"-")</f>
        <v>-</v>
      </c>
      <c r="B375" s="17" t="str">
        <f>IF($M375=B$1,COUNTIF($M$2:N375,B$1),"-")</f>
        <v>-</v>
      </c>
      <c r="C375" s="17" t="str">
        <f>IF($M375=C$1,COUNTIF($M$2:O375,C$1),"-")</f>
        <v>-</v>
      </c>
      <c r="D375" s="17" t="str">
        <f>IF($M375=D$1,COUNTIF($M$2:P375,D$1),"-")</f>
        <v>-</v>
      </c>
      <c r="E375" s="17" t="str">
        <f>IF($M375=E$1,COUNTIF($M$2:Q375,E$1),"-")</f>
        <v>-</v>
      </c>
      <c r="F375" s="17" t="str">
        <f>IF($M375=F$1,COUNTIF($M$2:R375,F$1),"-")</f>
        <v>-</v>
      </c>
      <c r="G375" s="17" t="str">
        <f>IF($M375=G$1,COUNTIF($M$2:S375,G$1),"-")</f>
        <v>-</v>
      </c>
      <c r="H375" s="17">
        <f>IF($M375=H$1,COUNTIF($M$2:T375,H$1),"-")</f>
        <v>45</v>
      </c>
      <c r="I375" s="17" t="str">
        <f>IF($M375=I$1,COUNTIF($M$2:U375,I$1),"-")</f>
        <v>-</v>
      </c>
      <c r="J375" s="17" t="str">
        <f>IF($M375=J$1,COUNTIF($M$2:V375,J$1),"-")</f>
        <v>-</v>
      </c>
      <c r="K375" s="17" t="str">
        <f>IF($M375=K$1,COUNTIF($M$2:W375,K$1),"-")</f>
        <v>-</v>
      </c>
      <c r="L375" s="17" t="str">
        <f>IF($M375=L$1,COUNTIF($M$2:X375,L$1),"-")</f>
        <v>-</v>
      </c>
      <c r="M375" s="6" t="s">
        <v>81</v>
      </c>
      <c r="N375" s="8" t="s">
        <v>587</v>
      </c>
      <c r="O375" s="8" t="s">
        <v>191</v>
      </c>
      <c r="P375" s="114" t="s">
        <v>407</v>
      </c>
      <c r="Q375" s="6" t="str">
        <f t="shared" si="33"/>
        <v>FAU (INT) Foundations in Audit (International) - 2025/26 - Exam Practice Kit</v>
      </c>
      <c r="R375" s="120">
        <v>9781509748341</v>
      </c>
      <c r="S375" s="62">
        <v>20</v>
      </c>
      <c r="T375" s="9" t="s">
        <v>501</v>
      </c>
      <c r="U375" s="6" t="s">
        <v>340</v>
      </c>
      <c r="V375" s="7" t="s">
        <v>505</v>
      </c>
    </row>
    <row r="376" spans="1:22" s="101" customFormat="1" x14ac:dyDescent="0.35">
      <c r="A376" s="17" t="str">
        <f>IF($M376=A$1,COUNTIF($M$2:M376,A$1),"-")</f>
        <v>-</v>
      </c>
      <c r="B376" s="17" t="str">
        <f>IF($M376=B$1,COUNTIF($M$2:N376,B$1),"-")</f>
        <v>-</v>
      </c>
      <c r="C376" s="17" t="str">
        <f>IF($M376=C$1,COUNTIF($M$2:O376,C$1),"-")</f>
        <v>-</v>
      </c>
      <c r="D376" s="17" t="str">
        <f>IF($M376=D$1,COUNTIF($M$2:P376,D$1),"-")</f>
        <v>-</v>
      </c>
      <c r="E376" s="17" t="str">
        <f>IF($M376=E$1,COUNTIF($M$2:Q376,E$1),"-")</f>
        <v>-</v>
      </c>
      <c r="F376" s="17" t="str">
        <f>IF($M376=F$1,COUNTIF($M$2:R376,F$1),"-")</f>
        <v>-</v>
      </c>
      <c r="G376" s="17" t="str">
        <f>IF($M376=G$1,COUNTIF($M$2:S376,G$1),"-")</f>
        <v>-</v>
      </c>
      <c r="H376" s="17">
        <f>IF($M376=H$1,COUNTIF($M$2:T376,H$1),"-")</f>
        <v>46</v>
      </c>
      <c r="I376" s="17" t="str">
        <f>IF($M376=I$1,COUNTIF($M$2:U376,I$1),"-")</f>
        <v>-</v>
      </c>
      <c r="J376" s="17" t="str">
        <f>IF($M376=J$1,COUNTIF($M$2:V376,J$1),"-")</f>
        <v>-</v>
      </c>
      <c r="K376" s="17" t="str">
        <f>IF($M376=K$1,COUNTIF($M$2:W376,K$1),"-")</f>
        <v>-</v>
      </c>
      <c r="L376" s="17" t="str">
        <f>IF($M376=L$1,COUNTIF($M$2:X376,L$1),"-")</f>
        <v>-</v>
      </c>
      <c r="M376" s="6" t="s">
        <v>81</v>
      </c>
      <c r="N376" s="8" t="s">
        <v>587</v>
      </c>
      <c r="O376" s="8" t="s">
        <v>192</v>
      </c>
      <c r="P376" s="114" t="s">
        <v>407</v>
      </c>
      <c r="Q376" s="6" t="str">
        <f t="shared" si="33"/>
        <v>FAU (INT) Foundations in Audit (International) - 2025/26 - Exam Practice Kit eBook</v>
      </c>
      <c r="R376" s="120">
        <v>9781509748402</v>
      </c>
      <c r="S376" s="62">
        <v>17</v>
      </c>
      <c r="T376" s="9" t="s">
        <v>501</v>
      </c>
      <c r="U376" s="6" t="s">
        <v>339</v>
      </c>
      <c r="V376" s="7" t="s">
        <v>505</v>
      </c>
    </row>
    <row r="377" spans="1:22" s="101" customFormat="1" x14ac:dyDescent="0.35">
      <c r="A377" s="17" t="str">
        <f>IF($M377=A$1,COUNTIF($M$2:M377,A$1),"-")</f>
        <v>-</v>
      </c>
      <c r="B377" s="17" t="str">
        <f>IF($M377=B$1,COUNTIF($M$2:N377,B$1),"-")</f>
        <v>-</v>
      </c>
      <c r="C377" s="17" t="str">
        <f>IF($M377=C$1,COUNTIF($M$2:O377,C$1),"-")</f>
        <v>-</v>
      </c>
      <c r="D377" s="17" t="str">
        <f>IF($M377=D$1,COUNTIF($M$2:P377,D$1),"-")</f>
        <v>-</v>
      </c>
      <c r="E377" s="17" t="str">
        <f>IF($M377=E$1,COUNTIF($M$2:Q377,E$1),"-")</f>
        <v>-</v>
      </c>
      <c r="F377" s="17" t="str">
        <f>IF($M377=F$1,COUNTIF($M$2:R377,F$1),"-")</f>
        <v>-</v>
      </c>
      <c r="G377" s="17" t="str">
        <f>IF($M377=G$1,COUNTIF($M$2:S377,G$1),"-")</f>
        <v>-</v>
      </c>
      <c r="H377" s="17">
        <f>IF($M377=H$1,COUNTIF($M$2:T377,H$1),"-")</f>
        <v>47</v>
      </c>
      <c r="I377" s="17" t="str">
        <f>IF($M377=I$1,COUNTIF($M$2:U377,I$1),"-")</f>
        <v>-</v>
      </c>
      <c r="J377" s="17" t="str">
        <f>IF($M377=J$1,COUNTIF($M$2:V377,J$1),"-")</f>
        <v>-</v>
      </c>
      <c r="K377" s="17" t="str">
        <f>IF($M377=K$1,COUNTIF($M$2:W377,K$1),"-")</f>
        <v>-</v>
      </c>
      <c r="L377" s="17" t="str">
        <f>IF($M377=L$1,COUNTIF($M$2:X377,L$1),"-")</f>
        <v>-</v>
      </c>
      <c r="M377" s="6" t="s">
        <v>81</v>
      </c>
      <c r="N377" s="8" t="s">
        <v>587</v>
      </c>
      <c r="O377" s="8" t="s">
        <v>208</v>
      </c>
      <c r="P377" s="114" t="s">
        <v>407</v>
      </c>
      <c r="Q377" s="6" t="str">
        <f t="shared" si="33"/>
        <v>FAU (INT) Foundations in Audit (International) - 2025/26 - Interactive Text</v>
      </c>
      <c r="R377" s="120">
        <v>9781509748464</v>
      </c>
      <c r="S377" s="62">
        <v>26</v>
      </c>
      <c r="T377" s="9" t="s">
        <v>501</v>
      </c>
      <c r="U377" s="6" t="s">
        <v>340</v>
      </c>
      <c r="V377" s="7" t="s">
        <v>505</v>
      </c>
    </row>
    <row r="378" spans="1:22" s="101" customFormat="1" x14ac:dyDescent="0.35">
      <c r="A378" s="17" t="str">
        <f>IF($M378=A$1,COUNTIF($M$2:M378,A$1),"-")</f>
        <v>-</v>
      </c>
      <c r="B378" s="17" t="str">
        <f>IF($M378=B$1,COUNTIF($M$2:N378,B$1),"-")</f>
        <v>-</v>
      </c>
      <c r="C378" s="17" t="str">
        <f>IF($M378=C$1,COUNTIF($M$2:O378,C$1),"-")</f>
        <v>-</v>
      </c>
      <c r="D378" s="17" t="str">
        <f>IF($M378=D$1,COUNTIF($M$2:P378,D$1),"-")</f>
        <v>-</v>
      </c>
      <c r="E378" s="17" t="str">
        <f>IF($M378=E$1,COUNTIF($M$2:Q378,E$1),"-")</f>
        <v>-</v>
      </c>
      <c r="F378" s="17" t="str">
        <f>IF($M378=F$1,COUNTIF($M$2:R378,F$1),"-")</f>
        <v>-</v>
      </c>
      <c r="G378" s="17" t="str">
        <f>IF($M378=G$1,COUNTIF($M$2:S378,G$1),"-")</f>
        <v>-</v>
      </c>
      <c r="H378" s="17">
        <f>IF($M378=H$1,COUNTIF($M$2:T378,H$1),"-")</f>
        <v>48</v>
      </c>
      <c r="I378" s="17" t="str">
        <f>IF($M378=I$1,COUNTIF($M$2:U378,I$1),"-")</f>
        <v>-</v>
      </c>
      <c r="J378" s="17" t="str">
        <f>IF($M378=J$1,COUNTIF($M$2:V378,J$1),"-")</f>
        <v>-</v>
      </c>
      <c r="K378" s="17" t="str">
        <f>IF($M378=K$1,COUNTIF($M$2:W378,K$1),"-")</f>
        <v>-</v>
      </c>
      <c r="L378" s="17" t="str">
        <f>IF($M378=L$1,COUNTIF($M$2:X378,L$1),"-")</f>
        <v>-</v>
      </c>
      <c r="M378" s="6" t="s">
        <v>81</v>
      </c>
      <c r="N378" s="8" t="s">
        <v>587</v>
      </c>
      <c r="O378" s="8" t="s">
        <v>209</v>
      </c>
      <c r="P378" s="114" t="s">
        <v>407</v>
      </c>
      <c r="Q378" s="6" t="str">
        <f t="shared" si="33"/>
        <v>FAU (INT) Foundations in Audit (International) - 2025/26 - Interactive Text eBook</v>
      </c>
      <c r="R378" s="120">
        <v>9781035528028</v>
      </c>
      <c r="S378" s="62">
        <v>22.1</v>
      </c>
      <c r="T378" s="9" t="s">
        <v>501</v>
      </c>
      <c r="U378" s="6" t="s">
        <v>339</v>
      </c>
      <c r="V378" s="7" t="s">
        <v>505</v>
      </c>
    </row>
    <row r="379" spans="1:22" s="101" customFormat="1" x14ac:dyDescent="0.35">
      <c r="A379" s="17" t="str">
        <f>IF($M379=A$1,COUNTIF($M$2:M379,A$1),"-")</f>
        <v>-</v>
      </c>
      <c r="B379" s="17" t="str">
        <f>IF($M379=B$1,COUNTIF($M$2:N379,B$1),"-")</f>
        <v>-</v>
      </c>
      <c r="C379" s="17" t="str">
        <f>IF($M379=C$1,COUNTIF($M$2:O379,C$1),"-")</f>
        <v>-</v>
      </c>
      <c r="D379" s="17" t="str">
        <f>IF($M379=D$1,COUNTIF($M$2:P379,D$1),"-")</f>
        <v>-</v>
      </c>
      <c r="E379" s="17" t="str">
        <f>IF($M379=E$1,COUNTIF($M$2:Q379,E$1),"-")</f>
        <v>-</v>
      </c>
      <c r="F379" s="17" t="str">
        <f>IF($M379=F$1,COUNTIF($M$2:R379,F$1),"-")</f>
        <v>-</v>
      </c>
      <c r="G379" s="17" t="str">
        <f>IF($M379=G$1,COUNTIF($M$2:S379,G$1),"-")</f>
        <v>-</v>
      </c>
      <c r="H379" s="17">
        <f>IF($M379=H$1,COUNTIF($M$2:T379,H$1),"-")</f>
        <v>49</v>
      </c>
      <c r="I379" s="17" t="str">
        <f>IF($M379=I$1,COUNTIF($M$2:U379,I$1),"-")</f>
        <v>-</v>
      </c>
      <c r="J379" s="17" t="str">
        <f>IF($M379=J$1,COUNTIF($M$2:V379,J$1),"-")</f>
        <v>-</v>
      </c>
      <c r="K379" s="17" t="str">
        <f>IF($M379=K$1,COUNTIF($M$2:W379,K$1),"-")</f>
        <v>-</v>
      </c>
      <c r="L379" s="17" t="str">
        <f>IF($M379=L$1,COUNTIF($M$2:X379,L$1),"-")</f>
        <v>-</v>
      </c>
      <c r="M379" s="6" t="s">
        <v>81</v>
      </c>
      <c r="N379" s="8" t="s">
        <v>587</v>
      </c>
      <c r="O379" s="8" t="s">
        <v>504</v>
      </c>
      <c r="P379" s="114" t="s">
        <v>407</v>
      </c>
      <c r="Q379" s="6" t="str">
        <f t="shared" si="33"/>
        <v xml:space="preserve">FAU (INT) Foundations in Audit (International) - 2025/26 - Passcards </v>
      </c>
      <c r="R379" s="120">
        <v>9781035528080</v>
      </c>
      <c r="S379" s="62">
        <v>10</v>
      </c>
      <c r="T379" s="9" t="s">
        <v>501</v>
      </c>
      <c r="U379" s="6" t="s">
        <v>340</v>
      </c>
      <c r="V379" s="7" t="s">
        <v>505</v>
      </c>
    </row>
    <row r="380" spans="1:22" s="101" customFormat="1" x14ac:dyDescent="0.35">
      <c r="A380" s="17" t="str">
        <f>IF($M380=A$1,COUNTIF($M$2:M380,A$1),"-")</f>
        <v>-</v>
      </c>
      <c r="B380" s="17" t="str">
        <f>IF($M380=B$1,COUNTIF($M$2:N380,B$1),"-")</f>
        <v>-</v>
      </c>
      <c r="C380" s="17" t="str">
        <f>IF($M380=C$1,COUNTIF($M$2:O380,C$1),"-")</f>
        <v>-</v>
      </c>
      <c r="D380" s="17" t="str">
        <f>IF($M380=D$1,COUNTIF($M$2:P380,D$1),"-")</f>
        <v>-</v>
      </c>
      <c r="E380" s="17" t="str">
        <f>IF($M380=E$1,COUNTIF($M$2:Q380,E$1),"-")</f>
        <v>-</v>
      </c>
      <c r="F380" s="17" t="str">
        <f>IF($M380=F$1,COUNTIF($M$2:R380,F$1),"-")</f>
        <v>-</v>
      </c>
      <c r="G380" s="17" t="str">
        <f>IF($M380=G$1,COUNTIF($M$2:S380,G$1),"-")</f>
        <v>-</v>
      </c>
      <c r="H380" s="17">
        <f>IF($M380=H$1,COUNTIF($M$2:T380,H$1),"-")</f>
        <v>50</v>
      </c>
      <c r="I380" s="17" t="str">
        <f>IF($M380=I$1,COUNTIF($M$2:U380,I$1),"-")</f>
        <v>-</v>
      </c>
      <c r="J380" s="17" t="str">
        <f>IF($M380=J$1,COUNTIF($M$2:V380,J$1),"-")</f>
        <v>-</v>
      </c>
      <c r="K380" s="17" t="str">
        <f>IF($M380=K$1,COUNTIF($M$2:W380,K$1),"-")</f>
        <v>-</v>
      </c>
      <c r="L380" s="17" t="str">
        <f>IF($M380=L$1,COUNTIF($M$2:X380,L$1),"-")</f>
        <v>-</v>
      </c>
      <c r="M380" s="6" t="s">
        <v>81</v>
      </c>
      <c r="N380" s="8" t="s">
        <v>587</v>
      </c>
      <c r="O380" s="8" t="s">
        <v>150</v>
      </c>
      <c r="P380" s="114" t="s">
        <v>407</v>
      </c>
      <c r="Q380" s="6" t="str">
        <f t="shared" si="33"/>
        <v>FAU (INT) Foundations in Audit (International) - 2025/26 - Passcards eBook</v>
      </c>
      <c r="R380" s="120">
        <v>9781035528141</v>
      </c>
      <c r="S380" s="62">
        <v>8.5</v>
      </c>
      <c r="T380" s="9" t="s">
        <v>501</v>
      </c>
      <c r="U380" s="6" t="s">
        <v>339</v>
      </c>
      <c r="V380" s="7" t="s">
        <v>505</v>
      </c>
    </row>
    <row r="381" spans="1:22" s="101" customFormat="1" x14ac:dyDescent="0.35">
      <c r="A381" s="17" t="str">
        <f>IF($M381=A$1,COUNTIF($M$2:M381,A$1),"-")</f>
        <v>-</v>
      </c>
      <c r="B381" s="17" t="str">
        <f>IF($M381=B$1,COUNTIF($M$2:N381,B$1),"-")</f>
        <v>-</v>
      </c>
      <c r="C381" s="17" t="str">
        <f>IF($M381=C$1,COUNTIF($M$2:O381,C$1),"-")</f>
        <v>-</v>
      </c>
      <c r="D381" s="17" t="str">
        <f>IF($M381=D$1,COUNTIF($M$2:P381,D$1),"-")</f>
        <v>-</v>
      </c>
      <c r="E381" s="17" t="str">
        <f>IF($M381=E$1,COUNTIF($M$2:Q381,E$1),"-")</f>
        <v>-</v>
      </c>
      <c r="F381" s="17" t="str">
        <f>IF($M381=F$1,COUNTIF($M$2:R381,F$1),"-")</f>
        <v>-</v>
      </c>
      <c r="G381" s="17" t="str">
        <f>IF($M381=G$1,COUNTIF($M$2:S381,G$1),"-")</f>
        <v>-</v>
      </c>
      <c r="H381" s="17">
        <f>IF($M381=H$1,COUNTIF($M$2:T381,H$1),"-")</f>
        <v>51</v>
      </c>
      <c r="I381" s="17" t="str">
        <f>IF($M381=I$1,COUNTIF($M$2:U381,I$1),"-")</f>
        <v>-</v>
      </c>
      <c r="J381" s="17" t="str">
        <f>IF($M381=J$1,COUNTIF($M$2:V381,J$1),"-")</f>
        <v>-</v>
      </c>
      <c r="K381" s="17" t="str">
        <f>IF($M381=K$1,COUNTIF($M$2:W381,K$1),"-")</f>
        <v>-</v>
      </c>
      <c r="L381" s="17" t="str">
        <f>IF($M381=L$1,COUNTIF($M$2:X381,L$1),"-")</f>
        <v>-</v>
      </c>
      <c r="M381" s="6" t="s">
        <v>81</v>
      </c>
      <c r="N381" s="8" t="s">
        <v>582</v>
      </c>
      <c r="O381" s="8" t="s">
        <v>191</v>
      </c>
      <c r="P381" s="114" t="s">
        <v>407</v>
      </c>
      <c r="Q381" s="6" t="str">
        <f t="shared" si="33"/>
        <v>FFM Foundations in Financial Management - 2025/26 - Exam Practice Kit</v>
      </c>
      <c r="R381" s="120">
        <v>9781509748334</v>
      </c>
      <c r="S381" s="62">
        <v>20</v>
      </c>
      <c r="T381" s="9" t="s">
        <v>501</v>
      </c>
      <c r="U381" s="6" t="s">
        <v>340</v>
      </c>
      <c r="V381" s="7" t="s">
        <v>505</v>
      </c>
    </row>
    <row r="382" spans="1:22" s="101" customFormat="1" x14ac:dyDescent="0.35">
      <c r="A382" s="17" t="str">
        <f>IF($M382=A$1,COUNTIF($M$2:M382,A$1),"-")</f>
        <v>-</v>
      </c>
      <c r="B382" s="17" t="str">
        <f>IF($M382=B$1,COUNTIF($M$2:N382,B$1),"-")</f>
        <v>-</v>
      </c>
      <c r="C382" s="17" t="str">
        <f>IF($M382=C$1,COUNTIF($M$2:O382,C$1),"-")</f>
        <v>-</v>
      </c>
      <c r="D382" s="17" t="str">
        <f>IF($M382=D$1,COUNTIF($M$2:P382,D$1),"-")</f>
        <v>-</v>
      </c>
      <c r="E382" s="17" t="str">
        <f>IF($M382=E$1,COUNTIF($M$2:Q382,E$1),"-")</f>
        <v>-</v>
      </c>
      <c r="F382" s="17" t="str">
        <f>IF($M382=F$1,COUNTIF($M$2:R382,F$1),"-")</f>
        <v>-</v>
      </c>
      <c r="G382" s="17" t="str">
        <f>IF($M382=G$1,COUNTIF($M$2:S382,G$1),"-")</f>
        <v>-</v>
      </c>
      <c r="H382" s="17">
        <f>IF($M382=H$1,COUNTIF($M$2:T382,H$1),"-")</f>
        <v>52</v>
      </c>
      <c r="I382" s="17" t="str">
        <f>IF($M382=I$1,COUNTIF($M$2:U382,I$1),"-")</f>
        <v>-</v>
      </c>
      <c r="J382" s="17" t="str">
        <f>IF($M382=J$1,COUNTIF($M$2:V382,J$1),"-")</f>
        <v>-</v>
      </c>
      <c r="K382" s="17" t="str">
        <f>IF($M382=K$1,COUNTIF($M$2:W382,K$1),"-")</f>
        <v>-</v>
      </c>
      <c r="L382" s="17" t="str">
        <f>IF($M382=L$1,COUNTIF($M$2:X382,L$1),"-")</f>
        <v>-</v>
      </c>
      <c r="M382" s="6" t="s">
        <v>81</v>
      </c>
      <c r="N382" s="8" t="s">
        <v>582</v>
      </c>
      <c r="O382" s="8" t="s">
        <v>192</v>
      </c>
      <c r="P382" s="114" t="s">
        <v>407</v>
      </c>
      <c r="Q382" s="6" t="str">
        <f t="shared" si="33"/>
        <v>FFM Foundations in Financial Management - 2025/26 - Exam Practice Kit eBook</v>
      </c>
      <c r="R382" s="120">
        <v>9781509748396</v>
      </c>
      <c r="S382" s="62">
        <v>17</v>
      </c>
      <c r="T382" s="9" t="s">
        <v>501</v>
      </c>
      <c r="U382" s="6" t="s">
        <v>339</v>
      </c>
      <c r="V382" s="7" t="s">
        <v>505</v>
      </c>
    </row>
    <row r="383" spans="1:22" s="101" customFormat="1" x14ac:dyDescent="0.35">
      <c r="A383" s="17" t="str">
        <f>IF($M383=A$1,COUNTIF($M$2:M383,A$1),"-")</f>
        <v>-</v>
      </c>
      <c r="B383" s="17" t="str">
        <f>IF($M383=B$1,COUNTIF($M$2:N383,B$1),"-")</f>
        <v>-</v>
      </c>
      <c r="C383" s="17" t="str">
        <f>IF($M383=C$1,COUNTIF($M$2:O383,C$1),"-")</f>
        <v>-</v>
      </c>
      <c r="D383" s="17" t="str">
        <f>IF($M383=D$1,COUNTIF($M$2:P383,D$1),"-")</f>
        <v>-</v>
      </c>
      <c r="E383" s="17" t="str">
        <f>IF($M383=E$1,COUNTIF($M$2:Q383,E$1),"-")</f>
        <v>-</v>
      </c>
      <c r="F383" s="17" t="str">
        <f>IF($M383=F$1,COUNTIF($M$2:R383,F$1),"-")</f>
        <v>-</v>
      </c>
      <c r="G383" s="17" t="str">
        <f>IF($M383=G$1,COUNTIF($M$2:S383,G$1),"-")</f>
        <v>-</v>
      </c>
      <c r="H383" s="17">
        <f>IF($M383=H$1,COUNTIF($M$2:T383,H$1),"-")</f>
        <v>53</v>
      </c>
      <c r="I383" s="17" t="str">
        <f>IF($M383=I$1,COUNTIF($M$2:U383,I$1),"-")</f>
        <v>-</v>
      </c>
      <c r="J383" s="17" t="str">
        <f>IF($M383=J$1,COUNTIF($M$2:V383,J$1),"-")</f>
        <v>-</v>
      </c>
      <c r="K383" s="17" t="str">
        <f>IF($M383=K$1,COUNTIF($M$2:W383,K$1),"-")</f>
        <v>-</v>
      </c>
      <c r="L383" s="17" t="str">
        <f>IF($M383=L$1,COUNTIF($M$2:X383,L$1),"-")</f>
        <v>-</v>
      </c>
      <c r="M383" s="6" t="s">
        <v>81</v>
      </c>
      <c r="N383" s="8" t="s">
        <v>582</v>
      </c>
      <c r="O383" s="8" t="s">
        <v>208</v>
      </c>
      <c r="P383" s="114" t="s">
        <v>407</v>
      </c>
      <c r="Q383" s="6" t="str">
        <f t="shared" si="33"/>
        <v>FFM Foundations in Financial Management - 2025/26 - Interactive Text</v>
      </c>
      <c r="R383" s="120">
        <v>9781509748457</v>
      </c>
      <c r="S383" s="62">
        <v>26</v>
      </c>
      <c r="T383" s="9" t="s">
        <v>501</v>
      </c>
      <c r="U383" s="6" t="s">
        <v>340</v>
      </c>
      <c r="V383" s="7" t="s">
        <v>505</v>
      </c>
    </row>
    <row r="384" spans="1:22" s="101" customFormat="1" x14ac:dyDescent="0.35">
      <c r="A384" s="17" t="str">
        <f>IF($M384=A$1,COUNTIF($M$2:M384,A$1),"-")</f>
        <v>-</v>
      </c>
      <c r="B384" s="17" t="str">
        <f>IF($M384=B$1,COUNTIF($M$2:N384,B$1),"-")</f>
        <v>-</v>
      </c>
      <c r="C384" s="17" t="str">
        <f>IF($M384=C$1,COUNTIF($M$2:O384,C$1),"-")</f>
        <v>-</v>
      </c>
      <c r="D384" s="17" t="str">
        <f>IF($M384=D$1,COUNTIF($M$2:P384,D$1),"-")</f>
        <v>-</v>
      </c>
      <c r="E384" s="17" t="str">
        <f>IF($M384=E$1,COUNTIF($M$2:Q384,E$1),"-")</f>
        <v>-</v>
      </c>
      <c r="F384" s="17" t="str">
        <f>IF($M384=F$1,COUNTIF($M$2:R384,F$1),"-")</f>
        <v>-</v>
      </c>
      <c r="G384" s="17" t="str">
        <f>IF($M384=G$1,COUNTIF($M$2:S384,G$1),"-")</f>
        <v>-</v>
      </c>
      <c r="H384" s="17">
        <f>IF($M384=H$1,COUNTIF($M$2:T384,H$1),"-")</f>
        <v>54</v>
      </c>
      <c r="I384" s="17" t="str">
        <f>IF($M384=I$1,COUNTIF($M$2:U384,I$1),"-")</f>
        <v>-</v>
      </c>
      <c r="J384" s="17" t="str">
        <f>IF($M384=J$1,COUNTIF($M$2:V384,J$1),"-")</f>
        <v>-</v>
      </c>
      <c r="K384" s="17" t="str">
        <f>IF($M384=K$1,COUNTIF($M$2:W384,K$1),"-")</f>
        <v>-</v>
      </c>
      <c r="L384" s="17" t="str">
        <f>IF($M384=L$1,COUNTIF($M$2:X384,L$1),"-")</f>
        <v>-</v>
      </c>
      <c r="M384" s="6" t="s">
        <v>81</v>
      </c>
      <c r="N384" s="8" t="s">
        <v>582</v>
      </c>
      <c r="O384" s="8" t="s">
        <v>209</v>
      </c>
      <c r="P384" s="114" t="s">
        <v>407</v>
      </c>
      <c r="Q384" s="6" t="str">
        <f t="shared" si="33"/>
        <v>FFM Foundations in Financial Management - 2025/26 - Interactive Text eBook</v>
      </c>
      <c r="R384" s="120">
        <v>9781035528011</v>
      </c>
      <c r="S384" s="62">
        <v>22.1</v>
      </c>
      <c r="T384" s="9" t="s">
        <v>501</v>
      </c>
      <c r="U384" s="6" t="s">
        <v>339</v>
      </c>
      <c r="V384" s="7" t="s">
        <v>505</v>
      </c>
    </row>
    <row r="385" spans="1:22" s="101" customFormat="1" x14ac:dyDescent="0.35">
      <c r="A385" s="17" t="str">
        <f>IF($M385=A$1,COUNTIF($M$2:M385,A$1),"-")</f>
        <v>-</v>
      </c>
      <c r="B385" s="17" t="str">
        <f>IF($M385=B$1,COUNTIF($M$2:N385,B$1),"-")</f>
        <v>-</v>
      </c>
      <c r="C385" s="17" t="str">
        <f>IF($M385=C$1,COUNTIF($M$2:O385,C$1),"-")</f>
        <v>-</v>
      </c>
      <c r="D385" s="17" t="str">
        <f>IF($M385=D$1,COUNTIF($M$2:P385,D$1),"-")</f>
        <v>-</v>
      </c>
      <c r="E385" s="17" t="str">
        <f>IF($M385=E$1,COUNTIF($M$2:Q385,E$1),"-")</f>
        <v>-</v>
      </c>
      <c r="F385" s="17" t="str">
        <f>IF($M385=F$1,COUNTIF($M$2:R385,F$1),"-")</f>
        <v>-</v>
      </c>
      <c r="G385" s="17" t="str">
        <f>IF($M385=G$1,COUNTIF($M$2:S385,G$1),"-")</f>
        <v>-</v>
      </c>
      <c r="H385" s="17">
        <f>IF($M385=H$1,COUNTIF($M$2:T385,H$1),"-")</f>
        <v>55</v>
      </c>
      <c r="I385" s="17" t="str">
        <f>IF($M385=I$1,COUNTIF($M$2:U385,I$1),"-")</f>
        <v>-</v>
      </c>
      <c r="J385" s="17" t="str">
        <f>IF($M385=J$1,COUNTIF($M$2:V385,J$1),"-")</f>
        <v>-</v>
      </c>
      <c r="K385" s="17" t="str">
        <f>IF($M385=K$1,COUNTIF($M$2:W385,K$1),"-")</f>
        <v>-</v>
      </c>
      <c r="L385" s="17" t="str">
        <f>IF($M385=L$1,COUNTIF($M$2:X385,L$1),"-")</f>
        <v>-</v>
      </c>
      <c r="M385" s="6" t="s">
        <v>81</v>
      </c>
      <c r="N385" s="8" t="s">
        <v>582</v>
      </c>
      <c r="O385" s="8" t="s">
        <v>504</v>
      </c>
      <c r="P385" s="114" t="s">
        <v>407</v>
      </c>
      <c r="Q385" s="6" t="str">
        <f t="shared" si="33"/>
        <v xml:space="preserve">FFM Foundations in Financial Management - 2025/26 - Passcards </v>
      </c>
      <c r="R385" s="120">
        <v>9781035528073</v>
      </c>
      <c r="S385" s="62">
        <v>10</v>
      </c>
      <c r="T385" s="9" t="s">
        <v>501</v>
      </c>
      <c r="U385" s="6" t="s">
        <v>340</v>
      </c>
      <c r="V385" s="7" t="s">
        <v>505</v>
      </c>
    </row>
    <row r="386" spans="1:22" s="101" customFormat="1" x14ac:dyDescent="0.35">
      <c r="A386" s="17" t="str">
        <f>IF($M386=A$1,COUNTIF($M$2:M386,A$1),"-")</f>
        <v>-</v>
      </c>
      <c r="B386" s="17" t="str">
        <f>IF($M386=B$1,COUNTIF($M$2:N386,B$1),"-")</f>
        <v>-</v>
      </c>
      <c r="C386" s="17" t="str">
        <f>IF($M386=C$1,COUNTIF($M$2:O386,C$1),"-")</f>
        <v>-</v>
      </c>
      <c r="D386" s="17" t="str">
        <f>IF($M386=D$1,COUNTIF($M$2:P386,D$1),"-")</f>
        <v>-</v>
      </c>
      <c r="E386" s="17" t="str">
        <f>IF($M386=E$1,COUNTIF($M$2:Q386,E$1),"-")</f>
        <v>-</v>
      </c>
      <c r="F386" s="17" t="str">
        <f>IF($M386=F$1,COUNTIF($M$2:R386,F$1),"-")</f>
        <v>-</v>
      </c>
      <c r="G386" s="17" t="str">
        <f>IF($M386=G$1,COUNTIF($M$2:S386,G$1),"-")</f>
        <v>-</v>
      </c>
      <c r="H386" s="17">
        <f>IF($M386=H$1,COUNTIF($M$2:T386,H$1),"-")</f>
        <v>56</v>
      </c>
      <c r="I386" s="17" t="str">
        <f>IF($M386=I$1,COUNTIF($M$2:U386,I$1),"-")</f>
        <v>-</v>
      </c>
      <c r="J386" s="17" t="str">
        <f>IF($M386=J$1,COUNTIF($M$2:V386,J$1),"-")</f>
        <v>-</v>
      </c>
      <c r="K386" s="17" t="str">
        <f>IF($M386=K$1,COUNTIF($M$2:W386,K$1),"-")</f>
        <v>-</v>
      </c>
      <c r="L386" s="17" t="str">
        <f>IF($M386=L$1,COUNTIF($M$2:X386,L$1),"-")</f>
        <v>-</v>
      </c>
      <c r="M386" s="6" t="s">
        <v>81</v>
      </c>
      <c r="N386" s="8" t="s">
        <v>582</v>
      </c>
      <c r="O386" s="8" t="s">
        <v>150</v>
      </c>
      <c r="P386" s="114" t="s">
        <v>407</v>
      </c>
      <c r="Q386" s="6" t="str">
        <f t="shared" si="33"/>
        <v>FFM Foundations in Financial Management - 2025/26 - Passcards eBook</v>
      </c>
      <c r="R386" s="120">
        <v>9781035528134</v>
      </c>
      <c r="S386" s="62">
        <v>8.5</v>
      </c>
      <c r="T386" s="9" t="s">
        <v>501</v>
      </c>
      <c r="U386" s="6" t="s">
        <v>339</v>
      </c>
      <c r="V386" s="7" t="s">
        <v>505</v>
      </c>
    </row>
    <row r="387" spans="1:22" s="101" customFormat="1" x14ac:dyDescent="0.35">
      <c r="A387" s="17" t="str">
        <f>IF($M387=A$1,COUNTIF($M$2:M387,A$1),"-")</f>
        <v>-</v>
      </c>
      <c r="B387" s="17" t="str">
        <f>IF($M387=B$1,COUNTIF($M$2:N387,B$1),"-")</f>
        <v>-</v>
      </c>
      <c r="C387" s="17" t="str">
        <f>IF($M387=C$1,COUNTIF($M$2:O387,C$1),"-")</f>
        <v>-</v>
      </c>
      <c r="D387" s="17" t="str">
        <f>IF($M387=D$1,COUNTIF($M$2:P387,D$1),"-")</f>
        <v>-</v>
      </c>
      <c r="E387" s="17" t="str">
        <f>IF($M387=E$1,COUNTIF($M$2:Q387,E$1),"-")</f>
        <v>-</v>
      </c>
      <c r="F387" s="17" t="str">
        <f>IF($M387=F$1,COUNTIF($M$2:R387,F$1),"-")</f>
        <v>-</v>
      </c>
      <c r="G387" s="17" t="str">
        <f>IF($M387=G$1,COUNTIF($M$2:S387,G$1),"-")</f>
        <v>-</v>
      </c>
      <c r="H387" s="17">
        <f>IF($M387=H$1,COUNTIF($M$2:T387,H$1),"-")</f>
        <v>57</v>
      </c>
      <c r="I387" s="17" t="str">
        <f>IF($M387=I$1,COUNTIF($M$2:U387,I$1),"-")</f>
        <v>-</v>
      </c>
      <c r="J387" s="17" t="str">
        <f>IF($M387=J$1,COUNTIF($M$2:V387,J$1),"-")</f>
        <v>-</v>
      </c>
      <c r="K387" s="17" t="str">
        <f>IF($M387=K$1,COUNTIF($M$2:W387,K$1),"-")</f>
        <v>-</v>
      </c>
      <c r="L387" s="17" t="str">
        <f>IF($M387=L$1,COUNTIF($M$2:X387,L$1),"-")</f>
        <v>-</v>
      </c>
      <c r="M387" s="6" t="s">
        <v>81</v>
      </c>
      <c r="N387" s="8" t="s">
        <v>584</v>
      </c>
      <c r="O387" s="8" t="s">
        <v>191</v>
      </c>
      <c r="P387" s="114" t="s">
        <v>407</v>
      </c>
      <c r="Q387" s="6" t="str">
        <f t="shared" si="33"/>
        <v>FA2 Maintaining Financial Records - 2025/26 - Exam Practice Kit</v>
      </c>
      <c r="R387" s="120">
        <v>9781509748303</v>
      </c>
      <c r="S387" s="62">
        <v>20</v>
      </c>
      <c r="T387" s="9" t="s">
        <v>501</v>
      </c>
      <c r="U387" s="6" t="s">
        <v>340</v>
      </c>
      <c r="V387" s="7" t="s">
        <v>503</v>
      </c>
    </row>
    <row r="388" spans="1:22" s="101" customFormat="1" x14ac:dyDescent="0.35">
      <c r="A388" s="17" t="str">
        <f>IF($M388=A$1,COUNTIF($M$2:M388,A$1),"-")</f>
        <v>-</v>
      </c>
      <c r="B388" s="17" t="str">
        <f>IF($M388=B$1,COUNTIF($M$2:N388,B$1),"-")</f>
        <v>-</v>
      </c>
      <c r="C388" s="17" t="str">
        <f>IF($M388=C$1,COUNTIF($M$2:O388,C$1),"-")</f>
        <v>-</v>
      </c>
      <c r="D388" s="17" t="str">
        <f>IF($M388=D$1,COUNTIF($M$2:P388,D$1),"-")</f>
        <v>-</v>
      </c>
      <c r="E388" s="17" t="str">
        <f>IF($M388=E$1,COUNTIF($M$2:Q388,E$1),"-")</f>
        <v>-</v>
      </c>
      <c r="F388" s="17" t="str">
        <f>IF($M388=F$1,COUNTIF($M$2:R388,F$1),"-")</f>
        <v>-</v>
      </c>
      <c r="G388" s="17" t="str">
        <f>IF($M388=G$1,COUNTIF($M$2:S388,G$1),"-")</f>
        <v>-</v>
      </c>
      <c r="H388" s="17">
        <f>IF($M388=H$1,COUNTIF($M$2:T388,H$1),"-")</f>
        <v>58</v>
      </c>
      <c r="I388" s="17" t="str">
        <f>IF($M388=I$1,COUNTIF($M$2:U388,I$1),"-")</f>
        <v>-</v>
      </c>
      <c r="J388" s="17" t="str">
        <f>IF($M388=J$1,COUNTIF($M$2:V388,J$1),"-")</f>
        <v>-</v>
      </c>
      <c r="K388" s="17" t="str">
        <f>IF($M388=K$1,COUNTIF($M$2:W388,K$1),"-")</f>
        <v>-</v>
      </c>
      <c r="L388" s="17" t="str">
        <f>IF($M388=L$1,COUNTIF($M$2:X388,L$1),"-")</f>
        <v>-</v>
      </c>
      <c r="M388" s="6" t="s">
        <v>81</v>
      </c>
      <c r="N388" s="8" t="s">
        <v>584</v>
      </c>
      <c r="O388" s="8" t="s">
        <v>192</v>
      </c>
      <c r="P388" s="114" t="s">
        <v>407</v>
      </c>
      <c r="Q388" s="6" t="str">
        <f t="shared" si="33"/>
        <v>FA2 Maintaining Financial Records - 2025/26 - Exam Practice Kit eBook</v>
      </c>
      <c r="R388" s="120">
        <v>9781509748365</v>
      </c>
      <c r="S388" s="62">
        <v>17</v>
      </c>
      <c r="T388" s="9" t="s">
        <v>501</v>
      </c>
      <c r="U388" s="6" t="s">
        <v>339</v>
      </c>
      <c r="V388" s="7" t="s">
        <v>503</v>
      </c>
    </row>
    <row r="389" spans="1:22" s="101" customFormat="1" x14ac:dyDescent="0.35">
      <c r="A389" s="17" t="str">
        <f>IF($M389=A$1,COUNTIF($M$2:M389,A$1),"-")</f>
        <v>-</v>
      </c>
      <c r="B389" s="17" t="str">
        <f>IF($M389=B$1,COUNTIF($M$2:N389,B$1),"-")</f>
        <v>-</v>
      </c>
      <c r="C389" s="17" t="str">
        <f>IF($M389=C$1,COUNTIF($M$2:O389,C$1),"-")</f>
        <v>-</v>
      </c>
      <c r="D389" s="17" t="str">
        <f>IF($M389=D$1,COUNTIF($M$2:P389,D$1),"-")</f>
        <v>-</v>
      </c>
      <c r="E389" s="17" t="str">
        <f>IF($M389=E$1,COUNTIF($M$2:Q389,E$1),"-")</f>
        <v>-</v>
      </c>
      <c r="F389" s="17" t="str">
        <f>IF($M389=F$1,COUNTIF($M$2:R389,F$1),"-")</f>
        <v>-</v>
      </c>
      <c r="G389" s="17" t="str">
        <f>IF($M389=G$1,COUNTIF($M$2:S389,G$1),"-")</f>
        <v>-</v>
      </c>
      <c r="H389" s="17">
        <f>IF($M389=H$1,COUNTIF($M$2:T389,H$1),"-")</f>
        <v>59</v>
      </c>
      <c r="I389" s="17" t="str">
        <f>IF($M389=I$1,COUNTIF($M$2:U389,I$1),"-")</f>
        <v>-</v>
      </c>
      <c r="J389" s="17" t="str">
        <f>IF($M389=J$1,COUNTIF($M$2:V389,J$1),"-")</f>
        <v>-</v>
      </c>
      <c r="K389" s="17" t="str">
        <f>IF($M389=K$1,COUNTIF($M$2:W389,K$1),"-")</f>
        <v>-</v>
      </c>
      <c r="L389" s="17" t="str">
        <f>IF($M389=L$1,COUNTIF($M$2:X389,L$1),"-")</f>
        <v>-</v>
      </c>
      <c r="M389" s="6" t="s">
        <v>81</v>
      </c>
      <c r="N389" s="8" t="s">
        <v>584</v>
      </c>
      <c r="O389" s="8" t="s">
        <v>208</v>
      </c>
      <c r="P389" s="114" t="s">
        <v>407</v>
      </c>
      <c r="Q389" s="6" t="str">
        <f t="shared" ref="Q389:Q414" si="34">CONCATENATE(N389," - ",P389," - ",O389)</f>
        <v>FA2 Maintaining Financial Records - 2025/26 - Interactive Text</v>
      </c>
      <c r="R389" s="120">
        <v>9781509748426</v>
      </c>
      <c r="S389" s="62">
        <v>26</v>
      </c>
      <c r="T389" s="9" t="s">
        <v>501</v>
      </c>
      <c r="U389" s="6" t="s">
        <v>340</v>
      </c>
      <c r="V389" s="7" t="s">
        <v>503</v>
      </c>
    </row>
    <row r="390" spans="1:22" s="101" customFormat="1" x14ac:dyDescent="0.35">
      <c r="A390" s="17" t="str">
        <f>IF($M390=A$1,COUNTIF($M$2:M390,A$1),"-")</f>
        <v>-</v>
      </c>
      <c r="B390" s="17" t="str">
        <f>IF($M390=B$1,COUNTIF($M$2:N390,B$1),"-")</f>
        <v>-</v>
      </c>
      <c r="C390" s="17" t="str">
        <f>IF($M390=C$1,COUNTIF($M$2:O390,C$1),"-")</f>
        <v>-</v>
      </c>
      <c r="D390" s="17" t="str">
        <f>IF($M390=D$1,COUNTIF($M$2:P390,D$1),"-")</f>
        <v>-</v>
      </c>
      <c r="E390" s="17" t="str">
        <f>IF($M390=E$1,COUNTIF($M$2:Q390,E$1),"-")</f>
        <v>-</v>
      </c>
      <c r="F390" s="17" t="str">
        <f>IF($M390=F$1,COUNTIF($M$2:R390,F$1),"-")</f>
        <v>-</v>
      </c>
      <c r="G390" s="17" t="str">
        <f>IF($M390=G$1,COUNTIF($M$2:S390,G$1),"-")</f>
        <v>-</v>
      </c>
      <c r="H390" s="17">
        <f>IF($M390=H$1,COUNTIF($M$2:T390,H$1),"-")</f>
        <v>60</v>
      </c>
      <c r="I390" s="17" t="str">
        <f>IF($M390=I$1,COUNTIF($M$2:U390,I$1),"-")</f>
        <v>-</v>
      </c>
      <c r="J390" s="17" t="str">
        <f>IF($M390=J$1,COUNTIF($M$2:V390,J$1),"-")</f>
        <v>-</v>
      </c>
      <c r="K390" s="17" t="str">
        <f>IF($M390=K$1,COUNTIF($M$2:W390,K$1),"-")</f>
        <v>-</v>
      </c>
      <c r="L390" s="17" t="str">
        <f>IF($M390=L$1,COUNTIF($M$2:X390,L$1),"-")</f>
        <v>-</v>
      </c>
      <c r="M390" s="6" t="s">
        <v>81</v>
      </c>
      <c r="N390" s="8" t="s">
        <v>584</v>
      </c>
      <c r="O390" s="8" t="s">
        <v>209</v>
      </c>
      <c r="P390" s="114" t="s">
        <v>407</v>
      </c>
      <c r="Q390" s="6" t="str">
        <f t="shared" si="34"/>
        <v>FA2 Maintaining Financial Records - 2025/26 - Interactive Text eBook</v>
      </c>
      <c r="R390" s="120">
        <v>9781509748488</v>
      </c>
      <c r="S390" s="62">
        <v>22.1</v>
      </c>
      <c r="T390" s="9" t="s">
        <v>501</v>
      </c>
      <c r="U390" s="6" t="s">
        <v>339</v>
      </c>
      <c r="V390" s="7" t="s">
        <v>503</v>
      </c>
    </row>
    <row r="391" spans="1:22" s="101" customFormat="1" x14ac:dyDescent="0.35">
      <c r="A391" s="17" t="str">
        <f>IF($M391=A$1,COUNTIF($M$2:M391,A$1),"-")</f>
        <v>-</v>
      </c>
      <c r="B391" s="17" t="str">
        <f>IF($M391=B$1,COUNTIF($M$2:N391,B$1),"-")</f>
        <v>-</v>
      </c>
      <c r="C391" s="17" t="str">
        <f>IF($M391=C$1,COUNTIF($M$2:O391,C$1),"-")</f>
        <v>-</v>
      </c>
      <c r="D391" s="17" t="str">
        <f>IF($M391=D$1,COUNTIF($M$2:P391,D$1),"-")</f>
        <v>-</v>
      </c>
      <c r="E391" s="17" t="str">
        <f>IF($M391=E$1,COUNTIF($M$2:Q391,E$1),"-")</f>
        <v>-</v>
      </c>
      <c r="F391" s="17" t="str">
        <f>IF($M391=F$1,COUNTIF($M$2:R391,F$1),"-")</f>
        <v>-</v>
      </c>
      <c r="G391" s="17" t="str">
        <f>IF($M391=G$1,COUNTIF($M$2:S391,G$1),"-")</f>
        <v>-</v>
      </c>
      <c r="H391" s="17">
        <f>IF($M391=H$1,COUNTIF($M$2:T391,H$1),"-")</f>
        <v>61</v>
      </c>
      <c r="I391" s="17" t="str">
        <f>IF($M391=I$1,COUNTIF($M$2:U391,I$1),"-")</f>
        <v>-</v>
      </c>
      <c r="J391" s="17" t="str">
        <f>IF($M391=J$1,COUNTIF($M$2:V391,J$1),"-")</f>
        <v>-</v>
      </c>
      <c r="K391" s="17" t="str">
        <f>IF($M391=K$1,COUNTIF($M$2:W391,K$1),"-")</f>
        <v>-</v>
      </c>
      <c r="L391" s="17" t="str">
        <f>IF($M391=L$1,COUNTIF($M$2:X391,L$1),"-")</f>
        <v>-</v>
      </c>
      <c r="M391" s="6" t="s">
        <v>81</v>
      </c>
      <c r="N391" s="8" t="s">
        <v>584</v>
      </c>
      <c r="O391" s="8" t="s">
        <v>504</v>
      </c>
      <c r="P391" s="114" t="s">
        <v>407</v>
      </c>
      <c r="Q391" s="6" t="str">
        <f t="shared" si="34"/>
        <v xml:space="preserve">FA2 Maintaining Financial Records - 2025/26 - Passcards </v>
      </c>
      <c r="R391" s="120">
        <v>9781035528042</v>
      </c>
      <c r="S391" s="62">
        <v>10</v>
      </c>
      <c r="T391" s="9" t="s">
        <v>501</v>
      </c>
      <c r="U391" s="6" t="s">
        <v>340</v>
      </c>
      <c r="V391" s="7" t="s">
        <v>503</v>
      </c>
    </row>
    <row r="392" spans="1:22" s="101" customFormat="1" x14ac:dyDescent="0.35">
      <c r="A392" s="17" t="str">
        <f>IF($M392=A$1,COUNTIF($M$2:M392,A$1),"-")</f>
        <v>-</v>
      </c>
      <c r="B392" s="17" t="str">
        <f>IF($M392=B$1,COUNTIF($M$2:N392,B$1),"-")</f>
        <v>-</v>
      </c>
      <c r="C392" s="17" t="str">
        <f>IF($M392=C$1,COUNTIF($M$2:O392,C$1),"-")</f>
        <v>-</v>
      </c>
      <c r="D392" s="17" t="str">
        <f>IF($M392=D$1,COUNTIF($M$2:P392,D$1),"-")</f>
        <v>-</v>
      </c>
      <c r="E392" s="17" t="str">
        <f>IF($M392=E$1,COUNTIF($M$2:Q392,E$1),"-")</f>
        <v>-</v>
      </c>
      <c r="F392" s="17" t="str">
        <f>IF($M392=F$1,COUNTIF($M$2:R392,F$1),"-")</f>
        <v>-</v>
      </c>
      <c r="G392" s="17" t="str">
        <f>IF($M392=G$1,COUNTIF($M$2:S392,G$1),"-")</f>
        <v>-</v>
      </c>
      <c r="H392" s="17">
        <f>IF($M392=H$1,COUNTIF($M$2:T392,H$1),"-")</f>
        <v>62</v>
      </c>
      <c r="I392" s="17" t="str">
        <f>IF($M392=I$1,COUNTIF($M$2:U392,I$1),"-")</f>
        <v>-</v>
      </c>
      <c r="J392" s="17" t="str">
        <f>IF($M392=J$1,COUNTIF($M$2:V392,J$1),"-")</f>
        <v>-</v>
      </c>
      <c r="K392" s="17" t="str">
        <f>IF($M392=K$1,COUNTIF($M$2:W392,K$1),"-")</f>
        <v>-</v>
      </c>
      <c r="L392" s="17" t="str">
        <f>IF($M392=L$1,COUNTIF($M$2:X392,L$1),"-")</f>
        <v>-</v>
      </c>
      <c r="M392" s="6" t="s">
        <v>81</v>
      </c>
      <c r="N392" s="8" t="s">
        <v>584</v>
      </c>
      <c r="O392" s="8" t="s">
        <v>150</v>
      </c>
      <c r="P392" s="114" t="s">
        <v>407</v>
      </c>
      <c r="Q392" s="6" t="str">
        <f t="shared" si="34"/>
        <v>FA2 Maintaining Financial Records - 2025/26 - Passcards eBook</v>
      </c>
      <c r="R392" s="120">
        <v>9781035528103</v>
      </c>
      <c r="S392" s="62">
        <v>8.5</v>
      </c>
      <c r="T392" s="9" t="s">
        <v>501</v>
      </c>
      <c r="U392" s="6" t="s">
        <v>339</v>
      </c>
      <c r="V392" s="7" t="s">
        <v>503</v>
      </c>
    </row>
    <row r="393" spans="1:22" s="101" customFormat="1" x14ac:dyDescent="0.35">
      <c r="A393" s="17" t="str">
        <f>IF($M393=A$1,COUNTIF($M$2:M393,A$1),"-")</f>
        <v>-</v>
      </c>
      <c r="B393" s="17" t="str">
        <f>IF($M393=B$1,COUNTIF($M$2:N393,B$1),"-")</f>
        <v>-</v>
      </c>
      <c r="C393" s="17" t="str">
        <f>IF($M393=C$1,COUNTIF($M$2:O393,C$1),"-")</f>
        <v>-</v>
      </c>
      <c r="D393" s="17" t="str">
        <f>IF($M393=D$1,COUNTIF($M$2:P393,D$1),"-")</f>
        <v>-</v>
      </c>
      <c r="E393" s="17" t="str">
        <f>IF($M393=E$1,COUNTIF($M$2:Q393,E$1),"-")</f>
        <v>-</v>
      </c>
      <c r="F393" s="17" t="str">
        <f>IF($M393=F$1,COUNTIF($M$2:R393,F$1),"-")</f>
        <v>-</v>
      </c>
      <c r="G393" s="17" t="str">
        <f>IF($M393=G$1,COUNTIF($M$2:S393,G$1),"-")</f>
        <v>-</v>
      </c>
      <c r="H393" s="17">
        <f>IF($M393=H$1,COUNTIF($M$2:T393,H$1),"-")</f>
        <v>63</v>
      </c>
      <c r="I393" s="17" t="str">
        <f>IF($M393=I$1,COUNTIF($M$2:U393,I$1),"-")</f>
        <v>-</v>
      </c>
      <c r="J393" s="17" t="str">
        <f>IF($M393=J$1,COUNTIF($M$2:V393,J$1),"-")</f>
        <v>-</v>
      </c>
      <c r="K393" s="17" t="str">
        <f>IF($M393=K$1,COUNTIF($M$2:W393,K$1),"-")</f>
        <v>-</v>
      </c>
      <c r="L393" s="17" t="str">
        <f>IF($M393=L$1,COUNTIF($M$2:X393,L$1),"-")</f>
        <v>-</v>
      </c>
      <c r="M393" s="6" t="s">
        <v>81</v>
      </c>
      <c r="N393" s="8" t="s">
        <v>583</v>
      </c>
      <c r="O393" s="8" t="s">
        <v>145</v>
      </c>
      <c r="P393" s="114" t="s">
        <v>407</v>
      </c>
      <c r="Q393" s="6" t="str">
        <f t="shared" si="34"/>
        <v>FMA Management Accounting - 2025/26 - Course Book</v>
      </c>
      <c r="R393" s="120">
        <v>9781509749829</v>
      </c>
      <c r="S393" s="62">
        <v>39</v>
      </c>
      <c r="T393" s="9" t="s">
        <v>501</v>
      </c>
      <c r="U393" s="6" t="s">
        <v>340</v>
      </c>
      <c r="V393" s="7" t="s">
        <v>503</v>
      </c>
    </row>
    <row r="394" spans="1:22" s="101" customFormat="1" x14ac:dyDescent="0.35">
      <c r="A394" s="17" t="str">
        <f>IF($M394=A$1,COUNTIF($M$2:M394,A$1),"-")</f>
        <v>-</v>
      </c>
      <c r="B394" s="17" t="str">
        <f>IF($M394=B$1,COUNTIF($M$2:N394,B$1),"-")</f>
        <v>-</v>
      </c>
      <c r="C394" s="17" t="str">
        <f>IF($M394=C$1,COUNTIF($M$2:O394,C$1),"-")</f>
        <v>-</v>
      </c>
      <c r="D394" s="17" t="str">
        <f>IF($M394=D$1,COUNTIF($M$2:P394,D$1),"-")</f>
        <v>-</v>
      </c>
      <c r="E394" s="17" t="str">
        <f>IF($M394=E$1,COUNTIF($M$2:Q394,E$1),"-")</f>
        <v>-</v>
      </c>
      <c r="F394" s="17" t="str">
        <f>IF($M394=F$1,COUNTIF($M$2:R394,F$1),"-")</f>
        <v>-</v>
      </c>
      <c r="G394" s="17" t="str">
        <f>IF($M394=G$1,COUNTIF($M$2:S394,G$1),"-")</f>
        <v>-</v>
      </c>
      <c r="H394" s="17">
        <f>IF($M394=H$1,COUNTIF($M$2:T394,H$1),"-")</f>
        <v>64</v>
      </c>
      <c r="I394" s="17" t="str">
        <f>IF($M394=I$1,COUNTIF($M$2:U394,I$1),"-")</f>
        <v>-</v>
      </c>
      <c r="J394" s="17" t="str">
        <f>IF($M394=J$1,COUNTIF($M$2:V394,J$1),"-")</f>
        <v>-</v>
      </c>
      <c r="K394" s="17" t="str">
        <f>IF($M394=K$1,COUNTIF($M$2:W394,K$1),"-")</f>
        <v>-</v>
      </c>
      <c r="L394" s="17" t="str">
        <f>IF($M394=L$1,COUNTIF($M$2:X394,L$1),"-")</f>
        <v>-</v>
      </c>
      <c r="M394" s="6" t="s">
        <v>81</v>
      </c>
      <c r="N394" s="8" t="s">
        <v>583</v>
      </c>
      <c r="O394" s="8" t="s">
        <v>149</v>
      </c>
      <c r="P394" s="114" t="s">
        <v>407</v>
      </c>
      <c r="Q394" s="6" t="str">
        <f t="shared" si="34"/>
        <v>FMA Management Accounting - 2025/26 - Course Book eBook</v>
      </c>
      <c r="R394" s="120" t="s">
        <v>613</v>
      </c>
      <c r="S394" s="62">
        <v>33.15</v>
      </c>
      <c r="T394" s="9" t="s">
        <v>501</v>
      </c>
      <c r="U394" s="6" t="s">
        <v>339</v>
      </c>
      <c r="V394" s="7" t="s">
        <v>503</v>
      </c>
    </row>
    <row r="395" spans="1:22" s="101" customFormat="1" x14ac:dyDescent="0.35">
      <c r="A395" s="17" t="str">
        <f>IF($M395=A$1,COUNTIF($M$2:M395,A$1),"-")</f>
        <v>-</v>
      </c>
      <c r="B395" s="17" t="str">
        <f>IF($M395=B$1,COUNTIF($M$2:N395,B$1),"-")</f>
        <v>-</v>
      </c>
      <c r="C395" s="17" t="str">
        <f>IF($M395=C$1,COUNTIF($M$2:O395,C$1),"-")</f>
        <v>-</v>
      </c>
      <c r="D395" s="17" t="str">
        <f>IF($M395=D$1,COUNTIF($M$2:P395,D$1),"-")</f>
        <v>-</v>
      </c>
      <c r="E395" s="17" t="str">
        <f>IF($M395=E$1,COUNTIF($M$2:Q395,E$1),"-")</f>
        <v>-</v>
      </c>
      <c r="F395" s="17" t="str">
        <f>IF($M395=F$1,COUNTIF($M$2:R395,F$1),"-")</f>
        <v>-</v>
      </c>
      <c r="G395" s="17" t="str">
        <f>IF($M395=G$1,COUNTIF($M$2:S395,G$1),"-")</f>
        <v>-</v>
      </c>
      <c r="H395" s="17">
        <f>IF($M395=H$1,COUNTIF($M$2:T395,H$1),"-")</f>
        <v>65</v>
      </c>
      <c r="I395" s="17" t="str">
        <f>IF($M395=I$1,COUNTIF($M$2:U395,I$1),"-")</f>
        <v>-</v>
      </c>
      <c r="J395" s="17" t="str">
        <f>IF($M395=J$1,COUNTIF($M$2:V395,J$1),"-")</f>
        <v>-</v>
      </c>
      <c r="K395" s="17" t="str">
        <f>IF($M395=K$1,COUNTIF($M$2:W395,K$1),"-")</f>
        <v>-</v>
      </c>
      <c r="L395" s="17" t="str">
        <f>IF($M395=L$1,COUNTIF($M$2:X395,L$1),"-")</f>
        <v>-</v>
      </c>
      <c r="M395" s="6" t="s">
        <v>81</v>
      </c>
      <c r="N395" s="8" t="s">
        <v>583</v>
      </c>
      <c r="O395" s="8" t="s">
        <v>191</v>
      </c>
      <c r="P395" s="114" t="s">
        <v>407</v>
      </c>
      <c r="Q395" s="6" t="str">
        <f t="shared" si="34"/>
        <v>FMA Management Accounting - 2025/26 - Exam Practice Kit</v>
      </c>
      <c r="R395" s="120">
        <v>9781509748808</v>
      </c>
      <c r="S395" s="62">
        <v>23</v>
      </c>
      <c r="T395" s="9" t="s">
        <v>501</v>
      </c>
      <c r="U395" s="6" t="s">
        <v>340</v>
      </c>
      <c r="V395" s="7" t="s">
        <v>503</v>
      </c>
    </row>
    <row r="396" spans="1:22" s="101" customFormat="1" x14ac:dyDescent="0.35">
      <c r="A396" s="17" t="str">
        <f>IF($M396=A$1,COUNTIF($M$2:M396,A$1),"-")</f>
        <v>-</v>
      </c>
      <c r="B396" s="17" t="str">
        <f>IF($M396=B$1,COUNTIF($M$2:N396,B$1),"-")</f>
        <v>-</v>
      </c>
      <c r="C396" s="17" t="str">
        <f>IF($M396=C$1,COUNTIF($M$2:O396,C$1),"-")</f>
        <v>-</v>
      </c>
      <c r="D396" s="17" t="str">
        <f>IF($M396=D$1,COUNTIF($M$2:P396,D$1),"-")</f>
        <v>-</v>
      </c>
      <c r="E396" s="17" t="str">
        <f>IF($M396=E$1,COUNTIF($M$2:Q396,E$1),"-")</f>
        <v>-</v>
      </c>
      <c r="F396" s="17" t="str">
        <f>IF($M396=F$1,COUNTIF($M$2:R396,F$1),"-")</f>
        <v>-</v>
      </c>
      <c r="G396" s="17" t="str">
        <f>IF($M396=G$1,COUNTIF($M$2:S396,G$1),"-")</f>
        <v>-</v>
      </c>
      <c r="H396" s="17">
        <f>IF($M396=H$1,COUNTIF($M$2:T396,H$1),"-")</f>
        <v>66</v>
      </c>
      <c r="I396" s="17" t="str">
        <f>IF($M396=I$1,COUNTIF($M$2:U396,I$1),"-")</f>
        <v>-</v>
      </c>
      <c r="J396" s="17" t="str">
        <f>IF($M396=J$1,COUNTIF($M$2:V396,J$1),"-")</f>
        <v>-</v>
      </c>
      <c r="K396" s="17" t="str">
        <f>IF($M396=K$1,COUNTIF($M$2:W396,K$1),"-")</f>
        <v>-</v>
      </c>
      <c r="L396" s="17" t="str">
        <f>IF($M396=L$1,COUNTIF($M$2:X396,L$1),"-")</f>
        <v>-</v>
      </c>
      <c r="M396" s="6" t="s">
        <v>81</v>
      </c>
      <c r="N396" s="8" t="s">
        <v>583</v>
      </c>
      <c r="O396" s="8" t="s">
        <v>192</v>
      </c>
      <c r="P396" s="114" t="s">
        <v>407</v>
      </c>
      <c r="Q396" s="6" t="str">
        <f t="shared" si="34"/>
        <v>FMA Management Accounting - 2025/26 - Exam Practice Kit eBook</v>
      </c>
      <c r="R396" s="120">
        <v>9781509748952</v>
      </c>
      <c r="S396" s="62">
        <v>19.55</v>
      </c>
      <c r="T396" s="9" t="s">
        <v>501</v>
      </c>
      <c r="U396" s="6" t="s">
        <v>339</v>
      </c>
      <c r="V396" s="7" t="s">
        <v>503</v>
      </c>
    </row>
    <row r="397" spans="1:22" s="101" customFormat="1" x14ac:dyDescent="0.35">
      <c r="A397" s="17" t="str">
        <f>IF($M397=A$1,COUNTIF($M$2:M397,A$1),"-")</f>
        <v>-</v>
      </c>
      <c r="B397" s="17" t="str">
        <f>IF($M397=B$1,COUNTIF($M$2:N397,B$1),"-")</f>
        <v>-</v>
      </c>
      <c r="C397" s="17" t="str">
        <f>IF($M397=C$1,COUNTIF($M$2:O397,C$1),"-")</f>
        <v>-</v>
      </c>
      <c r="D397" s="17" t="str">
        <f>IF($M397=D$1,COUNTIF($M$2:P397,D$1),"-")</f>
        <v>-</v>
      </c>
      <c r="E397" s="17" t="str">
        <f>IF($M397=E$1,COUNTIF($M$2:Q397,E$1),"-")</f>
        <v>-</v>
      </c>
      <c r="F397" s="17" t="str">
        <f>IF($M397=F$1,COUNTIF($M$2:R397,F$1),"-")</f>
        <v>-</v>
      </c>
      <c r="G397" s="17" t="str">
        <f>IF($M397=G$1,COUNTIF($M$2:S397,G$1),"-")</f>
        <v>-</v>
      </c>
      <c r="H397" s="17">
        <f>IF($M397=H$1,COUNTIF($M$2:T397,H$1),"-")</f>
        <v>67</v>
      </c>
      <c r="I397" s="17" t="str">
        <f>IF($M397=I$1,COUNTIF($M$2:U397,I$1),"-")</f>
        <v>-</v>
      </c>
      <c r="J397" s="17" t="str">
        <f>IF($M397=J$1,COUNTIF($M$2:V397,J$1),"-")</f>
        <v>-</v>
      </c>
      <c r="K397" s="17" t="str">
        <f>IF($M397=K$1,COUNTIF($M$2:W397,K$1),"-")</f>
        <v>-</v>
      </c>
      <c r="L397" s="17" t="str">
        <f>IF($M397=L$1,COUNTIF($M$2:X397,L$1),"-")</f>
        <v>-</v>
      </c>
      <c r="M397" s="6" t="s">
        <v>81</v>
      </c>
      <c r="N397" s="8" t="s">
        <v>585</v>
      </c>
      <c r="O397" s="8" t="s">
        <v>191</v>
      </c>
      <c r="P397" s="114" t="s">
        <v>407</v>
      </c>
      <c r="Q397" s="6" t="str">
        <f t="shared" si="34"/>
        <v>MA1 Management Information - 2025/26 - Exam Practice Kit</v>
      </c>
      <c r="R397" s="120">
        <v>9781509748310</v>
      </c>
      <c r="S397" s="62">
        <v>20</v>
      </c>
      <c r="T397" s="9" t="s">
        <v>501</v>
      </c>
      <c r="U397" s="6" t="s">
        <v>340</v>
      </c>
      <c r="V397" s="7" t="s">
        <v>503</v>
      </c>
    </row>
    <row r="398" spans="1:22" s="101" customFormat="1" x14ac:dyDescent="0.35">
      <c r="A398" s="17" t="str">
        <f>IF($M398=A$1,COUNTIF($M$2:M398,A$1),"-")</f>
        <v>-</v>
      </c>
      <c r="B398" s="17" t="str">
        <f>IF($M398=B$1,COUNTIF($M$2:N398,B$1),"-")</f>
        <v>-</v>
      </c>
      <c r="C398" s="17" t="str">
        <f>IF($M398=C$1,COUNTIF($M$2:O398,C$1),"-")</f>
        <v>-</v>
      </c>
      <c r="D398" s="17" t="str">
        <f>IF($M398=D$1,COUNTIF($M$2:P398,D$1),"-")</f>
        <v>-</v>
      </c>
      <c r="E398" s="17" t="str">
        <f>IF($M398=E$1,COUNTIF($M$2:Q398,E$1),"-")</f>
        <v>-</v>
      </c>
      <c r="F398" s="17" t="str">
        <f>IF($M398=F$1,COUNTIF($M$2:R398,F$1),"-")</f>
        <v>-</v>
      </c>
      <c r="G398" s="17" t="str">
        <f>IF($M398=G$1,COUNTIF($M$2:S398,G$1),"-")</f>
        <v>-</v>
      </c>
      <c r="H398" s="17">
        <f>IF($M398=H$1,COUNTIF($M$2:T398,H$1),"-")</f>
        <v>68</v>
      </c>
      <c r="I398" s="17" t="str">
        <f>IF($M398=I$1,COUNTIF($M$2:U398,I$1),"-")</f>
        <v>-</v>
      </c>
      <c r="J398" s="17" t="str">
        <f>IF($M398=J$1,COUNTIF($M$2:V398,J$1),"-")</f>
        <v>-</v>
      </c>
      <c r="K398" s="17" t="str">
        <f>IF($M398=K$1,COUNTIF($M$2:W398,K$1),"-")</f>
        <v>-</v>
      </c>
      <c r="L398" s="17" t="str">
        <f>IF($M398=L$1,COUNTIF($M$2:X398,L$1),"-")</f>
        <v>-</v>
      </c>
      <c r="M398" s="6" t="s">
        <v>81</v>
      </c>
      <c r="N398" s="8" t="s">
        <v>585</v>
      </c>
      <c r="O398" s="8" t="s">
        <v>192</v>
      </c>
      <c r="P398" s="114" t="s">
        <v>407</v>
      </c>
      <c r="Q398" s="6" t="str">
        <f t="shared" si="34"/>
        <v>MA1 Management Information - 2025/26 - Exam Practice Kit eBook</v>
      </c>
      <c r="R398" s="120">
        <v>9781509748372</v>
      </c>
      <c r="S398" s="62">
        <v>17</v>
      </c>
      <c r="T398" s="9" t="s">
        <v>501</v>
      </c>
      <c r="U398" s="6" t="s">
        <v>339</v>
      </c>
      <c r="V398" s="7" t="s">
        <v>503</v>
      </c>
    </row>
    <row r="399" spans="1:22" s="101" customFormat="1" x14ac:dyDescent="0.35">
      <c r="A399" s="17" t="str">
        <f>IF($M399=A$1,COUNTIF($M$2:M399,A$1),"-")</f>
        <v>-</v>
      </c>
      <c r="B399" s="17" t="str">
        <f>IF($M399=B$1,COUNTIF($M$2:N399,B$1),"-")</f>
        <v>-</v>
      </c>
      <c r="C399" s="17" t="str">
        <f>IF($M399=C$1,COUNTIF($M$2:O399,C$1),"-")</f>
        <v>-</v>
      </c>
      <c r="D399" s="17" t="str">
        <f>IF($M399=D$1,COUNTIF($M$2:P399,D$1),"-")</f>
        <v>-</v>
      </c>
      <c r="E399" s="17" t="str">
        <f>IF($M399=E$1,COUNTIF($M$2:Q399,E$1),"-")</f>
        <v>-</v>
      </c>
      <c r="F399" s="17" t="str">
        <f>IF($M399=F$1,COUNTIF($M$2:R399,F$1),"-")</f>
        <v>-</v>
      </c>
      <c r="G399" s="17" t="str">
        <f>IF($M399=G$1,COUNTIF($M$2:S399,G$1),"-")</f>
        <v>-</v>
      </c>
      <c r="H399" s="17">
        <f>IF($M399=H$1,COUNTIF($M$2:T399,H$1),"-")</f>
        <v>69</v>
      </c>
      <c r="I399" s="17" t="str">
        <f>IF($M399=I$1,COUNTIF($M$2:U399,I$1),"-")</f>
        <v>-</v>
      </c>
      <c r="J399" s="17" t="str">
        <f>IF($M399=J$1,COUNTIF($M$2:V399,J$1),"-")</f>
        <v>-</v>
      </c>
      <c r="K399" s="17" t="str">
        <f>IF($M399=K$1,COUNTIF($M$2:W399,K$1),"-")</f>
        <v>-</v>
      </c>
      <c r="L399" s="17" t="str">
        <f>IF($M399=L$1,COUNTIF($M$2:X399,L$1),"-")</f>
        <v>-</v>
      </c>
      <c r="M399" s="6" t="s">
        <v>81</v>
      </c>
      <c r="N399" s="8" t="s">
        <v>585</v>
      </c>
      <c r="O399" s="8" t="s">
        <v>208</v>
      </c>
      <c r="P399" s="114" t="s">
        <v>407</v>
      </c>
      <c r="Q399" s="6" t="str">
        <f t="shared" si="34"/>
        <v>MA1 Management Information - 2025/26 - Interactive Text</v>
      </c>
      <c r="R399" s="120">
        <v>9781509748433</v>
      </c>
      <c r="S399" s="62">
        <v>26</v>
      </c>
      <c r="T399" s="9" t="s">
        <v>501</v>
      </c>
      <c r="U399" s="6" t="s">
        <v>340</v>
      </c>
      <c r="V399" s="7" t="s">
        <v>503</v>
      </c>
    </row>
    <row r="400" spans="1:22" s="101" customFormat="1" x14ac:dyDescent="0.35">
      <c r="A400" s="17" t="str">
        <f>IF($M400=A$1,COUNTIF($M$2:M400,A$1),"-")</f>
        <v>-</v>
      </c>
      <c r="B400" s="17" t="str">
        <f>IF($M400=B$1,COUNTIF($M$2:N400,B$1),"-")</f>
        <v>-</v>
      </c>
      <c r="C400" s="17" t="str">
        <f>IF($M400=C$1,COUNTIF($M$2:O400,C$1),"-")</f>
        <v>-</v>
      </c>
      <c r="D400" s="17" t="str">
        <f>IF($M400=D$1,COUNTIF($M$2:P400,D$1),"-")</f>
        <v>-</v>
      </c>
      <c r="E400" s="17" t="str">
        <f>IF($M400=E$1,COUNTIF($M$2:Q400,E$1),"-")</f>
        <v>-</v>
      </c>
      <c r="F400" s="17" t="str">
        <f>IF($M400=F$1,COUNTIF($M$2:R400,F$1),"-")</f>
        <v>-</v>
      </c>
      <c r="G400" s="17" t="str">
        <f>IF($M400=G$1,COUNTIF($M$2:S400,G$1),"-")</f>
        <v>-</v>
      </c>
      <c r="H400" s="17">
        <f>IF($M400=H$1,COUNTIF($M$2:T400,H$1),"-")</f>
        <v>70</v>
      </c>
      <c r="I400" s="17" t="str">
        <f>IF($M400=I$1,COUNTIF($M$2:U400,I$1),"-")</f>
        <v>-</v>
      </c>
      <c r="J400" s="17" t="str">
        <f>IF($M400=J$1,COUNTIF($M$2:V400,J$1),"-")</f>
        <v>-</v>
      </c>
      <c r="K400" s="17" t="str">
        <f>IF($M400=K$1,COUNTIF($M$2:W400,K$1),"-")</f>
        <v>-</v>
      </c>
      <c r="L400" s="17" t="str">
        <f>IF($M400=L$1,COUNTIF($M$2:X400,L$1),"-")</f>
        <v>-</v>
      </c>
      <c r="M400" s="6" t="s">
        <v>81</v>
      </c>
      <c r="N400" s="8" t="s">
        <v>585</v>
      </c>
      <c r="O400" s="8" t="s">
        <v>209</v>
      </c>
      <c r="P400" s="114" t="s">
        <v>407</v>
      </c>
      <c r="Q400" s="6" t="str">
        <f t="shared" si="34"/>
        <v>MA1 Management Information - 2025/26 - Interactive Text eBook</v>
      </c>
      <c r="R400" s="120">
        <v>9781509748495</v>
      </c>
      <c r="S400" s="62">
        <v>22.1</v>
      </c>
      <c r="T400" s="9" t="s">
        <v>501</v>
      </c>
      <c r="U400" s="6" t="s">
        <v>339</v>
      </c>
      <c r="V400" s="7" t="s">
        <v>503</v>
      </c>
    </row>
    <row r="401" spans="1:22" s="101" customFormat="1" x14ac:dyDescent="0.35">
      <c r="A401" s="17" t="str">
        <f>IF($M401=A$1,COUNTIF($M$2:M401,A$1),"-")</f>
        <v>-</v>
      </c>
      <c r="B401" s="17" t="str">
        <f>IF($M401=B$1,COUNTIF($M$2:N401,B$1),"-")</f>
        <v>-</v>
      </c>
      <c r="C401" s="17" t="str">
        <f>IF($M401=C$1,COUNTIF($M$2:O401,C$1),"-")</f>
        <v>-</v>
      </c>
      <c r="D401" s="17" t="str">
        <f>IF($M401=D$1,COUNTIF($M$2:P401,D$1),"-")</f>
        <v>-</v>
      </c>
      <c r="E401" s="17" t="str">
        <f>IF($M401=E$1,COUNTIF($M$2:Q401,E$1),"-")</f>
        <v>-</v>
      </c>
      <c r="F401" s="17" t="str">
        <f>IF($M401=F$1,COUNTIF($M$2:R401,F$1),"-")</f>
        <v>-</v>
      </c>
      <c r="G401" s="17" t="str">
        <f>IF($M401=G$1,COUNTIF($M$2:S401,G$1),"-")</f>
        <v>-</v>
      </c>
      <c r="H401" s="17">
        <f>IF($M401=H$1,COUNTIF($M$2:T401,H$1),"-")</f>
        <v>71</v>
      </c>
      <c r="I401" s="17" t="str">
        <f>IF($M401=I$1,COUNTIF($M$2:U401,I$1),"-")</f>
        <v>-</v>
      </c>
      <c r="J401" s="17" t="str">
        <f>IF($M401=J$1,COUNTIF($M$2:V401,J$1),"-")</f>
        <v>-</v>
      </c>
      <c r="K401" s="17" t="str">
        <f>IF($M401=K$1,COUNTIF($M$2:W401,K$1),"-")</f>
        <v>-</v>
      </c>
      <c r="L401" s="17" t="str">
        <f>IF($M401=L$1,COUNTIF($M$2:X401,L$1),"-")</f>
        <v>-</v>
      </c>
      <c r="M401" s="6" t="s">
        <v>81</v>
      </c>
      <c r="N401" s="8" t="s">
        <v>585</v>
      </c>
      <c r="O401" s="8" t="s">
        <v>144</v>
      </c>
      <c r="P401" s="114" t="s">
        <v>407</v>
      </c>
      <c r="Q401" s="6" t="str">
        <f t="shared" si="34"/>
        <v>MA1 Management Information - 2025/26 - Passcards</v>
      </c>
      <c r="R401" s="120">
        <v>9781035528059</v>
      </c>
      <c r="S401" s="62">
        <v>10</v>
      </c>
      <c r="T401" s="9" t="s">
        <v>501</v>
      </c>
      <c r="U401" s="6" t="s">
        <v>340</v>
      </c>
      <c r="V401" s="7" t="s">
        <v>503</v>
      </c>
    </row>
    <row r="402" spans="1:22" s="101" customFormat="1" x14ac:dyDescent="0.35">
      <c r="A402" s="17" t="str">
        <f>IF($M402=A$1,COUNTIF($M$2:M402,A$1),"-")</f>
        <v>-</v>
      </c>
      <c r="B402" s="17" t="str">
        <f>IF($M402=B$1,COUNTIF($M$2:N402,B$1),"-")</f>
        <v>-</v>
      </c>
      <c r="C402" s="17" t="str">
        <f>IF($M402=C$1,COUNTIF($M$2:O402,C$1),"-")</f>
        <v>-</v>
      </c>
      <c r="D402" s="17" t="str">
        <f>IF($M402=D$1,COUNTIF($M$2:P402,D$1),"-")</f>
        <v>-</v>
      </c>
      <c r="E402" s="17" t="str">
        <f>IF($M402=E$1,COUNTIF($M$2:Q402,E$1),"-")</f>
        <v>-</v>
      </c>
      <c r="F402" s="17" t="str">
        <f>IF($M402=F$1,COUNTIF($M$2:R402,F$1),"-")</f>
        <v>-</v>
      </c>
      <c r="G402" s="17" t="str">
        <f>IF($M402=G$1,COUNTIF($M$2:S402,G$1),"-")</f>
        <v>-</v>
      </c>
      <c r="H402" s="17">
        <f>IF($M402=H$1,COUNTIF($M$2:T402,H$1),"-")</f>
        <v>72</v>
      </c>
      <c r="I402" s="17" t="str">
        <f>IF($M402=I$1,COUNTIF($M$2:U402,I$1),"-")</f>
        <v>-</v>
      </c>
      <c r="J402" s="17" t="str">
        <f>IF($M402=J$1,COUNTIF($M$2:V402,J$1),"-")</f>
        <v>-</v>
      </c>
      <c r="K402" s="17" t="str">
        <f>IF($M402=K$1,COUNTIF($M$2:W402,K$1),"-")</f>
        <v>-</v>
      </c>
      <c r="L402" s="17" t="str">
        <f>IF($M402=L$1,COUNTIF($M$2:X402,L$1),"-")</f>
        <v>-</v>
      </c>
      <c r="M402" s="6" t="s">
        <v>81</v>
      </c>
      <c r="N402" s="8" t="s">
        <v>585</v>
      </c>
      <c r="O402" s="8" t="s">
        <v>150</v>
      </c>
      <c r="P402" s="114" t="s">
        <v>407</v>
      </c>
      <c r="Q402" s="6" t="str">
        <f t="shared" si="34"/>
        <v>MA1 Management Information - 2025/26 - Passcards eBook</v>
      </c>
      <c r="R402" s="120">
        <v>9781035528110</v>
      </c>
      <c r="S402" s="62">
        <v>8.5</v>
      </c>
      <c r="T402" s="9" t="s">
        <v>501</v>
      </c>
      <c r="U402" s="6" t="s">
        <v>339</v>
      </c>
      <c r="V402" s="7" t="s">
        <v>503</v>
      </c>
    </row>
    <row r="403" spans="1:22" s="101" customFormat="1" x14ac:dyDescent="0.35">
      <c r="A403" s="17" t="str">
        <f>IF($M403=A$1,COUNTIF($M$2:M403,A$1),"-")</f>
        <v>-</v>
      </c>
      <c r="B403" s="17" t="str">
        <f>IF($M403=B$1,COUNTIF($M$2:N403,B$1),"-")</f>
        <v>-</v>
      </c>
      <c r="C403" s="17" t="str">
        <f>IF($M403=C$1,COUNTIF($M$2:O403,C$1),"-")</f>
        <v>-</v>
      </c>
      <c r="D403" s="17" t="str">
        <f>IF($M403=D$1,COUNTIF($M$2:P403,D$1),"-")</f>
        <v>-</v>
      </c>
      <c r="E403" s="17" t="str">
        <f>IF($M403=E$1,COUNTIF($M$2:Q403,E$1),"-")</f>
        <v>-</v>
      </c>
      <c r="F403" s="17" t="str">
        <f>IF($M403=F$1,COUNTIF($M$2:R403,F$1),"-")</f>
        <v>-</v>
      </c>
      <c r="G403" s="17" t="str">
        <f>IF($M403=G$1,COUNTIF($M$2:S403,G$1),"-")</f>
        <v>-</v>
      </c>
      <c r="H403" s="17">
        <f>IF($M403=H$1,COUNTIF($M$2:T403,H$1),"-")</f>
        <v>73</v>
      </c>
      <c r="I403" s="17" t="str">
        <f>IF($M403=I$1,COUNTIF($M$2:U403,I$1),"-")</f>
        <v>-</v>
      </c>
      <c r="J403" s="17" t="str">
        <f>IF($M403=J$1,COUNTIF($M$2:V403,J$1),"-")</f>
        <v>-</v>
      </c>
      <c r="K403" s="17" t="str">
        <f>IF($M403=K$1,COUNTIF($M$2:W403,K$1),"-")</f>
        <v>-</v>
      </c>
      <c r="L403" s="17" t="str">
        <f>IF($M403=L$1,COUNTIF($M$2:X403,L$1),"-")</f>
        <v>-</v>
      </c>
      <c r="M403" s="6" t="s">
        <v>81</v>
      </c>
      <c r="N403" s="8" t="s">
        <v>586</v>
      </c>
      <c r="O403" s="8" t="s">
        <v>191</v>
      </c>
      <c r="P403" s="114" t="s">
        <v>407</v>
      </c>
      <c r="Q403" s="6" t="str">
        <f t="shared" si="34"/>
        <v>MA2 Managing Costs and Finances - 2025/26 - Exam Practice Kit</v>
      </c>
      <c r="R403" s="120">
        <v>9781509748327</v>
      </c>
      <c r="S403" s="62">
        <v>20</v>
      </c>
      <c r="T403" s="9" t="s">
        <v>501</v>
      </c>
      <c r="U403" s="6" t="s">
        <v>340</v>
      </c>
      <c r="V403" s="7" t="s">
        <v>503</v>
      </c>
    </row>
    <row r="404" spans="1:22" s="101" customFormat="1" x14ac:dyDescent="0.35">
      <c r="A404" s="17" t="str">
        <f>IF($M404=A$1,COUNTIF($M$2:M404,A$1),"-")</f>
        <v>-</v>
      </c>
      <c r="B404" s="17" t="str">
        <f>IF($M404=B$1,COUNTIF($M$2:N404,B$1),"-")</f>
        <v>-</v>
      </c>
      <c r="C404" s="17" t="str">
        <f>IF($M404=C$1,COUNTIF($M$2:O404,C$1),"-")</f>
        <v>-</v>
      </c>
      <c r="D404" s="17" t="str">
        <f>IF($M404=D$1,COUNTIF($M$2:P404,D$1),"-")</f>
        <v>-</v>
      </c>
      <c r="E404" s="17" t="str">
        <f>IF($M404=E$1,COUNTIF($M$2:Q404,E$1),"-")</f>
        <v>-</v>
      </c>
      <c r="F404" s="17" t="str">
        <f>IF($M404=F$1,COUNTIF($M$2:R404,F$1),"-")</f>
        <v>-</v>
      </c>
      <c r="G404" s="17" t="str">
        <f>IF($M404=G$1,COUNTIF($M$2:S404,G$1),"-")</f>
        <v>-</v>
      </c>
      <c r="H404" s="17">
        <f>IF($M404=H$1,COUNTIF($M$2:T404,H$1),"-")</f>
        <v>74</v>
      </c>
      <c r="I404" s="17" t="str">
        <f>IF($M404=I$1,COUNTIF($M$2:U404,I$1),"-")</f>
        <v>-</v>
      </c>
      <c r="J404" s="17" t="str">
        <f>IF($M404=J$1,COUNTIF($M$2:V404,J$1),"-")</f>
        <v>-</v>
      </c>
      <c r="K404" s="17" t="str">
        <f>IF($M404=K$1,COUNTIF($M$2:W404,K$1),"-")</f>
        <v>-</v>
      </c>
      <c r="L404" s="17" t="str">
        <f>IF($M404=L$1,COUNTIF($M$2:X404,L$1),"-")</f>
        <v>-</v>
      </c>
      <c r="M404" s="6" t="s">
        <v>81</v>
      </c>
      <c r="N404" s="8" t="s">
        <v>586</v>
      </c>
      <c r="O404" s="8" t="s">
        <v>192</v>
      </c>
      <c r="P404" s="114" t="s">
        <v>407</v>
      </c>
      <c r="Q404" s="6" t="str">
        <f t="shared" si="34"/>
        <v>MA2 Managing Costs and Finances - 2025/26 - Exam Practice Kit eBook</v>
      </c>
      <c r="R404" s="120">
        <v>9781509748389</v>
      </c>
      <c r="S404" s="62">
        <v>17</v>
      </c>
      <c r="T404" s="9" t="s">
        <v>501</v>
      </c>
      <c r="U404" s="6" t="s">
        <v>339</v>
      </c>
      <c r="V404" s="7" t="s">
        <v>503</v>
      </c>
    </row>
    <row r="405" spans="1:22" s="101" customFormat="1" x14ac:dyDescent="0.35">
      <c r="A405" s="17" t="str">
        <f>IF($M405=A$1,COUNTIF($M$2:M405,A$1),"-")</f>
        <v>-</v>
      </c>
      <c r="B405" s="17" t="str">
        <f>IF($M405=B$1,COUNTIF($M$2:N405,B$1),"-")</f>
        <v>-</v>
      </c>
      <c r="C405" s="17" t="str">
        <f>IF($M405=C$1,COUNTIF($M$2:O405,C$1),"-")</f>
        <v>-</v>
      </c>
      <c r="D405" s="17" t="str">
        <f>IF($M405=D$1,COUNTIF($M$2:P405,D$1),"-")</f>
        <v>-</v>
      </c>
      <c r="E405" s="17" t="str">
        <f>IF($M405=E$1,COUNTIF($M$2:Q405,E$1),"-")</f>
        <v>-</v>
      </c>
      <c r="F405" s="17" t="str">
        <f>IF($M405=F$1,COUNTIF($M$2:R405,F$1),"-")</f>
        <v>-</v>
      </c>
      <c r="G405" s="17" t="str">
        <f>IF($M405=G$1,COUNTIF($M$2:S405,G$1),"-")</f>
        <v>-</v>
      </c>
      <c r="H405" s="17">
        <f>IF($M405=H$1,COUNTIF($M$2:T405,H$1),"-")</f>
        <v>75</v>
      </c>
      <c r="I405" s="17" t="str">
        <f>IF($M405=I$1,COUNTIF($M$2:U405,I$1),"-")</f>
        <v>-</v>
      </c>
      <c r="J405" s="17" t="str">
        <f>IF($M405=J$1,COUNTIF($M$2:V405,J$1),"-")</f>
        <v>-</v>
      </c>
      <c r="K405" s="17" t="str">
        <f>IF($M405=K$1,COUNTIF($M$2:W405,K$1),"-")</f>
        <v>-</v>
      </c>
      <c r="L405" s="17" t="str">
        <f>IF($M405=L$1,COUNTIF($M$2:X405,L$1),"-")</f>
        <v>-</v>
      </c>
      <c r="M405" s="6" t="s">
        <v>81</v>
      </c>
      <c r="N405" s="8" t="s">
        <v>586</v>
      </c>
      <c r="O405" s="8" t="s">
        <v>208</v>
      </c>
      <c r="P405" s="114" t="s">
        <v>407</v>
      </c>
      <c r="Q405" s="6" t="str">
        <f t="shared" si="34"/>
        <v>MA2 Managing Costs and Finances - 2025/26 - Interactive Text</v>
      </c>
      <c r="R405" s="120">
        <v>9781509748440</v>
      </c>
      <c r="S405" s="62">
        <v>26</v>
      </c>
      <c r="T405" s="9" t="s">
        <v>501</v>
      </c>
      <c r="U405" s="6" t="s">
        <v>340</v>
      </c>
      <c r="V405" s="7" t="s">
        <v>503</v>
      </c>
    </row>
    <row r="406" spans="1:22" s="101" customFormat="1" x14ac:dyDescent="0.35">
      <c r="A406" s="17" t="str">
        <f>IF($M406=A$1,COUNTIF($M$2:M406,A$1),"-")</f>
        <v>-</v>
      </c>
      <c r="B406" s="17" t="str">
        <f>IF($M406=B$1,COUNTIF($M$2:N406,B$1),"-")</f>
        <v>-</v>
      </c>
      <c r="C406" s="17" t="str">
        <f>IF($M406=C$1,COUNTIF($M$2:O406,C$1),"-")</f>
        <v>-</v>
      </c>
      <c r="D406" s="17" t="str">
        <f>IF($M406=D$1,COUNTIF($M$2:P406,D$1),"-")</f>
        <v>-</v>
      </c>
      <c r="E406" s="17" t="str">
        <f>IF($M406=E$1,COUNTIF($M$2:Q406,E$1),"-")</f>
        <v>-</v>
      </c>
      <c r="F406" s="17" t="str">
        <f>IF($M406=F$1,COUNTIF($M$2:R406,F$1),"-")</f>
        <v>-</v>
      </c>
      <c r="G406" s="17" t="str">
        <f>IF($M406=G$1,COUNTIF($M$2:S406,G$1),"-")</f>
        <v>-</v>
      </c>
      <c r="H406" s="17">
        <f>IF($M406=H$1,COUNTIF($M$2:T406,H$1),"-")</f>
        <v>76</v>
      </c>
      <c r="I406" s="17" t="str">
        <f>IF($M406=I$1,COUNTIF($M$2:U406,I$1),"-")</f>
        <v>-</v>
      </c>
      <c r="J406" s="17" t="str">
        <f>IF($M406=J$1,COUNTIF($M$2:V406,J$1),"-")</f>
        <v>-</v>
      </c>
      <c r="K406" s="17" t="str">
        <f>IF($M406=K$1,COUNTIF($M$2:W406,K$1),"-")</f>
        <v>-</v>
      </c>
      <c r="L406" s="17" t="str">
        <f>IF($M406=L$1,COUNTIF($M$2:X406,L$1),"-")</f>
        <v>-</v>
      </c>
      <c r="M406" s="6" t="s">
        <v>81</v>
      </c>
      <c r="N406" s="8" t="s">
        <v>586</v>
      </c>
      <c r="O406" s="8" t="s">
        <v>209</v>
      </c>
      <c r="P406" s="114" t="s">
        <v>407</v>
      </c>
      <c r="Q406" s="6" t="str">
        <f t="shared" si="34"/>
        <v>MA2 Managing Costs and Finances - 2025/26 - Interactive Text eBook</v>
      </c>
      <c r="R406" s="120">
        <v>9781035528004</v>
      </c>
      <c r="S406" s="62">
        <v>22.1</v>
      </c>
      <c r="T406" s="9" t="s">
        <v>501</v>
      </c>
      <c r="U406" s="6" t="s">
        <v>339</v>
      </c>
      <c r="V406" s="7" t="s">
        <v>503</v>
      </c>
    </row>
    <row r="407" spans="1:22" s="101" customFormat="1" x14ac:dyDescent="0.35">
      <c r="A407" s="17" t="str">
        <f>IF($M407=A$1,COUNTIF($M$2:M407,A$1),"-")</f>
        <v>-</v>
      </c>
      <c r="B407" s="17" t="str">
        <f>IF($M407=B$1,COUNTIF($M$2:N407,B$1),"-")</f>
        <v>-</v>
      </c>
      <c r="C407" s="17" t="str">
        <f>IF($M407=C$1,COUNTIF($M$2:O407,C$1),"-")</f>
        <v>-</v>
      </c>
      <c r="D407" s="17" t="str">
        <f>IF($M407=D$1,COUNTIF($M$2:P407,D$1),"-")</f>
        <v>-</v>
      </c>
      <c r="E407" s="17" t="str">
        <f>IF($M407=E$1,COUNTIF($M$2:Q407,E$1),"-")</f>
        <v>-</v>
      </c>
      <c r="F407" s="17" t="str">
        <f>IF($M407=F$1,COUNTIF($M$2:R407,F$1),"-")</f>
        <v>-</v>
      </c>
      <c r="G407" s="17" t="str">
        <f>IF($M407=G$1,COUNTIF($M$2:S407,G$1),"-")</f>
        <v>-</v>
      </c>
      <c r="H407" s="17">
        <f>IF($M407=H$1,COUNTIF($M$2:T407,H$1),"-")</f>
        <v>77</v>
      </c>
      <c r="I407" s="17" t="str">
        <f>IF($M407=I$1,COUNTIF($M$2:U407,I$1),"-")</f>
        <v>-</v>
      </c>
      <c r="J407" s="17" t="str">
        <f>IF($M407=J$1,COUNTIF($M$2:V407,J$1),"-")</f>
        <v>-</v>
      </c>
      <c r="K407" s="17" t="str">
        <f>IF($M407=K$1,COUNTIF($M$2:W407,K$1),"-")</f>
        <v>-</v>
      </c>
      <c r="L407" s="17" t="str">
        <f>IF($M407=L$1,COUNTIF($M$2:X407,L$1),"-")</f>
        <v>-</v>
      </c>
      <c r="M407" s="6" t="s">
        <v>81</v>
      </c>
      <c r="N407" s="8" t="s">
        <v>586</v>
      </c>
      <c r="O407" s="8" t="s">
        <v>504</v>
      </c>
      <c r="P407" s="114" t="s">
        <v>407</v>
      </c>
      <c r="Q407" s="6" t="str">
        <f t="shared" si="34"/>
        <v xml:space="preserve">MA2 Managing Costs and Finances - 2025/26 - Passcards </v>
      </c>
      <c r="R407" s="120">
        <v>9781035528066</v>
      </c>
      <c r="S407" s="62">
        <v>10</v>
      </c>
      <c r="T407" s="9" t="s">
        <v>501</v>
      </c>
      <c r="U407" s="6" t="s">
        <v>340</v>
      </c>
      <c r="V407" s="7" t="s">
        <v>503</v>
      </c>
    </row>
    <row r="408" spans="1:22" s="101" customFormat="1" x14ac:dyDescent="0.35">
      <c r="A408" s="17" t="str">
        <f>IF($M408=A$1,COUNTIF($M$2:M408,A$1),"-")</f>
        <v>-</v>
      </c>
      <c r="B408" s="17" t="str">
        <f>IF($M408=B$1,COUNTIF($M$2:N408,B$1),"-")</f>
        <v>-</v>
      </c>
      <c r="C408" s="17" t="str">
        <f>IF($M408=C$1,COUNTIF($M$2:O408,C$1),"-")</f>
        <v>-</v>
      </c>
      <c r="D408" s="17" t="str">
        <f>IF($M408=D$1,COUNTIF($M$2:P408,D$1),"-")</f>
        <v>-</v>
      </c>
      <c r="E408" s="17" t="str">
        <f>IF($M408=E$1,COUNTIF($M$2:Q408,E$1),"-")</f>
        <v>-</v>
      </c>
      <c r="F408" s="17" t="str">
        <f>IF($M408=F$1,COUNTIF($M$2:R408,F$1),"-")</f>
        <v>-</v>
      </c>
      <c r="G408" s="17" t="str">
        <f>IF($M408=G$1,COUNTIF($M$2:S408,G$1),"-")</f>
        <v>-</v>
      </c>
      <c r="H408" s="17">
        <f>IF($M408=H$1,COUNTIF($M$2:T408,H$1),"-")</f>
        <v>78</v>
      </c>
      <c r="I408" s="17" t="str">
        <f>IF($M408=I$1,COUNTIF($M$2:U408,I$1),"-")</f>
        <v>-</v>
      </c>
      <c r="J408" s="17" t="str">
        <f>IF($M408=J$1,COUNTIF($M$2:V408,J$1),"-")</f>
        <v>-</v>
      </c>
      <c r="K408" s="17" t="str">
        <f>IF($M408=K$1,COUNTIF($M$2:W408,K$1),"-")</f>
        <v>-</v>
      </c>
      <c r="L408" s="17" t="str">
        <f>IF($M408=L$1,COUNTIF($M$2:X408,L$1),"-")</f>
        <v>-</v>
      </c>
      <c r="M408" s="6" t="s">
        <v>81</v>
      </c>
      <c r="N408" s="8" t="s">
        <v>586</v>
      </c>
      <c r="O408" s="8" t="s">
        <v>150</v>
      </c>
      <c r="P408" s="114" t="s">
        <v>407</v>
      </c>
      <c r="Q408" s="6" t="str">
        <f t="shared" si="34"/>
        <v>MA2 Managing Costs and Finances - 2025/26 - Passcards eBook</v>
      </c>
      <c r="R408" s="120">
        <v>9781035528127</v>
      </c>
      <c r="S408" s="62">
        <v>8.5</v>
      </c>
      <c r="T408" s="9" t="s">
        <v>501</v>
      </c>
      <c r="U408" s="6" t="s">
        <v>339</v>
      </c>
      <c r="V408" s="7" t="s">
        <v>503</v>
      </c>
    </row>
    <row r="409" spans="1:22" s="101" customFormat="1" x14ac:dyDescent="0.35">
      <c r="A409" s="17" t="str">
        <f>IF($M409=A$1,COUNTIF($M$2:M409,A$1),"-")</f>
        <v>-</v>
      </c>
      <c r="B409" s="17" t="str">
        <f>IF($M409=B$1,COUNTIF($M$2:N409,B$1),"-")</f>
        <v>-</v>
      </c>
      <c r="C409" s="17" t="str">
        <f>IF($M409=C$1,COUNTIF($M$2:O409,C$1),"-")</f>
        <v>-</v>
      </c>
      <c r="D409" s="17" t="str">
        <f>IF($M409=D$1,COUNTIF($M$2:P409,D$1),"-")</f>
        <v>-</v>
      </c>
      <c r="E409" s="17" t="str">
        <f>IF($M409=E$1,COUNTIF($M$2:Q409,E$1),"-")</f>
        <v>-</v>
      </c>
      <c r="F409" s="17" t="str">
        <f>IF($M409=F$1,COUNTIF($M$2:R409,F$1),"-")</f>
        <v>-</v>
      </c>
      <c r="G409" s="17" t="str">
        <f>IF($M409=G$1,COUNTIF($M$2:S409,G$1),"-")</f>
        <v>-</v>
      </c>
      <c r="H409" s="17">
        <f>IF($M409=H$1,COUNTIF($M$2:T409,H$1),"-")</f>
        <v>79</v>
      </c>
      <c r="I409" s="17" t="str">
        <f>IF($M409=I$1,COUNTIF($M$2:U409,I$1),"-")</f>
        <v>-</v>
      </c>
      <c r="J409" s="17" t="str">
        <f>IF($M409=J$1,COUNTIF($M$2:V409,J$1),"-")</f>
        <v>-</v>
      </c>
      <c r="K409" s="17" t="str">
        <f>IF($M409=K$1,COUNTIF($M$2:W409,K$1),"-")</f>
        <v>-</v>
      </c>
      <c r="L409" s="17" t="str">
        <f>IF($M409=L$1,COUNTIF($M$2:X409,L$1),"-")</f>
        <v>-</v>
      </c>
      <c r="M409" s="6" t="s">
        <v>81</v>
      </c>
      <c r="N409" s="8" t="s">
        <v>588</v>
      </c>
      <c r="O409" s="8" t="s">
        <v>191</v>
      </c>
      <c r="P409" s="114" t="s">
        <v>407</v>
      </c>
      <c r="Q409" s="6" t="str">
        <f t="shared" si="34"/>
        <v>FA1 Recording Financial Transactions - 2025/26 - Exam Practice Kit</v>
      </c>
      <c r="R409" s="120">
        <v>9781509748297</v>
      </c>
      <c r="S409" s="62">
        <v>20</v>
      </c>
      <c r="T409" s="9" t="s">
        <v>501</v>
      </c>
      <c r="U409" s="6" t="s">
        <v>340</v>
      </c>
      <c r="V409" s="7" t="s">
        <v>503</v>
      </c>
    </row>
    <row r="410" spans="1:22" s="101" customFormat="1" x14ac:dyDescent="0.35">
      <c r="A410" s="17" t="str">
        <f>IF($M410=A$1,COUNTIF($M$2:M410,A$1),"-")</f>
        <v>-</v>
      </c>
      <c r="B410" s="17" t="str">
        <f>IF($M410=B$1,COUNTIF($M$2:N410,B$1),"-")</f>
        <v>-</v>
      </c>
      <c r="C410" s="17" t="str">
        <f>IF($M410=C$1,COUNTIF($M$2:O410,C$1),"-")</f>
        <v>-</v>
      </c>
      <c r="D410" s="17" t="str">
        <f>IF($M410=D$1,COUNTIF($M$2:P410,D$1),"-")</f>
        <v>-</v>
      </c>
      <c r="E410" s="17" t="str">
        <f>IF($M410=E$1,COUNTIF($M$2:Q410,E$1),"-")</f>
        <v>-</v>
      </c>
      <c r="F410" s="17" t="str">
        <f>IF($M410=F$1,COUNTIF($M$2:R410,F$1),"-")</f>
        <v>-</v>
      </c>
      <c r="G410" s="17" t="str">
        <f>IF($M410=G$1,COUNTIF($M$2:S410,G$1),"-")</f>
        <v>-</v>
      </c>
      <c r="H410" s="17">
        <f>IF($M410=H$1,COUNTIF($M$2:T410,H$1),"-")</f>
        <v>80</v>
      </c>
      <c r="I410" s="17" t="str">
        <f>IF($M410=I$1,COUNTIF($M$2:U410,I$1),"-")</f>
        <v>-</v>
      </c>
      <c r="J410" s="17" t="str">
        <f>IF($M410=J$1,COUNTIF($M$2:V410,J$1),"-")</f>
        <v>-</v>
      </c>
      <c r="K410" s="17" t="str">
        <f>IF($M410=K$1,COUNTIF($M$2:W410,K$1),"-")</f>
        <v>-</v>
      </c>
      <c r="L410" s="17" t="str">
        <f>IF($M410=L$1,COUNTIF($M$2:X410,L$1),"-")</f>
        <v>-</v>
      </c>
      <c r="M410" s="6" t="s">
        <v>81</v>
      </c>
      <c r="N410" s="8" t="s">
        <v>588</v>
      </c>
      <c r="O410" s="8" t="s">
        <v>192</v>
      </c>
      <c r="P410" s="114" t="s">
        <v>407</v>
      </c>
      <c r="Q410" s="6" t="str">
        <f t="shared" si="34"/>
        <v>FA1 Recording Financial Transactions - 2025/26 - Exam Practice Kit eBook</v>
      </c>
      <c r="R410" s="120">
        <v>9781509748358</v>
      </c>
      <c r="S410" s="62">
        <v>17</v>
      </c>
      <c r="T410" s="9" t="s">
        <v>501</v>
      </c>
      <c r="U410" s="6" t="s">
        <v>339</v>
      </c>
      <c r="V410" s="7" t="s">
        <v>503</v>
      </c>
    </row>
    <row r="411" spans="1:22" s="101" customFormat="1" x14ac:dyDescent="0.35">
      <c r="A411" s="17" t="str">
        <f>IF($M411=A$1,COUNTIF($M$2:M411,A$1),"-")</f>
        <v>-</v>
      </c>
      <c r="B411" s="17" t="str">
        <f>IF($M411=B$1,COUNTIF($M$2:N411,B$1),"-")</f>
        <v>-</v>
      </c>
      <c r="C411" s="17" t="str">
        <f>IF($M411=C$1,COUNTIF($M$2:O411,C$1),"-")</f>
        <v>-</v>
      </c>
      <c r="D411" s="17" t="str">
        <f>IF($M411=D$1,COUNTIF($M$2:P411,D$1),"-")</f>
        <v>-</v>
      </c>
      <c r="E411" s="17" t="str">
        <f>IF($M411=E$1,COUNTIF($M$2:Q411,E$1),"-")</f>
        <v>-</v>
      </c>
      <c r="F411" s="17" t="str">
        <f>IF($M411=F$1,COUNTIF($M$2:R411,F$1),"-")</f>
        <v>-</v>
      </c>
      <c r="G411" s="17" t="str">
        <f>IF($M411=G$1,COUNTIF($M$2:S411,G$1),"-")</f>
        <v>-</v>
      </c>
      <c r="H411" s="17">
        <f>IF($M411=H$1,COUNTIF($M$2:T411,H$1),"-")</f>
        <v>81</v>
      </c>
      <c r="I411" s="17" t="str">
        <f>IF($M411=I$1,COUNTIF($M$2:U411,I$1),"-")</f>
        <v>-</v>
      </c>
      <c r="J411" s="17" t="str">
        <f>IF($M411=J$1,COUNTIF($M$2:V411,J$1),"-")</f>
        <v>-</v>
      </c>
      <c r="K411" s="17" t="str">
        <f>IF($M411=K$1,COUNTIF($M$2:W411,K$1),"-")</f>
        <v>-</v>
      </c>
      <c r="L411" s="17" t="str">
        <f>IF($M411=L$1,COUNTIF($M$2:X411,L$1),"-")</f>
        <v>-</v>
      </c>
      <c r="M411" s="6" t="s">
        <v>81</v>
      </c>
      <c r="N411" s="8" t="s">
        <v>588</v>
      </c>
      <c r="O411" s="8" t="s">
        <v>208</v>
      </c>
      <c r="P411" s="114" t="s">
        <v>407</v>
      </c>
      <c r="Q411" s="6" t="str">
        <f t="shared" si="34"/>
        <v>FA1 Recording Financial Transactions - 2025/26 - Interactive Text</v>
      </c>
      <c r="R411" s="120">
        <v>9781509748419</v>
      </c>
      <c r="S411" s="62">
        <v>26</v>
      </c>
      <c r="T411" s="9" t="s">
        <v>501</v>
      </c>
      <c r="U411" s="6" t="s">
        <v>340</v>
      </c>
      <c r="V411" s="7" t="s">
        <v>503</v>
      </c>
    </row>
    <row r="412" spans="1:22" s="101" customFormat="1" x14ac:dyDescent="0.35">
      <c r="A412" s="17" t="str">
        <f>IF($M412=A$1,COUNTIF($M$2:M412,A$1),"-")</f>
        <v>-</v>
      </c>
      <c r="B412" s="17" t="str">
        <f>IF($M412=B$1,COUNTIF($M$2:N412,B$1),"-")</f>
        <v>-</v>
      </c>
      <c r="C412" s="17" t="str">
        <f>IF($M412=C$1,COUNTIF($M$2:O412,C$1),"-")</f>
        <v>-</v>
      </c>
      <c r="D412" s="17" t="str">
        <f>IF($M412=D$1,COUNTIF($M$2:P412,D$1),"-")</f>
        <v>-</v>
      </c>
      <c r="E412" s="17" t="str">
        <f>IF($M412=E$1,COUNTIF($M$2:Q412,E$1),"-")</f>
        <v>-</v>
      </c>
      <c r="F412" s="17" t="str">
        <f>IF($M412=F$1,COUNTIF($M$2:R412,F$1),"-")</f>
        <v>-</v>
      </c>
      <c r="G412" s="17" t="str">
        <f>IF($M412=G$1,COUNTIF($M$2:S412,G$1),"-")</f>
        <v>-</v>
      </c>
      <c r="H412" s="17">
        <f>IF($M412=H$1,COUNTIF($M$2:T412,H$1),"-")</f>
        <v>82</v>
      </c>
      <c r="I412" s="17" t="str">
        <f>IF($M412=I$1,COUNTIF($M$2:U412,I$1),"-")</f>
        <v>-</v>
      </c>
      <c r="J412" s="17" t="str">
        <f>IF($M412=J$1,COUNTIF($M$2:V412,J$1),"-")</f>
        <v>-</v>
      </c>
      <c r="K412" s="17" t="str">
        <f>IF($M412=K$1,COUNTIF($M$2:W412,K$1),"-")</f>
        <v>-</v>
      </c>
      <c r="L412" s="17" t="str">
        <f>IF($M412=L$1,COUNTIF($M$2:X412,L$1),"-")</f>
        <v>-</v>
      </c>
      <c r="M412" s="6" t="s">
        <v>81</v>
      </c>
      <c r="N412" s="8" t="s">
        <v>588</v>
      </c>
      <c r="O412" s="8" t="s">
        <v>209</v>
      </c>
      <c r="P412" s="114" t="s">
        <v>407</v>
      </c>
      <c r="Q412" s="6" t="str">
        <f t="shared" si="34"/>
        <v>FA1 Recording Financial Transactions - 2025/26 - Interactive Text eBook</v>
      </c>
      <c r="R412" s="120">
        <v>9781509748471</v>
      </c>
      <c r="S412" s="62">
        <v>22.1</v>
      </c>
      <c r="T412" s="9" t="s">
        <v>501</v>
      </c>
      <c r="U412" s="6" t="s">
        <v>339</v>
      </c>
      <c r="V412" s="7" t="s">
        <v>503</v>
      </c>
    </row>
    <row r="413" spans="1:22" s="101" customFormat="1" x14ac:dyDescent="0.35">
      <c r="A413" s="17" t="str">
        <f>IF($M413=A$1,COUNTIF($M$2:M413,A$1),"-")</f>
        <v>-</v>
      </c>
      <c r="B413" s="17" t="str">
        <f>IF($M413=B$1,COUNTIF($M$2:N413,B$1),"-")</f>
        <v>-</v>
      </c>
      <c r="C413" s="17" t="str">
        <f>IF($M413=C$1,COUNTIF($M$2:O413,C$1),"-")</f>
        <v>-</v>
      </c>
      <c r="D413" s="17" t="str">
        <f>IF($M413=D$1,COUNTIF($M$2:P413,D$1),"-")</f>
        <v>-</v>
      </c>
      <c r="E413" s="17" t="str">
        <f>IF($M413=E$1,COUNTIF($M$2:Q413,E$1),"-")</f>
        <v>-</v>
      </c>
      <c r="F413" s="17" t="str">
        <f>IF($M413=F$1,COUNTIF($M$2:R413,F$1),"-")</f>
        <v>-</v>
      </c>
      <c r="G413" s="17" t="str">
        <f>IF($M413=G$1,COUNTIF($M$2:S413,G$1),"-")</f>
        <v>-</v>
      </c>
      <c r="H413" s="17">
        <f>IF($M413=H$1,COUNTIF($M$2:T413,H$1),"-")</f>
        <v>83</v>
      </c>
      <c r="I413" s="17" t="str">
        <f>IF($M413=I$1,COUNTIF($M$2:U413,I$1),"-")</f>
        <v>-</v>
      </c>
      <c r="J413" s="17" t="str">
        <f>IF($M413=J$1,COUNTIF($M$2:V413,J$1),"-")</f>
        <v>-</v>
      </c>
      <c r="K413" s="17" t="str">
        <f>IF($M413=K$1,COUNTIF($M$2:W413,K$1),"-")</f>
        <v>-</v>
      </c>
      <c r="L413" s="17" t="str">
        <f>IF($M413=L$1,COUNTIF($M$2:X413,L$1),"-")</f>
        <v>-</v>
      </c>
      <c r="M413" s="6" t="s">
        <v>81</v>
      </c>
      <c r="N413" s="8" t="s">
        <v>588</v>
      </c>
      <c r="O413" s="8" t="s">
        <v>504</v>
      </c>
      <c r="P413" s="114" t="s">
        <v>407</v>
      </c>
      <c r="Q413" s="6" t="str">
        <f t="shared" si="34"/>
        <v xml:space="preserve">FA1 Recording Financial Transactions - 2025/26 - Passcards </v>
      </c>
      <c r="R413" s="120">
        <v>9781035528035</v>
      </c>
      <c r="S413" s="62">
        <v>10</v>
      </c>
      <c r="T413" s="9" t="s">
        <v>501</v>
      </c>
      <c r="U413" s="6" t="s">
        <v>340</v>
      </c>
      <c r="V413" s="7" t="s">
        <v>503</v>
      </c>
    </row>
    <row r="414" spans="1:22" s="101" customFormat="1" x14ac:dyDescent="0.35">
      <c r="A414" s="17" t="str">
        <f>IF($M414=A$1,COUNTIF($M$2:M414,A$1),"-")</f>
        <v>-</v>
      </c>
      <c r="B414" s="17" t="str">
        <f>IF($M414=B$1,COUNTIF($M$2:N414,B$1),"-")</f>
        <v>-</v>
      </c>
      <c r="C414" s="17" t="str">
        <f>IF($M414=C$1,COUNTIF($M$2:O414,C$1),"-")</f>
        <v>-</v>
      </c>
      <c r="D414" s="17" t="str">
        <f>IF($M414=D$1,COUNTIF($M$2:P414,D$1),"-")</f>
        <v>-</v>
      </c>
      <c r="E414" s="17" t="str">
        <f>IF($M414=E$1,COUNTIF($M$2:Q414,E$1),"-")</f>
        <v>-</v>
      </c>
      <c r="F414" s="17" t="str">
        <f>IF($M414=F$1,COUNTIF($M$2:R414,F$1),"-")</f>
        <v>-</v>
      </c>
      <c r="G414" s="17" t="str">
        <f>IF($M414=G$1,COUNTIF($M$2:S414,G$1),"-")</f>
        <v>-</v>
      </c>
      <c r="H414" s="17">
        <f>IF($M414=H$1,COUNTIF($M$2:T414,H$1),"-")</f>
        <v>84</v>
      </c>
      <c r="I414" s="17" t="str">
        <f>IF($M414=I$1,COUNTIF($M$2:U414,I$1),"-")</f>
        <v>-</v>
      </c>
      <c r="J414" s="17" t="str">
        <f>IF($M414=J$1,COUNTIF($M$2:V414,J$1),"-")</f>
        <v>-</v>
      </c>
      <c r="K414" s="17" t="str">
        <f>IF($M414=K$1,COUNTIF($M$2:W414,K$1),"-")</f>
        <v>-</v>
      </c>
      <c r="L414" s="17" t="str">
        <f>IF($M414=L$1,COUNTIF($M$2:X414,L$1),"-")</f>
        <v>-</v>
      </c>
      <c r="M414" s="6" t="s">
        <v>81</v>
      </c>
      <c r="N414" s="8" t="s">
        <v>588</v>
      </c>
      <c r="O414" s="8" t="s">
        <v>150</v>
      </c>
      <c r="P414" s="114" t="s">
        <v>407</v>
      </c>
      <c r="Q414" s="6" t="str">
        <f t="shared" si="34"/>
        <v>FA1 Recording Financial Transactions - 2025/26 - Passcards eBook</v>
      </c>
      <c r="R414" s="120">
        <v>9781035528097</v>
      </c>
      <c r="S414" s="62">
        <v>8.5</v>
      </c>
      <c r="T414" s="9" t="s">
        <v>501</v>
      </c>
      <c r="U414" s="6" t="s">
        <v>339</v>
      </c>
      <c r="V414" s="7" t="s">
        <v>503</v>
      </c>
    </row>
    <row r="415" spans="1:22" s="81" customFormat="1" x14ac:dyDescent="0.35">
      <c r="A415" s="17" t="str">
        <f>IF($M415=A$1,COUNTIF($M$2:M415,A$1),"-")</f>
        <v>-</v>
      </c>
      <c r="B415" s="17" t="str">
        <f>IF($M415=B$1,COUNTIF($M$2:N415,B$1),"-")</f>
        <v>-</v>
      </c>
      <c r="C415" s="17" t="str">
        <f>IF($M415=C$1,COUNTIF($M$2:O415,C$1),"-")</f>
        <v>-</v>
      </c>
      <c r="D415" s="17" t="str">
        <f>IF($M415=D$1,COUNTIF($M$2:P415,D$1),"-")</f>
        <v>-</v>
      </c>
      <c r="E415" s="17" t="str">
        <f>IF($M415=E$1,COUNTIF($M$2:Q415,E$1),"-")</f>
        <v>-</v>
      </c>
      <c r="F415" s="17" t="str">
        <f>IF($M415=F$1,COUNTIF($M$2:R415,F$1),"-")</f>
        <v>-</v>
      </c>
      <c r="G415" s="17" t="str">
        <f>IF($M415=G$1,COUNTIF($M$2:S415,G$1),"-")</f>
        <v>-</v>
      </c>
      <c r="H415" s="17" t="str">
        <f>IF($M415=H$1,COUNTIF($M$2:T415,H$1),"-")</f>
        <v>-</v>
      </c>
      <c r="I415" s="17">
        <f>IF($M415=I$1,COUNTIF($M$2:U415,I$1),"-")</f>
        <v>1</v>
      </c>
      <c r="J415" s="17" t="str">
        <f>IF($M415=J$1,COUNTIF($M$2:V415,J$1),"-")</f>
        <v>-</v>
      </c>
      <c r="K415" s="17" t="str">
        <f>IF($M415=K$1,COUNTIF($M$2:W415,K$1),"-")</f>
        <v>-</v>
      </c>
      <c r="M415" s="6" t="s">
        <v>82</v>
      </c>
      <c r="N415" s="8" t="s">
        <v>211</v>
      </c>
      <c r="O415" s="8" t="s">
        <v>144</v>
      </c>
      <c r="P415" s="112">
        <v>2025</v>
      </c>
      <c r="Q415" s="6" t="str">
        <f t="shared" ref="Q415:Q643" si="35">CONCATENATE(N415," - ",P415," - ",O415)</f>
        <v>Principles of Taxation - 2025 - Passcards</v>
      </c>
      <c r="R415" s="120">
        <v>9781035518982</v>
      </c>
      <c r="S415" s="62">
        <v>10.83</v>
      </c>
      <c r="T415" s="9" t="s">
        <v>387</v>
      </c>
      <c r="U415" s="6" t="s">
        <v>340</v>
      </c>
      <c r="V415" s="7" t="s">
        <v>477</v>
      </c>
    </row>
    <row r="416" spans="1:22" s="81" customFormat="1" x14ac:dyDescent="0.35">
      <c r="A416" s="17" t="str">
        <f>IF($M416=A$1,COUNTIF($M$2:M416,A$1),"-")</f>
        <v>-</v>
      </c>
      <c r="B416" s="17" t="str">
        <f>IF($M416=B$1,COUNTIF($M$2:N416,B$1),"-")</f>
        <v>-</v>
      </c>
      <c r="C416" s="17" t="str">
        <f>IF($M416=C$1,COUNTIF($M$2:O416,C$1),"-")</f>
        <v>-</v>
      </c>
      <c r="D416" s="17" t="str">
        <f>IF($M416=D$1,COUNTIF($M$2:P416,D$1),"-")</f>
        <v>-</v>
      </c>
      <c r="E416" s="17" t="str">
        <f>IF($M416=E$1,COUNTIF($M$2:Q416,E$1),"-")</f>
        <v>-</v>
      </c>
      <c r="F416" s="17" t="str">
        <f>IF($M416=F$1,COUNTIF($M$2:R416,F$1),"-")</f>
        <v>-</v>
      </c>
      <c r="G416" s="17" t="str">
        <f>IF($M416=G$1,COUNTIF($M$2:S416,G$1),"-")</f>
        <v>-</v>
      </c>
      <c r="H416" s="17" t="str">
        <f>IF($M416=H$1,COUNTIF($M$2:T416,H$1),"-")</f>
        <v>-</v>
      </c>
      <c r="I416" s="17">
        <f>IF($M416=I$1,COUNTIF($M$2:U416,I$1),"-")</f>
        <v>2</v>
      </c>
      <c r="J416" s="17" t="str">
        <f>IF($M416=J$1,COUNTIF($M$2:V416,J$1),"-")</f>
        <v>-</v>
      </c>
      <c r="K416" s="17" t="str">
        <f>IF($M416=K$1,COUNTIF($M$2:W416,K$1),"-")</f>
        <v>-</v>
      </c>
      <c r="M416" s="6" t="s">
        <v>82</v>
      </c>
      <c r="N416" s="8" t="s">
        <v>211</v>
      </c>
      <c r="O416" s="8" t="s">
        <v>150</v>
      </c>
      <c r="P416" s="112">
        <v>2025</v>
      </c>
      <c r="Q416" s="6" t="str">
        <f t="shared" si="35"/>
        <v>Principles of Taxation - 2025 - Passcards eBook</v>
      </c>
      <c r="R416" s="120">
        <v>9781035519156</v>
      </c>
      <c r="S416" s="62">
        <v>10.83</v>
      </c>
      <c r="T416" s="9" t="s">
        <v>387</v>
      </c>
      <c r="U416" s="6" t="s">
        <v>339</v>
      </c>
      <c r="V416" s="7" t="s">
        <v>477</v>
      </c>
    </row>
    <row r="417" spans="1:22" s="81" customFormat="1" x14ac:dyDescent="0.35">
      <c r="A417" s="17" t="str">
        <f>IF($M417=A$1,COUNTIF($M$2:M417,A$1),"-")</f>
        <v>-</v>
      </c>
      <c r="B417" s="17" t="str">
        <f>IF($M417=B$1,COUNTIF($M$2:N417,B$1),"-")</f>
        <v>-</v>
      </c>
      <c r="C417" s="17" t="str">
        <f>IF($M417=C$1,COUNTIF($M$2:O417,C$1),"-")</f>
        <v>-</v>
      </c>
      <c r="D417" s="17" t="str">
        <f>IF($M417=D$1,COUNTIF($M$2:P417,D$1),"-")</f>
        <v>-</v>
      </c>
      <c r="E417" s="17" t="str">
        <f>IF($M417=E$1,COUNTIF($M$2:Q417,E$1),"-")</f>
        <v>-</v>
      </c>
      <c r="F417" s="17" t="str">
        <f>IF($M417=F$1,COUNTIF($M$2:R417,F$1),"-")</f>
        <v>-</v>
      </c>
      <c r="G417" s="17" t="str">
        <f>IF($M417=G$1,COUNTIF($M$2:S417,G$1),"-")</f>
        <v>-</v>
      </c>
      <c r="H417" s="17" t="str">
        <f>IF($M417=H$1,COUNTIF($M$2:T417,H$1),"-")</f>
        <v>-</v>
      </c>
      <c r="I417" s="17">
        <f>IF($M417=I$1,COUNTIF($M$2:U417,I$1),"-")</f>
        <v>3</v>
      </c>
      <c r="J417" s="17" t="str">
        <f>IF($M417=J$1,COUNTIF($M$2:V417,J$1),"-")</f>
        <v>-</v>
      </c>
      <c r="K417" s="17" t="str">
        <f>IF($M417=K$1,COUNTIF($M$2:W417,K$1),"-")</f>
        <v>-</v>
      </c>
      <c r="M417" s="6" t="s">
        <v>82</v>
      </c>
      <c r="N417" s="8" t="s">
        <v>212</v>
      </c>
      <c r="O417" s="8" t="s">
        <v>144</v>
      </c>
      <c r="P417" s="112">
        <v>2025</v>
      </c>
      <c r="Q417" s="6" t="str">
        <f t="shared" si="35"/>
        <v>Business, Technology and Finance - 2025 - Passcards</v>
      </c>
      <c r="R417" s="120">
        <v>9781035518968</v>
      </c>
      <c r="S417" s="62">
        <v>10.83</v>
      </c>
      <c r="T417" s="9" t="s">
        <v>387</v>
      </c>
      <c r="U417" s="6" t="s">
        <v>340</v>
      </c>
      <c r="V417" s="7" t="s">
        <v>477</v>
      </c>
    </row>
    <row r="418" spans="1:22" s="81" customFormat="1" x14ac:dyDescent="0.35">
      <c r="A418" s="17" t="str">
        <f>IF($M418=A$1,COUNTIF($M$2:M418,A$1),"-")</f>
        <v>-</v>
      </c>
      <c r="B418" s="17" t="str">
        <f>IF($M418=B$1,COUNTIF($M$2:N418,B$1),"-")</f>
        <v>-</v>
      </c>
      <c r="C418" s="17" t="str">
        <f>IF($M418=C$1,COUNTIF($M$2:O418,C$1),"-")</f>
        <v>-</v>
      </c>
      <c r="D418" s="17" t="str">
        <f>IF($M418=D$1,COUNTIF($M$2:P418,D$1),"-")</f>
        <v>-</v>
      </c>
      <c r="E418" s="17" t="str">
        <f>IF($M418=E$1,COUNTIF($M$2:Q418,E$1),"-")</f>
        <v>-</v>
      </c>
      <c r="F418" s="17" t="str">
        <f>IF($M418=F$1,COUNTIF($M$2:R418,F$1),"-")</f>
        <v>-</v>
      </c>
      <c r="G418" s="17" t="str">
        <f>IF($M418=G$1,COUNTIF($M$2:S418,G$1),"-")</f>
        <v>-</v>
      </c>
      <c r="H418" s="17" t="str">
        <f>IF($M418=H$1,COUNTIF($M$2:T418,H$1),"-")</f>
        <v>-</v>
      </c>
      <c r="I418" s="17">
        <f>IF($M418=I$1,COUNTIF($M$2:U418,I$1),"-")</f>
        <v>4</v>
      </c>
      <c r="J418" s="17" t="str">
        <f>IF($M418=J$1,COUNTIF($M$2:V418,J$1),"-")</f>
        <v>-</v>
      </c>
      <c r="K418" s="17" t="str">
        <f>IF($M418=K$1,COUNTIF($M$2:W418,K$1),"-")</f>
        <v>-</v>
      </c>
      <c r="M418" s="6" t="s">
        <v>82</v>
      </c>
      <c r="N418" s="8" t="s">
        <v>212</v>
      </c>
      <c r="O418" s="8" t="s">
        <v>150</v>
      </c>
      <c r="P418" s="112">
        <v>2025</v>
      </c>
      <c r="Q418" s="6" t="str">
        <f t="shared" si="35"/>
        <v>Business, Technology and Finance - 2025 - Passcards eBook</v>
      </c>
      <c r="R418" s="120">
        <v>9781035519132</v>
      </c>
      <c r="S418" s="62">
        <v>10.83</v>
      </c>
      <c r="T418" s="9" t="s">
        <v>387</v>
      </c>
      <c r="U418" s="6" t="s">
        <v>339</v>
      </c>
      <c r="V418" s="7" t="s">
        <v>477</v>
      </c>
    </row>
    <row r="419" spans="1:22" s="81" customFormat="1" x14ac:dyDescent="0.35">
      <c r="A419" s="17" t="str">
        <f>IF($M419=A$1,COUNTIF($M$2:M419,A$1),"-")</f>
        <v>-</v>
      </c>
      <c r="B419" s="17" t="str">
        <f>IF($M419=B$1,COUNTIF($M$2:N419,B$1),"-")</f>
        <v>-</v>
      </c>
      <c r="C419" s="17" t="str">
        <f>IF($M419=C$1,COUNTIF($M$2:O419,C$1),"-")</f>
        <v>-</v>
      </c>
      <c r="D419" s="17" t="str">
        <f>IF($M419=D$1,COUNTIF($M$2:P419,D$1),"-")</f>
        <v>-</v>
      </c>
      <c r="E419" s="17" t="str">
        <f>IF($M419=E$1,COUNTIF($M$2:Q419,E$1),"-")</f>
        <v>-</v>
      </c>
      <c r="F419" s="17" t="str">
        <f>IF($M419=F$1,COUNTIF($M$2:R419,F$1),"-")</f>
        <v>-</v>
      </c>
      <c r="G419" s="17" t="str">
        <f>IF($M419=G$1,COUNTIF($M$2:S419,G$1),"-")</f>
        <v>-</v>
      </c>
      <c r="H419" s="17" t="str">
        <f>IF($M419=H$1,COUNTIF($M$2:T419,H$1),"-")</f>
        <v>-</v>
      </c>
      <c r="I419" s="17">
        <f>IF($M419=I$1,COUNTIF($M$2:U419,I$1),"-")</f>
        <v>5</v>
      </c>
      <c r="J419" s="17" t="str">
        <f>IF($M419=J$1,COUNTIF($M$2:V419,J$1),"-")</f>
        <v>-</v>
      </c>
      <c r="K419" s="17" t="str">
        <f>IF($M419=K$1,COUNTIF($M$2:W419,K$1),"-")</f>
        <v>-</v>
      </c>
      <c r="M419" s="6" t="s">
        <v>82</v>
      </c>
      <c r="N419" s="8" t="s">
        <v>213</v>
      </c>
      <c r="O419" s="8" t="s">
        <v>144</v>
      </c>
      <c r="P419" s="112">
        <v>2025</v>
      </c>
      <c r="Q419" s="6" t="str">
        <f t="shared" si="35"/>
        <v>Management Information - 2025 - Passcards</v>
      </c>
      <c r="R419" s="120">
        <v>9781035518975</v>
      </c>
      <c r="S419" s="62">
        <v>10.83</v>
      </c>
      <c r="T419" s="9" t="s">
        <v>387</v>
      </c>
      <c r="U419" s="6" t="s">
        <v>340</v>
      </c>
      <c r="V419" s="7" t="s">
        <v>477</v>
      </c>
    </row>
    <row r="420" spans="1:22" s="81" customFormat="1" x14ac:dyDescent="0.35">
      <c r="A420" s="17" t="str">
        <f>IF($M420=A$1,COUNTIF($M$2:M420,A$1),"-")</f>
        <v>-</v>
      </c>
      <c r="B420" s="17" t="str">
        <f>IF($M420=B$1,COUNTIF($M$2:N420,B$1),"-")</f>
        <v>-</v>
      </c>
      <c r="C420" s="17" t="str">
        <f>IF($M420=C$1,COUNTIF($M$2:O420,C$1),"-")</f>
        <v>-</v>
      </c>
      <c r="D420" s="17" t="str">
        <f>IF($M420=D$1,COUNTIF($M$2:P420,D$1),"-")</f>
        <v>-</v>
      </c>
      <c r="E420" s="17" t="str">
        <f>IF($M420=E$1,COUNTIF($M$2:Q420,E$1),"-")</f>
        <v>-</v>
      </c>
      <c r="F420" s="17" t="str">
        <f>IF($M420=F$1,COUNTIF($M$2:R420,F$1),"-")</f>
        <v>-</v>
      </c>
      <c r="G420" s="17" t="str">
        <f>IF($M420=G$1,COUNTIF($M$2:S420,G$1),"-")</f>
        <v>-</v>
      </c>
      <c r="H420" s="17" t="str">
        <f>IF($M420=H$1,COUNTIF($M$2:T420,H$1),"-")</f>
        <v>-</v>
      </c>
      <c r="I420" s="17">
        <f>IF($M420=I$1,COUNTIF($M$2:U420,I$1),"-")</f>
        <v>6</v>
      </c>
      <c r="J420" s="17" t="str">
        <f>IF($M420=J$1,COUNTIF($M$2:V420,J$1),"-")</f>
        <v>-</v>
      </c>
      <c r="K420" s="17" t="str">
        <f>IF($M420=K$1,COUNTIF($M$2:W420,K$1),"-")</f>
        <v>-</v>
      </c>
      <c r="M420" s="6" t="s">
        <v>82</v>
      </c>
      <c r="N420" s="8" t="s">
        <v>213</v>
      </c>
      <c r="O420" s="8" t="s">
        <v>150</v>
      </c>
      <c r="P420" s="112">
        <v>2025</v>
      </c>
      <c r="Q420" s="6" t="str">
        <f t="shared" si="35"/>
        <v>Management Information - 2025 - Passcards eBook</v>
      </c>
      <c r="R420" s="120">
        <v>9781035519149</v>
      </c>
      <c r="S420" s="62">
        <v>10.83</v>
      </c>
      <c r="T420" s="9" t="s">
        <v>387</v>
      </c>
      <c r="U420" s="6" t="s">
        <v>339</v>
      </c>
      <c r="V420" s="7" t="s">
        <v>477</v>
      </c>
    </row>
    <row r="421" spans="1:22" s="81" customFormat="1" x14ac:dyDescent="0.35">
      <c r="A421" s="17" t="str">
        <f>IF($M421=A$1,COUNTIF($M$2:M421,A$1),"-")</f>
        <v>-</v>
      </c>
      <c r="B421" s="17" t="str">
        <f>IF($M421=B$1,COUNTIF($M$2:N421,B$1),"-")</f>
        <v>-</v>
      </c>
      <c r="C421" s="17" t="str">
        <f>IF($M421=C$1,COUNTIF($M$2:O421,C$1),"-")</f>
        <v>-</v>
      </c>
      <c r="D421" s="17" t="str">
        <f>IF($M421=D$1,COUNTIF($M$2:P421,D$1),"-")</f>
        <v>-</v>
      </c>
      <c r="E421" s="17" t="str">
        <f>IF($M421=E$1,COUNTIF($M$2:Q421,E$1),"-")</f>
        <v>-</v>
      </c>
      <c r="F421" s="17" t="str">
        <f>IF($M421=F$1,COUNTIF($M$2:R421,F$1),"-")</f>
        <v>-</v>
      </c>
      <c r="G421" s="17" t="str">
        <f>IF($M421=G$1,COUNTIF($M$2:S421,G$1),"-")</f>
        <v>-</v>
      </c>
      <c r="H421" s="17" t="str">
        <f>IF($M421=H$1,COUNTIF($M$2:T421,H$1),"-")</f>
        <v>-</v>
      </c>
      <c r="I421" s="17">
        <f>IF($M421=I$1,COUNTIF($M$2:U421,I$1),"-")</f>
        <v>7</v>
      </c>
      <c r="J421" s="17" t="str">
        <f>IF($M421=J$1,COUNTIF($M$2:V421,J$1),"-")</f>
        <v>-</v>
      </c>
      <c r="K421" s="17" t="str">
        <f>IF($M421=K$1,COUNTIF($M$2:W421,K$1),"-")</f>
        <v>-</v>
      </c>
      <c r="M421" s="6" t="s">
        <v>82</v>
      </c>
      <c r="N421" s="8" t="s">
        <v>214</v>
      </c>
      <c r="O421" s="8" t="s">
        <v>144</v>
      </c>
      <c r="P421" s="112">
        <v>2025</v>
      </c>
      <c r="Q421" s="6" t="str">
        <f t="shared" si="35"/>
        <v>Assurance - 2025 - Passcards</v>
      </c>
      <c r="R421" s="120">
        <v>9781035517947</v>
      </c>
      <c r="S421" s="62">
        <v>10.83</v>
      </c>
      <c r="T421" s="9" t="s">
        <v>387</v>
      </c>
      <c r="U421" s="6" t="s">
        <v>340</v>
      </c>
      <c r="V421" s="7" t="s">
        <v>477</v>
      </c>
    </row>
    <row r="422" spans="1:22" s="81" customFormat="1" x14ac:dyDescent="0.35">
      <c r="A422" s="17" t="str">
        <f>IF($M422=A$1,COUNTIF($M$2:M422,A$1),"-")</f>
        <v>-</v>
      </c>
      <c r="B422" s="17" t="str">
        <f>IF($M422=B$1,COUNTIF($M$2:N422,B$1),"-")</f>
        <v>-</v>
      </c>
      <c r="C422" s="17" t="str">
        <f>IF($M422=C$1,COUNTIF($M$2:O422,C$1),"-")</f>
        <v>-</v>
      </c>
      <c r="D422" s="17" t="str">
        <f>IF($M422=D$1,COUNTIF($M$2:P422,D$1),"-")</f>
        <v>-</v>
      </c>
      <c r="E422" s="17" t="str">
        <f>IF($M422=E$1,COUNTIF($M$2:Q422,E$1),"-")</f>
        <v>-</v>
      </c>
      <c r="F422" s="17" t="str">
        <f>IF($M422=F$1,COUNTIF($M$2:R422,F$1),"-")</f>
        <v>-</v>
      </c>
      <c r="G422" s="17" t="str">
        <f>IF($M422=G$1,COUNTIF($M$2:S422,G$1),"-")</f>
        <v>-</v>
      </c>
      <c r="H422" s="17" t="str">
        <f>IF($M422=H$1,COUNTIF($M$2:T422,H$1),"-")</f>
        <v>-</v>
      </c>
      <c r="I422" s="17">
        <f>IF($M422=I$1,COUNTIF($M$2:U422,I$1),"-")</f>
        <v>8</v>
      </c>
      <c r="J422" s="17" t="str">
        <f>IF($M422=J$1,COUNTIF($M$2:V422,J$1),"-")</f>
        <v>-</v>
      </c>
      <c r="K422" s="17" t="str">
        <f>IF($M422=K$1,COUNTIF($M$2:W422,K$1),"-")</f>
        <v>-</v>
      </c>
      <c r="M422" s="6" t="s">
        <v>82</v>
      </c>
      <c r="N422" s="8" t="s">
        <v>214</v>
      </c>
      <c r="O422" s="8" t="s">
        <v>150</v>
      </c>
      <c r="P422" s="112">
        <v>2025</v>
      </c>
      <c r="Q422" s="6" t="str">
        <f t="shared" si="35"/>
        <v>Assurance - 2025 - Passcards eBook</v>
      </c>
      <c r="R422" s="120">
        <v>9781035519118</v>
      </c>
      <c r="S422" s="62">
        <v>10.83</v>
      </c>
      <c r="T422" s="9" t="s">
        <v>387</v>
      </c>
      <c r="U422" s="6" t="s">
        <v>339</v>
      </c>
      <c r="V422" s="7" t="s">
        <v>477</v>
      </c>
    </row>
    <row r="423" spans="1:22" s="81" customFormat="1" x14ac:dyDescent="0.35">
      <c r="A423" s="17" t="str">
        <f>IF($M423=A$1,COUNTIF($M$2:M423,A$1),"-")</f>
        <v>-</v>
      </c>
      <c r="B423" s="17" t="str">
        <f>IF($M423=B$1,COUNTIF($M$2:N423,B$1),"-")</f>
        <v>-</v>
      </c>
      <c r="C423" s="17" t="str">
        <f>IF($M423=C$1,COUNTIF($M$2:O423,C$1),"-")</f>
        <v>-</v>
      </c>
      <c r="D423" s="17" t="str">
        <f>IF($M423=D$1,COUNTIF($M$2:P423,D$1),"-")</f>
        <v>-</v>
      </c>
      <c r="E423" s="17" t="str">
        <f>IF($M423=E$1,COUNTIF($M$2:Q423,E$1),"-")</f>
        <v>-</v>
      </c>
      <c r="F423" s="17" t="str">
        <f>IF($M423=F$1,COUNTIF($M$2:R423,F$1),"-")</f>
        <v>-</v>
      </c>
      <c r="G423" s="17" t="str">
        <f>IF($M423=G$1,COUNTIF($M$2:S423,G$1),"-")</f>
        <v>-</v>
      </c>
      <c r="H423" s="17" t="str">
        <f>IF($M423=H$1,COUNTIF($M$2:T423,H$1),"-")</f>
        <v>-</v>
      </c>
      <c r="I423" s="17">
        <f>IF($M423=I$1,COUNTIF($M$2:U423,I$1),"-")</f>
        <v>9</v>
      </c>
      <c r="J423" s="17" t="str">
        <f>IF($M423=J$1,COUNTIF($M$2:V423,J$1),"-")</f>
        <v>-</v>
      </c>
      <c r="K423" s="17" t="str">
        <f>IF($M423=K$1,COUNTIF($M$2:W423,K$1),"-")</f>
        <v>-</v>
      </c>
      <c r="M423" s="6" t="s">
        <v>82</v>
      </c>
      <c r="N423" s="8" t="s">
        <v>215</v>
      </c>
      <c r="O423" s="8" t="s">
        <v>144</v>
      </c>
      <c r="P423" s="112">
        <v>2025</v>
      </c>
      <c r="Q423" s="6" t="str">
        <f t="shared" si="35"/>
        <v>Accounting - 2025 - Passcards</v>
      </c>
      <c r="R423" s="120">
        <v>9781035517930</v>
      </c>
      <c r="S423" s="62">
        <v>10.83</v>
      </c>
      <c r="T423" s="9" t="s">
        <v>387</v>
      </c>
      <c r="U423" s="6" t="s">
        <v>340</v>
      </c>
      <c r="V423" s="7" t="s">
        <v>477</v>
      </c>
    </row>
    <row r="424" spans="1:22" s="81" customFormat="1" x14ac:dyDescent="0.35">
      <c r="A424" s="17" t="str">
        <f>IF($M424=A$1,COUNTIF($M$2:M424,A$1),"-")</f>
        <v>-</v>
      </c>
      <c r="B424" s="17" t="str">
        <f>IF($M424=B$1,COUNTIF($M$2:N424,B$1),"-")</f>
        <v>-</v>
      </c>
      <c r="C424" s="17" t="str">
        <f>IF($M424=C$1,COUNTIF($M$2:O424,C$1),"-")</f>
        <v>-</v>
      </c>
      <c r="D424" s="17" t="str">
        <f>IF($M424=D$1,COUNTIF($M$2:P424,D$1),"-")</f>
        <v>-</v>
      </c>
      <c r="E424" s="17" t="str">
        <f>IF($M424=E$1,COUNTIF($M$2:Q424,E$1),"-")</f>
        <v>-</v>
      </c>
      <c r="F424" s="17" t="str">
        <f>IF($M424=F$1,COUNTIF($M$2:R424,F$1),"-")</f>
        <v>-</v>
      </c>
      <c r="G424" s="17" t="str">
        <f>IF($M424=G$1,COUNTIF($M$2:S424,G$1),"-")</f>
        <v>-</v>
      </c>
      <c r="H424" s="17" t="str">
        <f>IF($M424=H$1,COUNTIF($M$2:T424,H$1),"-")</f>
        <v>-</v>
      </c>
      <c r="I424" s="17">
        <f>IF($M424=I$1,COUNTIF($M$2:U424,I$1),"-")</f>
        <v>10</v>
      </c>
      <c r="J424" s="17" t="str">
        <f>IF($M424=J$1,COUNTIF($M$2:V424,J$1),"-")</f>
        <v>-</v>
      </c>
      <c r="K424" s="17" t="str">
        <f>IF($M424=K$1,COUNTIF($M$2:W424,K$1),"-")</f>
        <v>-</v>
      </c>
      <c r="M424" s="6" t="s">
        <v>82</v>
      </c>
      <c r="N424" s="8" t="s">
        <v>215</v>
      </c>
      <c r="O424" s="8" t="s">
        <v>150</v>
      </c>
      <c r="P424" s="112">
        <v>2025</v>
      </c>
      <c r="Q424" s="6" t="str">
        <f t="shared" si="35"/>
        <v>Accounting - 2025 - Passcards eBook</v>
      </c>
      <c r="R424" s="120">
        <v>9781035519101</v>
      </c>
      <c r="S424" s="62">
        <v>10.83</v>
      </c>
      <c r="T424" s="9" t="s">
        <v>387</v>
      </c>
      <c r="U424" s="6" t="s">
        <v>339</v>
      </c>
      <c r="V424" s="7" t="s">
        <v>477</v>
      </c>
    </row>
    <row r="425" spans="1:22" s="81" customFormat="1" x14ac:dyDescent="0.35">
      <c r="A425" s="17" t="str">
        <f>IF($M425=A$1,COUNTIF($M$2:M425,A$1),"-")</f>
        <v>-</v>
      </c>
      <c r="B425" s="17" t="str">
        <f>IF($M425=B$1,COUNTIF($M$2:N425,B$1),"-")</f>
        <v>-</v>
      </c>
      <c r="C425" s="17" t="str">
        <f>IF($M425=C$1,COUNTIF($M$2:O425,C$1),"-")</f>
        <v>-</v>
      </c>
      <c r="D425" s="17" t="str">
        <f>IF($M425=D$1,COUNTIF($M$2:P425,D$1),"-")</f>
        <v>-</v>
      </c>
      <c r="E425" s="17" t="str">
        <f>IF($M425=E$1,COUNTIF($M$2:Q425,E$1),"-")</f>
        <v>-</v>
      </c>
      <c r="F425" s="17" t="str">
        <f>IF($M425=F$1,COUNTIF($M$2:R425,F$1),"-")</f>
        <v>-</v>
      </c>
      <c r="G425" s="17" t="str">
        <f>IF($M425=G$1,COUNTIF($M$2:S425,G$1),"-")</f>
        <v>-</v>
      </c>
      <c r="H425" s="17" t="str">
        <f>IF($M425=H$1,COUNTIF($M$2:T425,H$1),"-")</f>
        <v>-</v>
      </c>
      <c r="I425" s="17">
        <f>IF($M425=I$1,COUNTIF($M$2:U425,I$1),"-")</f>
        <v>11</v>
      </c>
      <c r="J425" s="17" t="str">
        <f>IF($M425=J$1,COUNTIF($M$2:V425,J$1),"-")</f>
        <v>-</v>
      </c>
      <c r="K425" s="17" t="str">
        <f>IF($M425=K$1,COUNTIF($M$2:W425,K$1),"-")</f>
        <v>-</v>
      </c>
      <c r="M425" s="6" t="s">
        <v>82</v>
      </c>
      <c r="N425" s="8" t="s">
        <v>216</v>
      </c>
      <c r="O425" s="8" t="s">
        <v>144</v>
      </c>
      <c r="P425" s="112">
        <v>2025</v>
      </c>
      <c r="Q425" s="6" t="str">
        <f t="shared" si="35"/>
        <v>Law - 2025 - Passcards</v>
      </c>
      <c r="R425" s="120">
        <v>9781035518951</v>
      </c>
      <c r="S425" s="62">
        <v>10.83</v>
      </c>
      <c r="T425" s="9" t="s">
        <v>387</v>
      </c>
      <c r="U425" s="6" t="s">
        <v>340</v>
      </c>
      <c r="V425" s="7" t="s">
        <v>477</v>
      </c>
    </row>
    <row r="426" spans="1:22" s="81" customFormat="1" x14ac:dyDescent="0.35">
      <c r="A426" s="17" t="str">
        <f>IF($M426=A$1,COUNTIF($M$2:M426,A$1),"-")</f>
        <v>-</v>
      </c>
      <c r="B426" s="17" t="str">
        <f>IF($M426=B$1,COUNTIF($M$2:N426,B$1),"-")</f>
        <v>-</v>
      </c>
      <c r="C426" s="17" t="str">
        <f>IF($M426=C$1,COUNTIF($M$2:O426,C$1),"-")</f>
        <v>-</v>
      </c>
      <c r="D426" s="17" t="str">
        <f>IF($M426=D$1,COUNTIF($M$2:P426,D$1),"-")</f>
        <v>-</v>
      </c>
      <c r="E426" s="17" t="str">
        <f>IF($M426=E$1,COUNTIF($M$2:Q426,E$1),"-")</f>
        <v>-</v>
      </c>
      <c r="F426" s="17" t="str">
        <f>IF($M426=F$1,COUNTIF($M$2:R426,F$1),"-")</f>
        <v>-</v>
      </c>
      <c r="G426" s="17" t="str">
        <f>IF($M426=G$1,COUNTIF($M$2:S426,G$1),"-")</f>
        <v>-</v>
      </c>
      <c r="H426" s="17" t="str">
        <f>IF($M426=H$1,COUNTIF($M$2:T426,H$1),"-")</f>
        <v>-</v>
      </c>
      <c r="I426" s="17">
        <f>IF($M426=I$1,COUNTIF($M$2:U426,I$1),"-")</f>
        <v>12</v>
      </c>
      <c r="J426" s="17" t="str">
        <f>IF($M426=J$1,COUNTIF($M$2:V426,J$1),"-")</f>
        <v>-</v>
      </c>
      <c r="K426" s="17" t="str">
        <f>IF($M426=K$1,COUNTIF($M$2:W426,K$1),"-")</f>
        <v>-</v>
      </c>
      <c r="M426" s="6" t="s">
        <v>82</v>
      </c>
      <c r="N426" s="8" t="s">
        <v>216</v>
      </c>
      <c r="O426" s="8" t="s">
        <v>150</v>
      </c>
      <c r="P426" s="112">
        <v>2025</v>
      </c>
      <c r="Q426" s="6" t="str">
        <f t="shared" si="35"/>
        <v>Law - 2025 - Passcards eBook</v>
      </c>
      <c r="R426" s="120">
        <v>9781035519125</v>
      </c>
      <c r="S426" s="62">
        <v>10.83</v>
      </c>
      <c r="T426" s="9" t="s">
        <v>387</v>
      </c>
      <c r="U426" s="6" t="s">
        <v>339</v>
      </c>
      <c r="V426" s="7" t="s">
        <v>477</v>
      </c>
    </row>
    <row r="427" spans="1:22" s="81" customFormat="1" x14ac:dyDescent="0.35">
      <c r="A427" s="17" t="str">
        <f>IF($M427=A$1,COUNTIF($M$2:M427,A$1),"-")</f>
        <v>-</v>
      </c>
      <c r="B427" s="17" t="str">
        <f>IF($M427=B$1,COUNTIF($M$2:N427,B$1),"-")</f>
        <v>-</v>
      </c>
      <c r="C427" s="17" t="str">
        <f>IF($M427=C$1,COUNTIF($M$2:O427,C$1),"-")</f>
        <v>-</v>
      </c>
      <c r="D427" s="17" t="str">
        <f>IF($M427=D$1,COUNTIF($M$2:P427,D$1),"-")</f>
        <v>-</v>
      </c>
      <c r="E427" s="17" t="str">
        <f>IF($M427=E$1,COUNTIF($M$2:Q427,E$1),"-")</f>
        <v>-</v>
      </c>
      <c r="F427" s="17" t="str">
        <f>IF($M427=F$1,COUNTIF($M$2:R427,F$1),"-")</f>
        <v>-</v>
      </c>
      <c r="G427" s="17" t="str">
        <f>IF($M427=G$1,COUNTIF($M$2:S427,G$1),"-")</f>
        <v>-</v>
      </c>
      <c r="H427" s="17" t="str">
        <f>IF($M427=H$1,COUNTIF($M$2:T427,H$1),"-")</f>
        <v>-</v>
      </c>
      <c r="I427" s="17">
        <f>IF($M427=I$1,COUNTIF($M$2:U427,I$1),"-")</f>
        <v>13</v>
      </c>
      <c r="J427" s="17" t="str">
        <f>IF($M427=J$1,COUNTIF($M$2:V427,J$1),"-")</f>
        <v>-</v>
      </c>
      <c r="K427" s="17" t="str">
        <f>IF($M427=K$1,COUNTIF($M$2:W427,K$1),"-")</f>
        <v>-</v>
      </c>
      <c r="M427" s="6" t="s">
        <v>82</v>
      </c>
      <c r="N427" s="8" t="s">
        <v>217</v>
      </c>
      <c r="O427" s="8" t="s">
        <v>144</v>
      </c>
      <c r="P427" s="112">
        <v>2025</v>
      </c>
      <c r="Q427" s="6" t="str">
        <f t="shared" si="35"/>
        <v>Audit and Assurance - 2025 - Passcards</v>
      </c>
      <c r="R427" s="120">
        <v>9781035518999</v>
      </c>
      <c r="S427" s="62">
        <v>10.83</v>
      </c>
      <c r="T427" s="9" t="s">
        <v>387</v>
      </c>
      <c r="U427" s="6" t="s">
        <v>340</v>
      </c>
      <c r="V427" s="7" t="s">
        <v>499</v>
      </c>
    </row>
    <row r="428" spans="1:22" s="81" customFormat="1" x14ac:dyDescent="0.35">
      <c r="A428" s="17" t="str">
        <f>IF($M428=A$1,COUNTIF($M$2:M428,A$1),"-")</f>
        <v>-</v>
      </c>
      <c r="B428" s="17" t="str">
        <f>IF($M428=B$1,COUNTIF($M$2:N428,B$1),"-")</f>
        <v>-</v>
      </c>
      <c r="C428" s="17" t="str">
        <f>IF($M428=C$1,COUNTIF($M$2:O428,C$1),"-")</f>
        <v>-</v>
      </c>
      <c r="D428" s="17" t="str">
        <f>IF($M428=D$1,COUNTIF($M$2:P428,D$1),"-")</f>
        <v>-</v>
      </c>
      <c r="E428" s="17" t="str">
        <f>IF($M428=E$1,COUNTIF($M$2:Q428,E$1),"-")</f>
        <v>-</v>
      </c>
      <c r="F428" s="17" t="str">
        <f>IF($M428=F$1,COUNTIF($M$2:R428,F$1),"-")</f>
        <v>-</v>
      </c>
      <c r="G428" s="17" t="str">
        <f>IF($M428=G$1,COUNTIF($M$2:S428,G$1),"-")</f>
        <v>-</v>
      </c>
      <c r="H428" s="17" t="str">
        <f>IF($M428=H$1,COUNTIF($M$2:T428,H$1),"-")</f>
        <v>-</v>
      </c>
      <c r="I428" s="17">
        <f>IF($M428=I$1,COUNTIF($M$2:U428,I$1),"-")</f>
        <v>14</v>
      </c>
      <c r="J428" s="17" t="str">
        <f>IF($M428=J$1,COUNTIF($M$2:V428,J$1),"-")</f>
        <v>-</v>
      </c>
      <c r="K428" s="17" t="str">
        <f>IF($M428=K$1,COUNTIF($M$2:W428,K$1),"-")</f>
        <v>-</v>
      </c>
      <c r="M428" s="6" t="s">
        <v>82</v>
      </c>
      <c r="N428" s="8" t="s">
        <v>217</v>
      </c>
      <c r="O428" s="8" t="s">
        <v>150</v>
      </c>
      <c r="P428" s="112">
        <v>2025</v>
      </c>
      <c r="Q428" s="6" t="str">
        <f t="shared" si="35"/>
        <v>Audit and Assurance - 2025 - Passcards eBook</v>
      </c>
      <c r="R428" s="120">
        <v>9781035519163</v>
      </c>
      <c r="S428" s="62">
        <v>10.83</v>
      </c>
      <c r="T428" s="9" t="s">
        <v>387</v>
      </c>
      <c r="U428" s="6" t="s">
        <v>339</v>
      </c>
      <c r="V428" s="7" t="s">
        <v>499</v>
      </c>
    </row>
    <row r="429" spans="1:22" s="81" customFormat="1" x14ac:dyDescent="0.35">
      <c r="A429" s="17" t="str">
        <f>IF($M429=A$1,COUNTIF($M$2:M429,A$1),"-")</f>
        <v>-</v>
      </c>
      <c r="B429" s="17" t="str">
        <f>IF($M429=B$1,COUNTIF($M$2:N429,B$1),"-")</f>
        <v>-</v>
      </c>
      <c r="C429" s="17" t="str">
        <f>IF($M429=C$1,COUNTIF($M$2:O429,C$1),"-")</f>
        <v>-</v>
      </c>
      <c r="D429" s="17" t="str">
        <f>IF($M429=D$1,COUNTIF($M$2:P429,D$1),"-")</f>
        <v>-</v>
      </c>
      <c r="E429" s="17" t="str">
        <f>IF($M429=E$1,COUNTIF($M$2:Q429,E$1),"-")</f>
        <v>-</v>
      </c>
      <c r="F429" s="17" t="str">
        <f>IF($M429=F$1,COUNTIF($M$2:R429,F$1),"-")</f>
        <v>-</v>
      </c>
      <c r="G429" s="17" t="str">
        <f>IF($M429=G$1,COUNTIF($M$2:S429,G$1),"-")</f>
        <v>-</v>
      </c>
      <c r="H429" s="17" t="str">
        <f>IF($M429=H$1,COUNTIF($M$2:T429,H$1),"-")</f>
        <v>-</v>
      </c>
      <c r="I429" s="17">
        <f>IF($M429=I$1,COUNTIF($M$2:U429,I$1),"-")</f>
        <v>15</v>
      </c>
      <c r="J429" s="17" t="str">
        <f>IF($M429=J$1,COUNTIF($M$2:V429,J$1),"-")</f>
        <v>-</v>
      </c>
      <c r="K429" s="17" t="str">
        <f>IF($M429=K$1,COUNTIF($M$2:W429,K$1),"-")</f>
        <v>-</v>
      </c>
      <c r="M429" s="6" t="s">
        <v>82</v>
      </c>
      <c r="N429" s="8" t="s">
        <v>218</v>
      </c>
      <c r="O429" s="8" t="s">
        <v>144</v>
      </c>
      <c r="P429" s="112">
        <v>2025</v>
      </c>
      <c r="Q429" s="6" t="str">
        <f t="shared" si="35"/>
        <v>Tax Compliance - 2025 - Passcards</v>
      </c>
      <c r="R429" s="120">
        <v>9781035519071</v>
      </c>
      <c r="S429" s="62">
        <v>10.83</v>
      </c>
      <c r="T429" s="9" t="s">
        <v>387</v>
      </c>
      <c r="U429" s="6" t="s">
        <v>340</v>
      </c>
      <c r="V429" s="7" t="s">
        <v>499</v>
      </c>
    </row>
    <row r="430" spans="1:22" s="81" customFormat="1" x14ac:dyDescent="0.35">
      <c r="A430" s="17" t="str">
        <f>IF($M430=A$1,COUNTIF($M$2:M430,A$1),"-")</f>
        <v>-</v>
      </c>
      <c r="B430" s="17" t="str">
        <f>IF($M430=B$1,COUNTIF($M$2:N430,B$1),"-")</f>
        <v>-</v>
      </c>
      <c r="C430" s="17" t="str">
        <f>IF($M430=C$1,COUNTIF($M$2:O430,C$1),"-")</f>
        <v>-</v>
      </c>
      <c r="D430" s="17" t="str">
        <f>IF($M430=D$1,COUNTIF($M$2:P430,D$1),"-")</f>
        <v>-</v>
      </c>
      <c r="E430" s="17" t="str">
        <f>IF($M430=E$1,COUNTIF($M$2:Q430,E$1),"-")</f>
        <v>-</v>
      </c>
      <c r="F430" s="17" t="str">
        <f>IF($M430=F$1,COUNTIF($M$2:R430,F$1),"-")</f>
        <v>-</v>
      </c>
      <c r="G430" s="17" t="str">
        <f>IF($M430=G$1,COUNTIF($M$2:S430,G$1),"-")</f>
        <v>-</v>
      </c>
      <c r="H430" s="17" t="str">
        <f>IF($M430=H$1,COUNTIF($M$2:T430,H$1),"-")</f>
        <v>-</v>
      </c>
      <c r="I430" s="17">
        <f>IF($M430=I$1,COUNTIF($M$2:U430,I$1),"-")</f>
        <v>16</v>
      </c>
      <c r="J430" s="17" t="str">
        <f>IF($M430=J$1,COUNTIF($M$2:V430,J$1),"-")</f>
        <v>-</v>
      </c>
      <c r="K430" s="17" t="str">
        <f>IF($M430=K$1,COUNTIF($M$2:W430,K$1),"-")</f>
        <v>-</v>
      </c>
      <c r="M430" s="6" t="s">
        <v>82</v>
      </c>
      <c r="N430" s="8" t="s">
        <v>218</v>
      </c>
      <c r="O430" s="8" t="s">
        <v>150</v>
      </c>
      <c r="P430" s="112">
        <v>2025</v>
      </c>
      <c r="Q430" s="6" t="str">
        <f t="shared" si="35"/>
        <v>Tax Compliance - 2025 - Passcards eBook</v>
      </c>
      <c r="R430" s="120">
        <v>9781035519200</v>
      </c>
      <c r="S430" s="62">
        <v>10.83</v>
      </c>
      <c r="T430" s="9" t="s">
        <v>387</v>
      </c>
      <c r="U430" s="6" t="s">
        <v>339</v>
      </c>
      <c r="V430" s="7" t="s">
        <v>499</v>
      </c>
    </row>
    <row r="431" spans="1:22" s="81" customFormat="1" x14ac:dyDescent="0.35">
      <c r="A431" s="17" t="str">
        <f>IF($M431=A$1,COUNTIF($M$2:M431,A$1),"-")</f>
        <v>-</v>
      </c>
      <c r="B431" s="17" t="str">
        <f>IF($M431=B$1,COUNTIF($M$2:N431,B$1),"-")</f>
        <v>-</v>
      </c>
      <c r="C431" s="17" t="str">
        <f>IF($M431=C$1,COUNTIF($M$2:O431,C$1),"-")</f>
        <v>-</v>
      </c>
      <c r="D431" s="17" t="str">
        <f>IF($M431=D$1,COUNTIF($M$2:P431,D$1),"-")</f>
        <v>-</v>
      </c>
      <c r="E431" s="17" t="str">
        <f>IF($M431=E$1,COUNTIF($M$2:Q431,E$1),"-")</f>
        <v>-</v>
      </c>
      <c r="F431" s="17" t="str">
        <f>IF($M431=F$1,COUNTIF($M$2:R431,F$1),"-")</f>
        <v>-</v>
      </c>
      <c r="G431" s="17" t="str">
        <f>IF($M431=G$1,COUNTIF($M$2:S431,G$1),"-")</f>
        <v>-</v>
      </c>
      <c r="H431" s="17" t="str">
        <f>IF($M431=H$1,COUNTIF($M$2:T431,H$1),"-")</f>
        <v>-</v>
      </c>
      <c r="I431" s="17">
        <f>IF($M431=I$1,COUNTIF($M$2:U431,I$1),"-")</f>
        <v>17</v>
      </c>
      <c r="J431" s="17" t="str">
        <f>IF($M431=J$1,COUNTIF($M$2:V431,J$1),"-")</f>
        <v>-</v>
      </c>
      <c r="K431" s="17" t="str">
        <f>IF($M431=K$1,COUNTIF($M$2:W431,K$1),"-")</f>
        <v>-</v>
      </c>
      <c r="M431" s="6" t="s">
        <v>82</v>
      </c>
      <c r="N431" s="8" t="s">
        <v>219</v>
      </c>
      <c r="O431" s="8" t="s">
        <v>144</v>
      </c>
      <c r="P431" s="112">
        <v>2025</v>
      </c>
      <c r="Q431" s="6" t="str">
        <f t="shared" si="35"/>
        <v>Business Planning: Taxation - 2025 - Passcards</v>
      </c>
      <c r="R431" s="120">
        <v>9781035519088</v>
      </c>
      <c r="S431" s="62">
        <v>10.83</v>
      </c>
      <c r="T431" s="9" t="s">
        <v>387</v>
      </c>
      <c r="U431" s="6" t="s">
        <v>340</v>
      </c>
      <c r="V431" s="7" t="s">
        <v>499</v>
      </c>
    </row>
    <row r="432" spans="1:22" s="81" customFormat="1" x14ac:dyDescent="0.35">
      <c r="A432" s="17" t="str">
        <f>IF($M432=A$1,COUNTIF($M$2:M432,A$1),"-")</f>
        <v>-</v>
      </c>
      <c r="B432" s="17" t="str">
        <f>IF($M432=B$1,COUNTIF($M$2:N432,B$1),"-")</f>
        <v>-</v>
      </c>
      <c r="C432" s="17" t="str">
        <f>IF($M432=C$1,COUNTIF($M$2:O432,C$1),"-")</f>
        <v>-</v>
      </c>
      <c r="D432" s="17" t="str">
        <f>IF($M432=D$1,COUNTIF($M$2:P432,D$1),"-")</f>
        <v>-</v>
      </c>
      <c r="E432" s="17" t="str">
        <f>IF($M432=E$1,COUNTIF($M$2:Q432,E$1),"-")</f>
        <v>-</v>
      </c>
      <c r="F432" s="17" t="str">
        <f>IF($M432=F$1,COUNTIF($M$2:R432,F$1),"-")</f>
        <v>-</v>
      </c>
      <c r="G432" s="17" t="str">
        <f>IF($M432=G$1,COUNTIF($M$2:S432,G$1),"-")</f>
        <v>-</v>
      </c>
      <c r="H432" s="17" t="str">
        <f>IF($M432=H$1,COUNTIF($M$2:T432,H$1),"-")</f>
        <v>-</v>
      </c>
      <c r="I432" s="17">
        <f>IF($M432=I$1,COUNTIF($M$2:U432,I$1),"-")</f>
        <v>18</v>
      </c>
      <c r="J432" s="17" t="str">
        <f>IF($M432=J$1,COUNTIF($M$2:V432,J$1),"-")</f>
        <v>-</v>
      </c>
      <c r="K432" s="17" t="str">
        <f>IF($M432=K$1,COUNTIF($M$2:W432,K$1),"-")</f>
        <v>-</v>
      </c>
      <c r="M432" s="6" t="s">
        <v>82</v>
      </c>
      <c r="N432" s="8" t="s">
        <v>219</v>
      </c>
      <c r="O432" s="8" t="s">
        <v>150</v>
      </c>
      <c r="P432" s="112">
        <v>2025</v>
      </c>
      <c r="Q432" s="6" t="str">
        <f t="shared" si="35"/>
        <v>Business Planning: Taxation - 2025 - Passcards eBook</v>
      </c>
      <c r="R432" s="120">
        <v>9781035519217</v>
      </c>
      <c r="S432" s="62">
        <v>10.83</v>
      </c>
      <c r="T432" s="9" t="s">
        <v>387</v>
      </c>
      <c r="U432" s="6" t="s">
        <v>339</v>
      </c>
      <c r="V432" s="7" t="s">
        <v>499</v>
      </c>
    </row>
    <row r="433" spans="1:22" s="81" customFormat="1" x14ac:dyDescent="0.35">
      <c r="A433" s="17" t="str">
        <f>IF($M433=A$1,COUNTIF($M$2:M433,A$1),"-")</f>
        <v>-</v>
      </c>
      <c r="B433" s="17" t="str">
        <f>IF($M433=B$1,COUNTIF($M$2:N433,B$1),"-")</f>
        <v>-</v>
      </c>
      <c r="C433" s="17" t="str">
        <f>IF($M433=C$1,COUNTIF($M$2:O433,C$1),"-")</f>
        <v>-</v>
      </c>
      <c r="D433" s="17" t="str">
        <f>IF($M433=D$1,COUNTIF($M$2:P433,D$1),"-")</f>
        <v>-</v>
      </c>
      <c r="E433" s="17" t="str">
        <f>IF($M433=E$1,COUNTIF($M$2:Q433,E$1),"-")</f>
        <v>-</v>
      </c>
      <c r="F433" s="17" t="str">
        <f>IF($M433=F$1,COUNTIF($M$2:R433,F$1),"-")</f>
        <v>-</v>
      </c>
      <c r="G433" s="17" t="str">
        <f>IF($M433=G$1,COUNTIF($M$2:S433,G$1),"-")</f>
        <v>-</v>
      </c>
      <c r="H433" s="17" t="str">
        <f>IF($M433=H$1,COUNTIF($M$2:T433,H$1),"-")</f>
        <v>-</v>
      </c>
      <c r="I433" s="17">
        <f>IF($M433=I$1,COUNTIF($M$2:U433,I$1),"-")</f>
        <v>19</v>
      </c>
      <c r="J433" s="17" t="str">
        <f>IF($M433=J$1,COUNTIF($M$2:V433,J$1),"-")</f>
        <v>-</v>
      </c>
      <c r="K433" s="17" t="str">
        <f>IF($M433=K$1,COUNTIF($M$2:W433,K$1),"-")</f>
        <v>-</v>
      </c>
      <c r="M433" s="6" t="s">
        <v>82</v>
      </c>
      <c r="N433" s="8" t="s">
        <v>220</v>
      </c>
      <c r="O433" s="8" t="s">
        <v>144</v>
      </c>
      <c r="P433" s="112">
        <v>2025</v>
      </c>
      <c r="Q433" s="6" t="str">
        <f t="shared" si="35"/>
        <v>Financial Accounting &amp; Reporting IFRS - 2025 - Passcards</v>
      </c>
      <c r="R433" s="120">
        <v>9781035519040</v>
      </c>
      <c r="S433" s="62">
        <v>10.83</v>
      </c>
      <c r="T433" s="9" t="s">
        <v>387</v>
      </c>
      <c r="U433" s="6" t="s">
        <v>340</v>
      </c>
      <c r="V433" s="7" t="s">
        <v>499</v>
      </c>
    </row>
    <row r="434" spans="1:22" s="81" customFormat="1" x14ac:dyDescent="0.35">
      <c r="A434" s="17" t="str">
        <f>IF($M434=A$1,COUNTIF($M$2:M434,A$1),"-")</f>
        <v>-</v>
      </c>
      <c r="B434" s="17" t="str">
        <f>IF($M434=B$1,COUNTIF($M$2:N434,B$1),"-")</f>
        <v>-</v>
      </c>
      <c r="C434" s="17" t="str">
        <f>IF($M434=C$1,COUNTIF($M$2:O434,C$1),"-")</f>
        <v>-</v>
      </c>
      <c r="D434" s="17" t="str">
        <f>IF($M434=D$1,COUNTIF($M$2:P434,D$1),"-")</f>
        <v>-</v>
      </c>
      <c r="E434" s="17" t="str">
        <f>IF($M434=E$1,COUNTIF($M$2:Q434,E$1),"-")</f>
        <v>-</v>
      </c>
      <c r="F434" s="17" t="str">
        <f>IF($M434=F$1,COUNTIF($M$2:R434,F$1),"-")</f>
        <v>-</v>
      </c>
      <c r="G434" s="17" t="str">
        <f>IF($M434=G$1,COUNTIF($M$2:S434,G$1),"-")</f>
        <v>-</v>
      </c>
      <c r="H434" s="17" t="str">
        <f>IF($M434=H$1,COUNTIF($M$2:T434,H$1),"-")</f>
        <v>-</v>
      </c>
      <c r="I434" s="17">
        <f>IF($M434=I$1,COUNTIF($M$2:U434,I$1),"-")</f>
        <v>20</v>
      </c>
      <c r="J434" s="17" t="str">
        <f>IF($M434=J$1,COUNTIF($M$2:V434,J$1),"-")</f>
        <v>-</v>
      </c>
      <c r="K434" s="17" t="str">
        <f>IF($M434=K$1,COUNTIF($M$2:W434,K$1),"-")</f>
        <v>-</v>
      </c>
      <c r="M434" s="6" t="s">
        <v>82</v>
      </c>
      <c r="N434" s="8" t="s">
        <v>220</v>
      </c>
      <c r="O434" s="8" t="s">
        <v>150</v>
      </c>
      <c r="P434" s="112">
        <v>2025</v>
      </c>
      <c r="Q434" s="6" t="str">
        <f t="shared" si="35"/>
        <v>Financial Accounting &amp; Reporting IFRS - 2025 - Passcards eBook</v>
      </c>
      <c r="R434" s="120">
        <v>9781035519170</v>
      </c>
      <c r="S434" s="62">
        <v>10.83</v>
      </c>
      <c r="T434" s="9" t="s">
        <v>387</v>
      </c>
      <c r="U434" s="6" t="s">
        <v>339</v>
      </c>
      <c r="V434" s="7" t="s">
        <v>499</v>
      </c>
    </row>
    <row r="435" spans="1:22" s="81" customFormat="1" x14ac:dyDescent="0.35">
      <c r="A435" s="17" t="str">
        <f>IF($M435=A$1,COUNTIF($M$2:M435,A$1),"-")</f>
        <v>-</v>
      </c>
      <c r="B435" s="17" t="str">
        <f>IF($M435=B$1,COUNTIF($M$2:N435,B$1),"-")</f>
        <v>-</v>
      </c>
      <c r="C435" s="17" t="str">
        <f>IF($M435=C$1,COUNTIF($M$2:O435,C$1),"-")</f>
        <v>-</v>
      </c>
      <c r="D435" s="17" t="str">
        <f>IF($M435=D$1,COUNTIF($M$2:P435,D$1),"-")</f>
        <v>-</v>
      </c>
      <c r="E435" s="17" t="str">
        <f>IF($M435=E$1,COUNTIF($M$2:Q435,E$1),"-")</f>
        <v>-</v>
      </c>
      <c r="F435" s="17" t="str">
        <f>IF($M435=F$1,COUNTIF($M$2:R435,F$1),"-")</f>
        <v>-</v>
      </c>
      <c r="G435" s="17" t="str">
        <f>IF($M435=G$1,COUNTIF($M$2:S435,G$1),"-")</f>
        <v>-</v>
      </c>
      <c r="H435" s="17" t="str">
        <f>IF($M435=H$1,COUNTIF($M$2:T435,H$1),"-")</f>
        <v>-</v>
      </c>
      <c r="I435" s="17">
        <f>IF($M435=I$1,COUNTIF($M$2:U435,I$1),"-")</f>
        <v>21</v>
      </c>
      <c r="J435" s="17" t="str">
        <f>IF($M435=J$1,COUNTIF($M$2:V435,J$1),"-")</f>
        <v>-</v>
      </c>
      <c r="K435" s="17" t="str">
        <f>IF($M435=K$1,COUNTIF($M$2:W435,K$1),"-")</f>
        <v>-</v>
      </c>
      <c r="M435" s="6" t="s">
        <v>82</v>
      </c>
      <c r="N435" s="8" t="s">
        <v>221</v>
      </c>
      <c r="O435" s="8" t="s">
        <v>144</v>
      </c>
      <c r="P435" s="112">
        <v>2025</v>
      </c>
      <c r="Q435" s="6" t="str">
        <f t="shared" si="35"/>
        <v>Financial Accounting &amp; Reporting UK GAAP - 2025 - Passcards</v>
      </c>
      <c r="R435" s="120">
        <v>9781035519057</v>
      </c>
      <c r="S435" s="62">
        <v>10.83</v>
      </c>
      <c r="T435" s="9" t="s">
        <v>387</v>
      </c>
      <c r="U435" s="6" t="s">
        <v>340</v>
      </c>
      <c r="V435" s="7" t="s">
        <v>499</v>
      </c>
    </row>
    <row r="436" spans="1:22" s="81" customFormat="1" x14ac:dyDescent="0.35">
      <c r="A436" s="17" t="str">
        <f>IF($M436=A$1,COUNTIF($M$2:M436,A$1),"-")</f>
        <v>-</v>
      </c>
      <c r="B436" s="17" t="str">
        <f>IF($M436=B$1,COUNTIF($M$2:N436,B$1),"-")</f>
        <v>-</v>
      </c>
      <c r="C436" s="17" t="str">
        <f>IF($M436=C$1,COUNTIF($M$2:O436,C$1),"-")</f>
        <v>-</v>
      </c>
      <c r="D436" s="17" t="str">
        <f>IF($M436=D$1,COUNTIF($M$2:P436,D$1),"-")</f>
        <v>-</v>
      </c>
      <c r="E436" s="17" t="str">
        <f>IF($M436=E$1,COUNTIF($M$2:Q436,E$1),"-")</f>
        <v>-</v>
      </c>
      <c r="F436" s="17" t="str">
        <f>IF($M436=F$1,COUNTIF($M$2:R436,F$1),"-")</f>
        <v>-</v>
      </c>
      <c r="G436" s="17" t="str">
        <f>IF($M436=G$1,COUNTIF($M$2:S436,G$1),"-")</f>
        <v>-</v>
      </c>
      <c r="H436" s="17" t="str">
        <f>IF($M436=H$1,COUNTIF($M$2:T436,H$1),"-")</f>
        <v>-</v>
      </c>
      <c r="I436" s="17">
        <f>IF($M436=I$1,COUNTIF($M$2:U436,I$1),"-")</f>
        <v>22</v>
      </c>
      <c r="J436" s="17" t="str">
        <f>IF($M436=J$1,COUNTIF($M$2:V436,J$1),"-")</f>
        <v>-</v>
      </c>
      <c r="K436" s="17" t="str">
        <f>IF($M436=K$1,COUNTIF($M$2:W436,K$1),"-")</f>
        <v>-</v>
      </c>
      <c r="M436" s="6" t="s">
        <v>82</v>
      </c>
      <c r="N436" s="8" t="s">
        <v>221</v>
      </c>
      <c r="O436" s="8" t="s">
        <v>150</v>
      </c>
      <c r="P436" s="112">
        <v>2025</v>
      </c>
      <c r="Q436" s="6" t="str">
        <f t="shared" si="35"/>
        <v>Financial Accounting &amp; Reporting UK GAAP - 2025 - Passcards eBook</v>
      </c>
      <c r="R436" s="120">
        <v>9781035519187</v>
      </c>
      <c r="S436" s="62">
        <v>10.83</v>
      </c>
      <c r="T436" s="9" t="s">
        <v>387</v>
      </c>
      <c r="U436" s="6" t="s">
        <v>339</v>
      </c>
      <c r="V436" s="7" t="s">
        <v>499</v>
      </c>
    </row>
    <row r="437" spans="1:22" s="81" customFormat="1" x14ac:dyDescent="0.35">
      <c r="A437" s="17" t="str">
        <f>IF($M437=A$1,COUNTIF($M$2:M437,A$1),"-")</f>
        <v>-</v>
      </c>
      <c r="B437" s="17" t="str">
        <f>IF($M437=B$1,COUNTIF($M$2:N437,B$1),"-")</f>
        <v>-</v>
      </c>
      <c r="C437" s="17" t="str">
        <f>IF($M437=C$1,COUNTIF($M$2:O437,C$1),"-")</f>
        <v>-</v>
      </c>
      <c r="D437" s="17" t="str">
        <f>IF($M437=D$1,COUNTIF($M$2:P437,D$1),"-")</f>
        <v>-</v>
      </c>
      <c r="E437" s="17" t="str">
        <f>IF($M437=E$1,COUNTIF($M$2:Q437,E$1),"-")</f>
        <v>-</v>
      </c>
      <c r="F437" s="17" t="str">
        <f>IF($M437=F$1,COUNTIF($M$2:R437,F$1),"-")</f>
        <v>-</v>
      </c>
      <c r="G437" s="17" t="str">
        <f>IF($M437=G$1,COUNTIF($M$2:S437,G$1),"-")</f>
        <v>-</v>
      </c>
      <c r="H437" s="17" t="str">
        <f>IF($M437=H$1,COUNTIF($M$2:T437,H$1),"-")</f>
        <v>-</v>
      </c>
      <c r="I437" s="17">
        <f>IF($M437=I$1,COUNTIF($M$2:U437,I$1),"-")</f>
        <v>23</v>
      </c>
      <c r="J437" s="17" t="str">
        <f>IF($M437=J$1,COUNTIF($M$2:V437,J$1),"-")</f>
        <v>-</v>
      </c>
      <c r="K437" s="17" t="str">
        <f>IF($M437=K$1,COUNTIF($M$2:W437,K$1),"-")</f>
        <v>-</v>
      </c>
      <c r="M437" s="6" t="s">
        <v>82</v>
      </c>
      <c r="N437" s="8" t="s">
        <v>222</v>
      </c>
      <c r="O437" s="8" t="s">
        <v>144</v>
      </c>
      <c r="P437" s="112">
        <v>2025</v>
      </c>
      <c r="Q437" s="6" t="str">
        <f t="shared" si="35"/>
        <v>Financial Management - 2025 - Passcards</v>
      </c>
      <c r="R437" s="120">
        <v>9781035519064</v>
      </c>
      <c r="S437" s="62">
        <v>10.83</v>
      </c>
      <c r="T437" s="9" t="s">
        <v>387</v>
      </c>
      <c r="U437" s="6" t="s">
        <v>340</v>
      </c>
      <c r="V437" s="7" t="s">
        <v>499</v>
      </c>
    </row>
    <row r="438" spans="1:22" s="81" customFormat="1" x14ac:dyDescent="0.35">
      <c r="A438" s="17" t="str">
        <f>IF($M438=A$1,COUNTIF($M$2:M438,A$1),"-")</f>
        <v>-</v>
      </c>
      <c r="B438" s="17" t="str">
        <f>IF($M438=B$1,COUNTIF($M$2:N438,B$1),"-")</f>
        <v>-</v>
      </c>
      <c r="C438" s="17" t="str">
        <f>IF($M438=C$1,COUNTIF($M$2:O438,C$1),"-")</f>
        <v>-</v>
      </c>
      <c r="D438" s="17" t="str">
        <f>IF($M438=D$1,COUNTIF($M$2:P438,D$1),"-")</f>
        <v>-</v>
      </c>
      <c r="E438" s="17" t="str">
        <f>IF($M438=E$1,COUNTIF($M$2:Q438,E$1),"-")</f>
        <v>-</v>
      </c>
      <c r="F438" s="17" t="str">
        <f>IF($M438=F$1,COUNTIF($M$2:R438,F$1),"-")</f>
        <v>-</v>
      </c>
      <c r="G438" s="17" t="str">
        <f>IF($M438=G$1,COUNTIF($M$2:S438,G$1),"-")</f>
        <v>-</v>
      </c>
      <c r="H438" s="17" t="str">
        <f>IF($M438=H$1,COUNTIF($M$2:T438,H$1),"-")</f>
        <v>-</v>
      </c>
      <c r="I438" s="17">
        <f>IF($M438=I$1,COUNTIF($M$2:U438,I$1),"-")</f>
        <v>24</v>
      </c>
      <c r="J438" s="17" t="str">
        <f>IF($M438=J$1,COUNTIF($M$2:V438,J$1),"-")</f>
        <v>-</v>
      </c>
      <c r="K438" s="17" t="str">
        <f>IF($M438=K$1,COUNTIF($M$2:W438,K$1),"-")</f>
        <v>-</v>
      </c>
      <c r="M438" s="6" t="s">
        <v>82</v>
      </c>
      <c r="N438" s="8" t="s">
        <v>222</v>
      </c>
      <c r="O438" s="8" t="s">
        <v>150</v>
      </c>
      <c r="P438" s="112">
        <v>2025</v>
      </c>
      <c r="Q438" s="6" t="str">
        <f t="shared" si="35"/>
        <v>Financial Management - 2025 - Passcards eBook</v>
      </c>
      <c r="R438" s="120">
        <v>9781035519194</v>
      </c>
      <c r="S438" s="62">
        <v>10.83</v>
      </c>
      <c r="T438" s="9" t="s">
        <v>387</v>
      </c>
      <c r="U438" s="6" t="s">
        <v>339</v>
      </c>
      <c r="V438" s="7" t="s">
        <v>499</v>
      </c>
    </row>
    <row r="439" spans="1:22" x14ac:dyDescent="0.35">
      <c r="A439" s="17" t="str">
        <f>IF($M439=A$1,COUNTIF($M$2:M439,A$1),"-")</f>
        <v>-</v>
      </c>
      <c r="B439" s="17" t="str">
        <f>IF($M439=B$1,COUNTIF($M$2:N439,B$1),"-")</f>
        <v>-</v>
      </c>
      <c r="C439" s="17" t="str">
        <f>IF($M439=C$1,COUNTIF($M$2:O439,C$1),"-")</f>
        <v>-</v>
      </c>
      <c r="D439" s="17" t="str">
        <f>IF($M439=D$1,COUNTIF($M$2:P439,D$1),"-")</f>
        <v>-</v>
      </c>
      <c r="E439" s="17" t="str">
        <f>IF($M439=E$1,COUNTIF($M$2:Q439,E$1),"-")</f>
        <v>-</v>
      </c>
      <c r="F439" s="17" t="str">
        <f>IF($M439=F$1,COUNTIF($M$2:R439,F$1),"-")</f>
        <v>-</v>
      </c>
      <c r="G439" s="17" t="str">
        <f>IF($M439=G$1,COUNTIF($M$2:S439,G$1),"-")</f>
        <v>-</v>
      </c>
      <c r="H439" s="17" t="str">
        <f>IF($M439=H$1,COUNTIF($M$2:T439,H$1),"-")</f>
        <v>-</v>
      </c>
      <c r="I439" s="17">
        <f>IF($M439=I$1,COUNTIF($M$2:U439,I$1),"-")</f>
        <v>25</v>
      </c>
      <c r="J439" s="17" t="str">
        <f>IF($M439=J$1,COUNTIF($M$2:V439,J$1),"-")</f>
        <v>-</v>
      </c>
      <c r="K439" s="17" t="str">
        <f>IF($M439=K$1,COUNTIF($M$2:W439,K$1),"-")</f>
        <v>-</v>
      </c>
      <c r="M439" s="6" t="s">
        <v>82</v>
      </c>
      <c r="N439" s="8" t="s">
        <v>223</v>
      </c>
      <c r="O439" s="8" t="s">
        <v>144</v>
      </c>
      <c r="P439" s="112">
        <v>2025</v>
      </c>
      <c r="Q439" s="6" t="str">
        <f t="shared" si="35"/>
        <v>Business Strategy and Technology - 2025 - Passcards</v>
      </c>
      <c r="R439" s="120">
        <v>9781035519095</v>
      </c>
      <c r="S439" s="62">
        <v>10.83</v>
      </c>
      <c r="T439" s="9" t="s">
        <v>387</v>
      </c>
      <c r="U439" s="6" t="s">
        <v>340</v>
      </c>
      <c r="V439" s="7" t="s">
        <v>499</v>
      </c>
    </row>
    <row r="440" spans="1:22" x14ac:dyDescent="0.35">
      <c r="A440" s="17" t="str">
        <f>IF($M440=A$1,COUNTIF($M$2:M440,A$1),"-")</f>
        <v>-</v>
      </c>
      <c r="B440" s="17" t="str">
        <f>IF($M440=B$1,COUNTIF($M$2:N440,B$1),"-")</f>
        <v>-</v>
      </c>
      <c r="C440" s="17" t="str">
        <f>IF($M440=C$1,COUNTIF($M$2:O440,C$1),"-")</f>
        <v>-</v>
      </c>
      <c r="D440" s="17" t="str">
        <f>IF($M440=D$1,COUNTIF($M$2:P440,D$1),"-")</f>
        <v>-</v>
      </c>
      <c r="E440" s="17" t="str">
        <f>IF($M440=E$1,COUNTIF($M$2:Q440,E$1),"-")</f>
        <v>-</v>
      </c>
      <c r="F440" s="17" t="str">
        <f>IF($M440=F$1,COUNTIF($M$2:R440,F$1),"-")</f>
        <v>-</v>
      </c>
      <c r="G440" s="17" t="str">
        <f>IF($M440=G$1,COUNTIF($M$2:S440,G$1),"-")</f>
        <v>-</v>
      </c>
      <c r="H440" s="17" t="str">
        <f>IF($M440=H$1,COUNTIF($M$2:T440,H$1),"-")</f>
        <v>-</v>
      </c>
      <c r="I440" s="17">
        <f>IF($M440=I$1,COUNTIF($M$2:U440,I$1),"-")</f>
        <v>26</v>
      </c>
      <c r="J440" s="17" t="str">
        <f>IF($M440=J$1,COUNTIF($M$2:V440,J$1),"-")</f>
        <v>-</v>
      </c>
      <c r="K440" s="17" t="str">
        <f>IF($M440=K$1,COUNTIF($M$2:W440,K$1),"-")</f>
        <v>-</v>
      </c>
      <c r="M440" s="6" t="s">
        <v>82</v>
      </c>
      <c r="N440" s="8" t="s">
        <v>223</v>
      </c>
      <c r="O440" s="8" t="s">
        <v>150</v>
      </c>
      <c r="P440" s="112">
        <v>2025</v>
      </c>
      <c r="Q440" s="6" t="str">
        <f t="shared" si="35"/>
        <v>Business Strategy and Technology - 2025 - Passcards eBook</v>
      </c>
      <c r="R440" s="120">
        <v>9781035519224</v>
      </c>
      <c r="S440" s="62">
        <v>10.83</v>
      </c>
      <c r="T440" s="9" t="s">
        <v>387</v>
      </c>
      <c r="U440" s="6" t="s">
        <v>339</v>
      </c>
      <c r="V440" s="7" t="s">
        <v>499</v>
      </c>
    </row>
    <row r="441" spans="1:22" x14ac:dyDescent="0.35">
      <c r="A441" s="17" t="str">
        <f>IF($M441=A$1,COUNTIF($M$2:M441,A$1),"-")</f>
        <v>-</v>
      </c>
      <c r="B441" s="17" t="str">
        <f>IF($M441=B$1,COUNTIF($M$2:N441,B$1),"-")</f>
        <v>-</v>
      </c>
      <c r="C441" s="17" t="str">
        <f>IF($M441=C$1,COUNTIF($M$2:O441,C$1),"-")</f>
        <v>-</v>
      </c>
      <c r="D441" s="17" t="str">
        <f>IF($M441=D$1,COUNTIF($M$2:P441,D$1),"-")</f>
        <v>-</v>
      </c>
      <c r="E441" s="17" t="str">
        <f>IF($M441=E$1,COUNTIF($M$2:Q441,E$1),"-")</f>
        <v>-</v>
      </c>
      <c r="F441" s="17" t="str">
        <f>IF($M441=F$1,COUNTIF($M$2:R441,F$1),"-")</f>
        <v>-</v>
      </c>
      <c r="G441" s="17" t="str">
        <f>IF($M441=G$1,COUNTIF($M$2:S441,G$1),"-")</f>
        <v>-</v>
      </c>
      <c r="H441" s="17" t="str">
        <f>IF($M441=H$1,COUNTIF($M$2:T441,H$1),"-")</f>
        <v>-</v>
      </c>
      <c r="I441" s="17" t="str">
        <f>IF($M441=I$1,COUNTIF($M$2:U441,I$1),"-")</f>
        <v>-</v>
      </c>
      <c r="J441" s="17">
        <f>IF($M441=J$1,COUNTIF($M$2:V441,J$1),"-")</f>
        <v>1</v>
      </c>
      <c r="K441" s="17" t="str">
        <f>IF($M441=K$1,COUNTIF($M$2:W441,K$1),"-")</f>
        <v>-</v>
      </c>
      <c r="M441" s="6" t="s">
        <v>86</v>
      </c>
      <c r="N441" s="8" t="s">
        <v>224</v>
      </c>
      <c r="O441" s="8" t="s">
        <v>140</v>
      </c>
      <c r="P441" s="114" t="s">
        <v>225</v>
      </c>
      <c r="Q441" s="6" t="str">
        <f t="shared" ref="Q441:Q472" si="36">CONCATENATE(N441," - ",P441," - ",O441)</f>
        <v>Level 2 Briefing the Work Team  - 2012 - Workbook</v>
      </c>
      <c r="R441" s="120">
        <v>9781445397528</v>
      </c>
      <c r="S441" s="62">
        <v>14.99</v>
      </c>
      <c r="T441" s="9" t="s">
        <v>226</v>
      </c>
      <c r="U441" s="6" t="s">
        <v>340</v>
      </c>
      <c r="V441" s="7" t="s">
        <v>343</v>
      </c>
    </row>
    <row r="442" spans="1:22" x14ac:dyDescent="0.35">
      <c r="A442" s="17" t="str">
        <f>IF($M442=A$1,COUNTIF($M$2:M442,A$1),"-")</f>
        <v>-</v>
      </c>
      <c r="B442" s="17" t="str">
        <f>IF($M442=B$1,COUNTIF($M$2:N442,B$1),"-")</f>
        <v>-</v>
      </c>
      <c r="C442" s="17" t="str">
        <f>IF($M442=C$1,COUNTIF($M$2:O442,C$1),"-")</f>
        <v>-</v>
      </c>
      <c r="D442" s="17" t="str">
        <f>IF($M442=D$1,COUNTIF($M$2:P442,D$1),"-")</f>
        <v>-</v>
      </c>
      <c r="E442" s="17" t="str">
        <f>IF($M442=E$1,COUNTIF($M$2:Q442,E$1),"-")</f>
        <v>-</v>
      </c>
      <c r="F442" s="17" t="str">
        <f>IF($M442=F$1,COUNTIF($M$2:R442,F$1),"-")</f>
        <v>-</v>
      </c>
      <c r="G442" s="17" t="str">
        <f>IF($M442=G$1,COUNTIF($M$2:S442,G$1),"-")</f>
        <v>-</v>
      </c>
      <c r="H442" s="17" t="str">
        <f>IF($M442=H$1,COUNTIF($M$2:T442,H$1),"-")</f>
        <v>-</v>
      </c>
      <c r="I442" s="17" t="str">
        <f>IF($M442=I$1,COUNTIF($M$2:U442,I$1),"-")</f>
        <v>-</v>
      </c>
      <c r="J442" s="17">
        <f>IF($M442=J$1,COUNTIF($M$2:V442,J$1),"-")</f>
        <v>2</v>
      </c>
      <c r="K442" s="17" t="str">
        <f>IF($M442=K$1,COUNTIF($M$2:W442,K$1),"-")</f>
        <v>-</v>
      </c>
      <c r="M442" s="6" t="s">
        <v>86</v>
      </c>
      <c r="N442" s="8" t="s">
        <v>224</v>
      </c>
      <c r="O442" s="8" t="s">
        <v>176</v>
      </c>
      <c r="P442" s="114" t="s">
        <v>225</v>
      </c>
      <c r="Q442" s="6" t="str">
        <f t="shared" si="36"/>
        <v>Level 2 Briefing the Work Team  - 2012 - Workbook eBook</v>
      </c>
      <c r="R442" s="120">
        <v>9781509745906</v>
      </c>
      <c r="S442" s="62">
        <v>14.99</v>
      </c>
      <c r="T442" s="9" t="s">
        <v>226</v>
      </c>
      <c r="U442" s="6" t="s">
        <v>339</v>
      </c>
      <c r="V442" s="7" t="s">
        <v>343</v>
      </c>
    </row>
    <row r="443" spans="1:22" x14ac:dyDescent="0.35">
      <c r="A443" s="17" t="str">
        <f>IF($M443=A$1,COUNTIF($M$2:M443,A$1),"-")</f>
        <v>-</v>
      </c>
      <c r="B443" s="17" t="str">
        <f>IF($M443=B$1,COUNTIF($M$2:N443,B$1),"-")</f>
        <v>-</v>
      </c>
      <c r="C443" s="17" t="str">
        <f>IF($M443=C$1,COUNTIF($M$2:O443,C$1),"-")</f>
        <v>-</v>
      </c>
      <c r="D443" s="17" t="str">
        <f>IF($M443=D$1,COUNTIF($M$2:P443,D$1),"-")</f>
        <v>-</v>
      </c>
      <c r="E443" s="17" t="str">
        <f>IF($M443=E$1,COUNTIF($M$2:Q443,E$1),"-")</f>
        <v>-</v>
      </c>
      <c r="F443" s="17" t="str">
        <f>IF($M443=F$1,COUNTIF($M$2:R443,F$1),"-")</f>
        <v>-</v>
      </c>
      <c r="G443" s="17" t="str">
        <f>IF($M443=G$1,COUNTIF($M$2:S443,G$1),"-")</f>
        <v>-</v>
      </c>
      <c r="H443" s="17" t="str">
        <f>IF($M443=H$1,COUNTIF($M$2:T443,H$1),"-")</f>
        <v>-</v>
      </c>
      <c r="I443" s="17" t="str">
        <f>IF($M443=I$1,COUNTIF($M$2:U443,I$1),"-")</f>
        <v>-</v>
      </c>
      <c r="J443" s="17">
        <f>IF($M443=J$1,COUNTIF($M$2:V443,J$1),"-")</f>
        <v>3</v>
      </c>
      <c r="K443" s="17" t="str">
        <f>IF($M443=K$1,COUNTIF($M$2:W443,K$1),"-")</f>
        <v>-</v>
      </c>
      <c r="M443" s="6" t="s">
        <v>86</v>
      </c>
      <c r="N443" s="8" t="s">
        <v>227</v>
      </c>
      <c r="O443" s="8" t="s">
        <v>140</v>
      </c>
      <c r="P443" s="114" t="s">
        <v>225</v>
      </c>
      <c r="Q443" s="6" t="str">
        <f t="shared" si="36"/>
        <v>Level 2 Business Improvement Techniques - 2012 - Workbook</v>
      </c>
      <c r="R443" s="120">
        <v>9781445397559</v>
      </c>
      <c r="S443" s="62">
        <v>14.99</v>
      </c>
      <c r="T443" s="9" t="s">
        <v>226</v>
      </c>
      <c r="U443" s="6" t="s">
        <v>340</v>
      </c>
      <c r="V443" s="7" t="s">
        <v>343</v>
      </c>
    </row>
    <row r="444" spans="1:22" x14ac:dyDescent="0.35">
      <c r="A444" s="17" t="str">
        <f>IF($M444=A$1,COUNTIF($M$2:M444,A$1),"-")</f>
        <v>-</v>
      </c>
      <c r="B444" s="17" t="str">
        <f>IF($M444=B$1,COUNTIF($M$2:N444,B$1),"-")</f>
        <v>-</v>
      </c>
      <c r="C444" s="17" t="str">
        <f>IF($M444=C$1,COUNTIF($M$2:O444,C$1),"-")</f>
        <v>-</v>
      </c>
      <c r="D444" s="17" t="str">
        <f>IF($M444=D$1,COUNTIF($M$2:P444,D$1),"-")</f>
        <v>-</v>
      </c>
      <c r="E444" s="17" t="str">
        <f>IF($M444=E$1,COUNTIF($M$2:Q444,E$1),"-")</f>
        <v>-</v>
      </c>
      <c r="F444" s="17" t="str">
        <f>IF($M444=F$1,COUNTIF($M$2:R444,F$1),"-")</f>
        <v>-</v>
      </c>
      <c r="G444" s="17" t="str">
        <f>IF($M444=G$1,COUNTIF($M$2:S444,G$1),"-")</f>
        <v>-</v>
      </c>
      <c r="H444" s="17" t="str">
        <f>IF($M444=H$1,COUNTIF($M$2:T444,H$1),"-")</f>
        <v>-</v>
      </c>
      <c r="I444" s="17" t="str">
        <f>IF($M444=I$1,COUNTIF($M$2:U444,I$1),"-")</f>
        <v>-</v>
      </c>
      <c r="J444" s="17">
        <f>IF($M444=J$1,COUNTIF($M$2:V444,J$1),"-")</f>
        <v>4</v>
      </c>
      <c r="K444" s="17" t="str">
        <f>IF($M444=K$1,COUNTIF($M$2:W444,K$1),"-")</f>
        <v>-</v>
      </c>
      <c r="M444" s="6" t="s">
        <v>86</v>
      </c>
      <c r="N444" s="8" t="s">
        <v>227</v>
      </c>
      <c r="O444" s="8" t="s">
        <v>176</v>
      </c>
      <c r="P444" s="114" t="s">
        <v>225</v>
      </c>
      <c r="Q444" s="6" t="str">
        <f t="shared" si="36"/>
        <v>Level 2 Business Improvement Techniques - 2012 - Workbook eBook</v>
      </c>
      <c r="R444" s="120">
        <v>9781509745937</v>
      </c>
      <c r="S444" s="62">
        <v>14.99</v>
      </c>
      <c r="T444" s="9" t="s">
        <v>226</v>
      </c>
      <c r="U444" s="6" t="s">
        <v>339</v>
      </c>
      <c r="V444" s="7" t="s">
        <v>343</v>
      </c>
    </row>
    <row r="445" spans="1:22" x14ac:dyDescent="0.35">
      <c r="A445" s="17" t="str">
        <f>IF($M445=A$1,COUNTIF($M$2:M445,A$1),"-")</f>
        <v>-</v>
      </c>
      <c r="B445" s="17" t="str">
        <f>IF($M445=B$1,COUNTIF($M$2:N445,B$1),"-")</f>
        <v>-</v>
      </c>
      <c r="C445" s="17" t="str">
        <f>IF($M445=C$1,COUNTIF($M$2:O445,C$1),"-")</f>
        <v>-</v>
      </c>
      <c r="D445" s="17" t="str">
        <f>IF($M445=D$1,COUNTIF($M$2:P445,D$1),"-")</f>
        <v>-</v>
      </c>
      <c r="E445" s="17" t="str">
        <f>IF($M445=E$1,COUNTIF($M$2:Q445,E$1),"-")</f>
        <v>-</v>
      </c>
      <c r="F445" s="17" t="str">
        <f>IF($M445=F$1,COUNTIF($M$2:R445,F$1),"-")</f>
        <v>-</v>
      </c>
      <c r="G445" s="17" t="str">
        <f>IF($M445=G$1,COUNTIF($M$2:S445,G$1),"-")</f>
        <v>-</v>
      </c>
      <c r="H445" s="17" t="str">
        <f>IF($M445=H$1,COUNTIF($M$2:T445,H$1),"-")</f>
        <v>-</v>
      </c>
      <c r="I445" s="17" t="str">
        <f>IF($M445=I$1,COUNTIF($M$2:U445,I$1),"-")</f>
        <v>-</v>
      </c>
      <c r="J445" s="17">
        <f>IF($M445=J$1,COUNTIF($M$2:V445,J$1),"-")</f>
        <v>5</v>
      </c>
      <c r="K445" s="17" t="str">
        <f>IF($M445=K$1,COUNTIF($M$2:W445,K$1),"-")</f>
        <v>-</v>
      </c>
      <c r="M445" s="6" t="s">
        <v>86</v>
      </c>
      <c r="N445" s="8" t="s">
        <v>228</v>
      </c>
      <c r="O445" s="8" t="s">
        <v>140</v>
      </c>
      <c r="P445" s="114" t="s">
        <v>225</v>
      </c>
      <c r="Q445" s="6" t="str">
        <f t="shared" si="36"/>
        <v>Level 2 Communicating with People Outside the Work Team - 2012 - Workbook</v>
      </c>
      <c r="R445" s="120">
        <v>9781445397511</v>
      </c>
      <c r="S445" s="62">
        <v>14.99</v>
      </c>
      <c r="T445" s="9" t="s">
        <v>226</v>
      </c>
      <c r="U445" s="6" t="s">
        <v>340</v>
      </c>
      <c r="V445" s="7" t="s">
        <v>343</v>
      </c>
    </row>
    <row r="446" spans="1:22" x14ac:dyDescent="0.35">
      <c r="A446" s="17" t="str">
        <f>IF($M446=A$1,COUNTIF($M$2:M446,A$1),"-")</f>
        <v>-</v>
      </c>
      <c r="B446" s="17" t="str">
        <f>IF($M446=B$1,COUNTIF($M$2:N446,B$1),"-")</f>
        <v>-</v>
      </c>
      <c r="C446" s="17" t="str">
        <f>IF($M446=C$1,COUNTIF($M$2:O446,C$1),"-")</f>
        <v>-</v>
      </c>
      <c r="D446" s="17" t="str">
        <f>IF($M446=D$1,COUNTIF($M$2:P446,D$1),"-")</f>
        <v>-</v>
      </c>
      <c r="E446" s="17" t="str">
        <f>IF($M446=E$1,COUNTIF($M$2:Q446,E$1),"-")</f>
        <v>-</v>
      </c>
      <c r="F446" s="17" t="str">
        <f>IF($M446=F$1,COUNTIF($M$2:R446,F$1),"-")</f>
        <v>-</v>
      </c>
      <c r="G446" s="17" t="str">
        <f>IF($M446=G$1,COUNTIF($M$2:S446,G$1),"-")</f>
        <v>-</v>
      </c>
      <c r="H446" s="17" t="str">
        <f>IF($M446=H$1,COUNTIF($M$2:T446,H$1),"-")</f>
        <v>-</v>
      </c>
      <c r="I446" s="17" t="str">
        <f>IF($M446=I$1,COUNTIF($M$2:U446,I$1),"-")</f>
        <v>-</v>
      </c>
      <c r="J446" s="17">
        <f>IF($M446=J$1,COUNTIF($M$2:V446,J$1),"-")</f>
        <v>6</v>
      </c>
      <c r="K446" s="17" t="str">
        <f>IF($M446=K$1,COUNTIF($M$2:W446,K$1),"-")</f>
        <v>-</v>
      </c>
      <c r="M446" s="6" t="s">
        <v>86</v>
      </c>
      <c r="N446" s="8" t="s">
        <v>228</v>
      </c>
      <c r="O446" s="8" t="s">
        <v>176</v>
      </c>
      <c r="P446" s="114" t="s">
        <v>225</v>
      </c>
      <c r="Q446" s="6" t="str">
        <f t="shared" si="36"/>
        <v>Level 2 Communicating with People Outside the Work Team - 2012 - Workbook eBook</v>
      </c>
      <c r="R446" s="120">
        <v>9781509745890</v>
      </c>
      <c r="S446" s="62">
        <v>14.99</v>
      </c>
      <c r="T446" s="9" t="s">
        <v>226</v>
      </c>
      <c r="U446" s="6" t="s">
        <v>339</v>
      </c>
      <c r="V446" s="7" t="s">
        <v>343</v>
      </c>
    </row>
    <row r="447" spans="1:22" x14ac:dyDescent="0.35">
      <c r="A447" s="17" t="str">
        <f>IF($M447=A$1,COUNTIF($M$2:M447,A$1),"-")</f>
        <v>-</v>
      </c>
      <c r="B447" s="17" t="str">
        <f>IF($M447=B$1,COUNTIF($M$2:N447,B$1),"-")</f>
        <v>-</v>
      </c>
      <c r="C447" s="17" t="str">
        <f>IF($M447=C$1,COUNTIF($M$2:O447,C$1),"-")</f>
        <v>-</v>
      </c>
      <c r="D447" s="17" t="str">
        <f>IF($M447=D$1,COUNTIF($M$2:P447,D$1),"-")</f>
        <v>-</v>
      </c>
      <c r="E447" s="17" t="str">
        <f>IF($M447=E$1,COUNTIF($M$2:Q447,E$1),"-")</f>
        <v>-</v>
      </c>
      <c r="F447" s="17" t="str">
        <f>IF($M447=F$1,COUNTIF($M$2:R447,F$1),"-")</f>
        <v>-</v>
      </c>
      <c r="G447" s="17" t="str">
        <f>IF($M447=G$1,COUNTIF($M$2:S447,G$1),"-")</f>
        <v>-</v>
      </c>
      <c r="H447" s="17" t="str">
        <f>IF($M447=H$1,COUNTIF($M$2:T447,H$1),"-")</f>
        <v>-</v>
      </c>
      <c r="I447" s="17" t="str">
        <f>IF($M447=I$1,COUNTIF($M$2:U447,I$1),"-")</f>
        <v>-</v>
      </c>
      <c r="J447" s="17">
        <f>IF($M447=J$1,COUNTIF($M$2:V447,J$1),"-")</f>
        <v>7</v>
      </c>
      <c r="K447" s="17" t="str">
        <f>IF($M447=K$1,COUNTIF($M$2:W447,K$1),"-")</f>
        <v>-</v>
      </c>
      <c r="M447" s="6" t="s">
        <v>86</v>
      </c>
      <c r="N447" s="8" t="s">
        <v>229</v>
      </c>
      <c r="O447" s="8" t="s">
        <v>140</v>
      </c>
      <c r="P447" s="114" t="s">
        <v>225</v>
      </c>
      <c r="Q447" s="6" t="str">
        <f t="shared" si="36"/>
        <v>Level 2 Developing the Work Team - 2012 - Workbook</v>
      </c>
      <c r="R447" s="120">
        <v>9781445397436</v>
      </c>
      <c r="S447" s="62">
        <v>14.99</v>
      </c>
      <c r="T447" s="9" t="s">
        <v>226</v>
      </c>
      <c r="U447" s="6" t="s">
        <v>340</v>
      </c>
      <c r="V447" s="7" t="s">
        <v>343</v>
      </c>
    </row>
    <row r="448" spans="1:22" x14ac:dyDescent="0.35">
      <c r="A448" s="17" t="str">
        <f>IF($M448=A$1,COUNTIF($M$2:M448,A$1),"-")</f>
        <v>-</v>
      </c>
      <c r="B448" s="17" t="str">
        <f>IF($M448=B$1,COUNTIF($M$2:N448,B$1),"-")</f>
        <v>-</v>
      </c>
      <c r="C448" s="17" t="str">
        <f>IF($M448=C$1,COUNTIF($M$2:O448,C$1),"-")</f>
        <v>-</v>
      </c>
      <c r="D448" s="17" t="str">
        <f>IF($M448=D$1,COUNTIF($M$2:P448,D$1),"-")</f>
        <v>-</v>
      </c>
      <c r="E448" s="17" t="str">
        <f>IF($M448=E$1,COUNTIF($M$2:Q448,E$1),"-")</f>
        <v>-</v>
      </c>
      <c r="F448" s="17" t="str">
        <f>IF($M448=F$1,COUNTIF($M$2:R448,F$1),"-")</f>
        <v>-</v>
      </c>
      <c r="G448" s="17" t="str">
        <f>IF($M448=G$1,COUNTIF($M$2:S448,G$1),"-")</f>
        <v>-</v>
      </c>
      <c r="H448" s="17" t="str">
        <f>IF($M448=H$1,COUNTIF($M$2:T448,H$1),"-")</f>
        <v>-</v>
      </c>
      <c r="I448" s="17" t="str">
        <f>IF($M448=I$1,COUNTIF($M$2:U448,I$1),"-")</f>
        <v>-</v>
      </c>
      <c r="J448" s="17">
        <f>IF($M448=J$1,COUNTIF($M$2:V448,J$1),"-")</f>
        <v>8</v>
      </c>
      <c r="K448" s="17" t="str">
        <f>IF($M448=K$1,COUNTIF($M$2:W448,K$1),"-")</f>
        <v>-</v>
      </c>
      <c r="M448" s="6" t="s">
        <v>86</v>
      </c>
      <c r="N448" s="8" t="s">
        <v>229</v>
      </c>
      <c r="O448" s="8" t="s">
        <v>176</v>
      </c>
      <c r="P448" s="114" t="s">
        <v>225</v>
      </c>
      <c r="Q448" s="6" t="str">
        <f t="shared" si="36"/>
        <v>Level 2 Developing the Work Team - 2012 - Workbook eBook</v>
      </c>
      <c r="R448" s="120">
        <v>9781509744411</v>
      </c>
      <c r="S448" s="62">
        <v>14.99</v>
      </c>
      <c r="T448" s="9" t="s">
        <v>226</v>
      </c>
      <c r="U448" s="6" t="s">
        <v>339</v>
      </c>
      <c r="V448" s="7" t="s">
        <v>343</v>
      </c>
    </row>
    <row r="449" spans="1:22" x14ac:dyDescent="0.35">
      <c r="A449" s="17" t="str">
        <f>IF($M449=A$1,COUNTIF($M$2:M449,A$1),"-")</f>
        <v>-</v>
      </c>
      <c r="B449" s="17" t="str">
        <f>IF($M449=B$1,COUNTIF($M$2:N449,B$1),"-")</f>
        <v>-</v>
      </c>
      <c r="C449" s="17" t="str">
        <f>IF($M449=C$1,COUNTIF($M$2:O449,C$1),"-")</f>
        <v>-</v>
      </c>
      <c r="D449" s="17" t="str">
        <f>IF($M449=D$1,COUNTIF($M$2:P449,D$1),"-")</f>
        <v>-</v>
      </c>
      <c r="E449" s="17" t="str">
        <f>IF($M449=E$1,COUNTIF($M$2:Q449,E$1),"-")</f>
        <v>-</v>
      </c>
      <c r="F449" s="17" t="str">
        <f>IF($M449=F$1,COUNTIF($M$2:R449,F$1),"-")</f>
        <v>-</v>
      </c>
      <c r="G449" s="17" t="str">
        <f>IF($M449=G$1,COUNTIF($M$2:S449,G$1),"-")</f>
        <v>-</v>
      </c>
      <c r="H449" s="17" t="str">
        <f>IF($M449=H$1,COUNTIF($M$2:T449,H$1),"-")</f>
        <v>-</v>
      </c>
      <c r="I449" s="17" t="str">
        <f>IF($M449=I$1,COUNTIF($M$2:U449,I$1),"-")</f>
        <v>-</v>
      </c>
      <c r="J449" s="17">
        <f>IF($M449=J$1,COUNTIF($M$2:V449,J$1),"-")</f>
        <v>9</v>
      </c>
      <c r="K449" s="17" t="str">
        <f>IF($M449=K$1,COUNTIF($M$2:W449,K$1),"-")</f>
        <v>-</v>
      </c>
      <c r="M449" s="6" t="s">
        <v>86</v>
      </c>
      <c r="N449" s="8" t="s">
        <v>230</v>
      </c>
      <c r="O449" s="8" t="s">
        <v>140</v>
      </c>
      <c r="P449" s="114" t="s">
        <v>225</v>
      </c>
      <c r="Q449" s="6" t="str">
        <f t="shared" si="36"/>
        <v>Level 2 Developing Yourself as a Team Leader - 2012 - Workbook</v>
      </c>
      <c r="R449" s="120">
        <v>9781445397405</v>
      </c>
      <c r="S449" s="62">
        <v>14.99</v>
      </c>
      <c r="T449" s="9" t="s">
        <v>226</v>
      </c>
      <c r="U449" s="6" t="s">
        <v>340</v>
      </c>
      <c r="V449" s="7" t="s">
        <v>343</v>
      </c>
    </row>
    <row r="450" spans="1:22" x14ac:dyDescent="0.35">
      <c r="A450" s="17" t="str">
        <f>IF($M450=A$1,COUNTIF($M$2:M450,A$1),"-")</f>
        <v>-</v>
      </c>
      <c r="B450" s="17" t="str">
        <f>IF($M450=B$1,COUNTIF($M$2:N450,B$1),"-")</f>
        <v>-</v>
      </c>
      <c r="C450" s="17" t="str">
        <f>IF($M450=C$1,COUNTIF($M$2:O450,C$1),"-")</f>
        <v>-</v>
      </c>
      <c r="D450" s="17" t="str">
        <f>IF($M450=D$1,COUNTIF($M$2:P450,D$1),"-")</f>
        <v>-</v>
      </c>
      <c r="E450" s="17" t="str">
        <f>IF($M450=E$1,COUNTIF($M$2:Q450,E$1),"-")</f>
        <v>-</v>
      </c>
      <c r="F450" s="17" t="str">
        <f>IF($M450=F$1,COUNTIF($M$2:R450,F$1),"-")</f>
        <v>-</v>
      </c>
      <c r="G450" s="17" t="str">
        <f>IF($M450=G$1,COUNTIF($M$2:S450,G$1),"-")</f>
        <v>-</v>
      </c>
      <c r="H450" s="17" t="str">
        <f>IF($M450=H$1,COUNTIF($M$2:T450,H$1),"-")</f>
        <v>-</v>
      </c>
      <c r="I450" s="17" t="str">
        <f>IF($M450=I$1,COUNTIF($M$2:U450,I$1),"-")</f>
        <v>-</v>
      </c>
      <c r="J450" s="17">
        <f>IF($M450=J$1,COUNTIF($M$2:V450,J$1),"-")</f>
        <v>10</v>
      </c>
      <c r="K450" s="17" t="str">
        <f>IF($M450=K$1,COUNTIF($M$2:W450,K$1),"-")</f>
        <v>-</v>
      </c>
      <c r="M450" s="6" t="s">
        <v>86</v>
      </c>
      <c r="N450" s="8" t="s">
        <v>230</v>
      </c>
      <c r="O450" s="8" t="s">
        <v>176</v>
      </c>
      <c r="P450" s="114" t="s">
        <v>225</v>
      </c>
      <c r="Q450" s="6" t="str">
        <f t="shared" si="36"/>
        <v>Level 2 Developing Yourself as a Team Leader - 2012 - Workbook eBook</v>
      </c>
      <c r="R450" s="120">
        <v>9781509744381</v>
      </c>
      <c r="S450" s="62">
        <v>14.99</v>
      </c>
      <c r="T450" s="9" t="s">
        <v>226</v>
      </c>
      <c r="U450" s="6" t="s">
        <v>339</v>
      </c>
      <c r="V450" s="7" t="s">
        <v>343</v>
      </c>
    </row>
    <row r="451" spans="1:22" x14ac:dyDescent="0.35">
      <c r="A451" s="17" t="str">
        <f>IF($M451=A$1,COUNTIF($M$2:M451,A$1),"-")</f>
        <v>-</v>
      </c>
      <c r="B451" s="17" t="str">
        <f>IF($M451=B$1,COUNTIF($M$2:N451,B$1),"-")</f>
        <v>-</v>
      </c>
      <c r="C451" s="17" t="str">
        <f>IF($M451=C$1,COUNTIF($M$2:O451,C$1),"-")</f>
        <v>-</v>
      </c>
      <c r="D451" s="17" t="str">
        <f>IF($M451=D$1,COUNTIF($M$2:P451,D$1),"-")</f>
        <v>-</v>
      </c>
      <c r="E451" s="17" t="str">
        <f>IF($M451=E$1,COUNTIF($M$2:Q451,E$1),"-")</f>
        <v>-</v>
      </c>
      <c r="F451" s="17" t="str">
        <f>IF($M451=F$1,COUNTIF($M$2:R451,F$1),"-")</f>
        <v>-</v>
      </c>
      <c r="G451" s="17" t="str">
        <f>IF($M451=G$1,COUNTIF($M$2:S451,G$1),"-")</f>
        <v>-</v>
      </c>
      <c r="H451" s="17" t="str">
        <f>IF($M451=H$1,COUNTIF($M$2:T451,H$1),"-")</f>
        <v>-</v>
      </c>
      <c r="I451" s="17" t="str">
        <f>IF($M451=I$1,COUNTIF($M$2:U451,I$1),"-")</f>
        <v>-</v>
      </c>
      <c r="J451" s="17">
        <f>IF($M451=J$1,COUNTIF($M$2:V451,J$1),"-")</f>
        <v>11</v>
      </c>
      <c r="K451" s="17" t="str">
        <f>IF($M451=K$1,COUNTIF($M$2:W451,K$1),"-")</f>
        <v>-</v>
      </c>
      <c r="M451" s="6" t="s">
        <v>86</v>
      </c>
      <c r="N451" s="8" t="s">
        <v>231</v>
      </c>
      <c r="O451" s="8" t="s">
        <v>140</v>
      </c>
      <c r="P451" s="114" t="s">
        <v>225</v>
      </c>
      <c r="Q451" s="6" t="str">
        <f t="shared" si="36"/>
        <v>Level 2 Diversity in the Workplace - 2012 - Workbook</v>
      </c>
      <c r="R451" s="120">
        <v>9781445397498</v>
      </c>
      <c r="S451" s="62">
        <v>14.99</v>
      </c>
      <c r="T451" s="9" t="s">
        <v>226</v>
      </c>
      <c r="U451" s="6" t="s">
        <v>340</v>
      </c>
      <c r="V451" s="7" t="s">
        <v>343</v>
      </c>
    </row>
    <row r="452" spans="1:22" x14ac:dyDescent="0.35">
      <c r="A452" s="17" t="str">
        <f>IF($M452=A$1,COUNTIF($M$2:M452,A$1),"-")</f>
        <v>-</v>
      </c>
      <c r="B452" s="17" t="str">
        <f>IF($M452=B$1,COUNTIF($M$2:N452,B$1),"-")</f>
        <v>-</v>
      </c>
      <c r="C452" s="17" t="str">
        <f>IF($M452=C$1,COUNTIF($M$2:O452,C$1),"-")</f>
        <v>-</v>
      </c>
      <c r="D452" s="17" t="str">
        <f>IF($M452=D$1,COUNTIF($M$2:P452,D$1),"-")</f>
        <v>-</v>
      </c>
      <c r="E452" s="17" t="str">
        <f>IF($M452=E$1,COUNTIF($M$2:Q452,E$1),"-")</f>
        <v>-</v>
      </c>
      <c r="F452" s="17" t="str">
        <f>IF($M452=F$1,COUNTIF($M$2:R452,F$1),"-")</f>
        <v>-</v>
      </c>
      <c r="G452" s="17" t="str">
        <f>IF($M452=G$1,COUNTIF($M$2:S452,G$1),"-")</f>
        <v>-</v>
      </c>
      <c r="H452" s="17" t="str">
        <f>IF($M452=H$1,COUNTIF($M$2:T452,H$1),"-")</f>
        <v>-</v>
      </c>
      <c r="I452" s="17" t="str">
        <f>IF($M452=I$1,COUNTIF($M$2:U452,I$1),"-")</f>
        <v>-</v>
      </c>
      <c r="J452" s="17">
        <f>IF($M452=J$1,COUNTIF($M$2:V452,J$1),"-")</f>
        <v>12</v>
      </c>
      <c r="K452" s="17" t="str">
        <f>IF($M452=K$1,COUNTIF($M$2:W452,K$1),"-")</f>
        <v>-</v>
      </c>
      <c r="M452" s="6" t="s">
        <v>86</v>
      </c>
      <c r="N452" s="8" t="s">
        <v>231</v>
      </c>
      <c r="O452" s="8" t="s">
        <v>176</v>
      </c>
      <c r="P452" s="114" t="s">
        <v>225</v>
      </c>
      <c r="Q452" s="6" t="str">
        <f t="shared" si="36"/>
        <v>Level 2 Diversity in the Workplace - 2012 - Workbook eBook</v>
      </c>
      <c r="R452" s="120">
        <v>9781509744497</v>
      </c>
      <c r="S452" s="62">
        <v>14.99</v>
      </c>
      <c r="T452" s="9" t="s">
        <v>226</v>
      </c>
      <c r="U452" s="6" t="s">
        <v>339</v>
      </c>
      <c r="V452" s="7" t="s">
        <v>343</v>
      </c>
    </row>
    <row r="453" spans="1:22" x14ac:dyDescent="0.35">
      <c r="A453" s="17" t="str">
        <f>IF($M453=A$1,COUNTIF($M$2:M453,A$1),"-")</f>
        <v>-</v>
      </c>
      <c r="B453" s="17" t="str">
        <f>IF($M453=B$1,COUNTIF($M$2:N453,B$1),"-")</f>
        <v>-</v>
      </c>
      <c r="C453" s="17" t="str">
        <f>IF($M453=C$1,COUNTIF($M$2:O453,C$1),"-")</f>
        <v>-</v>
      </c>
      <c r="D453" s="17" t="str">
        <f>IF($M453=D$1,COUNTIF($M$2:P453,D$1),"-")</f>
        <v>-</v>
      </c>
      <c r="E453" s="17" t="str">
        <f>IF($M453=E$1,COUNTIF($M$2:Q453,E$1),"-")</f>
        <v>-</v>
      </c>
      <c r="F453" s="17" t="str">
        <f>IF($M453=F$1,COUNTIF($M$2:R453,F$1),"-")</f>
        <v>-</v>
      </c>
      <c r="G453" s="17" t="str">
        <f>IF($M453=G$1,COUNTIF($M$2:S453,G$1),"-")</f>
        <v>-</v>
      </c>
      <c r="H453" s="17" t="str">
        <f>IF($M453=H$1,COUNTIF($M$2:T453,H$1),"-")</f>
        <v>-</v>
      </c>
      <c r="I453" s="17" t="str">
        <f>IF($M453=I$1,COUNTIF($M$2:U453,I$1),"-")</f>
        <v>-</v>
      </c>
      <c r="J453" s="17">
        <f>IF($M453=J$1,COUNTIF($M$2:V453,J$1),"-")</f>
        <v>13</v>
      </c>
      <c r="K453" s="17" t="str">
        <f>IF($M453=K$1,COUNTIF($M$2:W453,K$1),"-")</f>
        <v>-</v>
      </c>
      <c r="M453" s="6" t="s">
        <v>86</v>
      </c>
      <c r="N453" s="8" t="s">
        <v>232</v>
      </c>
      <c r="O453" s="8" t="s">
        <v>140</v>
      </c>
      <c r="P453" s="114" t="s">
        <v>225</v>
      </c>
      <c r="Q453" s="6" t="str">
        <f t="shared" si="36"/>
        <v>Level 2 Enterprise Awareness - 2012 - Workbook</v>
      </c>
      <c r="R453" s="120">
        <v>9781445397580</v>
      </c>
      <c r="S453" s="62">
        <v>14.99</v>
      </c>
      <c r="T453" s="9" t="s">
        <v>226</v>
      </c>
      <c r="U453" s="6" t="s">
        <v>340</v>
      </c>
      <c r="V453" s="7" t="s">
        <v>343</v>
      </c>
    </row>
    <row r="454" spans="1:22" x14ac:dyDescent="0.35">
      <c r="A454" s="17" t="str">
        <f>IF($M454=A$1,COUNTIF($M$2:M454,A$1),"-")</f>
        <v>-</v>
      </c>
      <c r="B454" s="17" t="str">
        <f>IF($M454=B$1,COUNTIF($M$2:N454,B$1),"-")</f>
        <v>-</v>
      </c>
      <c r="C454" s="17" t="str">
        <f>IF($M454=C$1,COUNTIF($M$2:O454,C$1),"-")</f>
        <v>-</v>
      </c>
      <c r="D454" s="17" t="str">
        <f>IF($M454=D$1,COUNTIF($M$2:P454,D$1),"-")</f>
        <v>-</v>
      </c>
      <c r="E454" s="17" t="str">
        <f>IF($M454=E$1,COUNTIF($M$2:Q454,E$1),"-")</f>
        <v>-</v>
      </c>
      <c r="F454" s="17" t="str">
        <f>IF($M454=F$1,COUNTIF($M$2:R454,F$1),"-")</f>
        <v>-</v>
      </c>
      <c r="G454" s="17" t="str">
        <f>IF($M454=G$1,COUNTIF($M$2:S454,G$1),"-")</f>
        <v>-</v>
      </c>
      <c r="H454" s="17" t="str">
        <f>IF($M454=H$1,COUNTIF($M$2:T454,H$1),"-")</f>
        <v>-</v>
      </c>
      <c r="I454" s="17" t="str">
        <f>IF($M454=I$1,COUNTIF($M$2:U454,I$1),"-")</f>
        <v>-</v>
      </c>
      <c r="J454" s="17">
        <f>IF($M454=J$1,COUNTIF($M$2:V454,J$1),"-")</f>
        <v>14</v>
      </c>
      <c r="K454" s="17" t="str">
        <f>IF($M454=K$1,COUNTIF($M$2:W454,K$1),"-")</f>
        <v>-</v>
      </c>
      <c r="M454" s="6" t="s">
        <v>86</v>
      </c>
      <c r="N454" s="8" t="s">
        <v>232</v>
      </c>
      <c r="O454" s="8" t="s">
        <v>176</v>
      </c>
      <c r="P454" s="114" t="s">
        <v>225</v>
      </c>
      <c r="Q454" s="6" t="str">
        <f t="shared" si="36"/>
        <v>Level 2 Enterprise Awareness - 2012 - Workbook eBook</v>
      </c>
      <c r="R454" s="120">
        <v>9781509745968</v>
      </c>
      <c r="S454" s="62">
        <v>14.99</v>
      </c>
      <c r="T454" s="9" t="s">
        <v>226</v>
      </c>
      <c r="U454" s="6" t="s">
        <v>339</v>
      </c>
      <c r="V454" s="7" t="s">
        <v>343</v>
      </c>
    </row>
    <row r="455" spans="1:22" x14ac:dyDescent="0.35">
      <c r="A455" s="17" t="str">
        <f>IF($M455=A$1,COUNTIF($M$2:M455,A$1),"-")</f>
        <v>-</v>
      </c>
      <c r="B455" s="17" t="str">
        <f>IF($M455=B$1,COUNTIF($M$2:N455,B$1),"-")</f>
        <v>-</v>
      </c>
      <c r="C455" s="17" t="str">
        <f>IF($M455=C$1,COUNTIF($M$2:O455,C$1),"-")</f>
        <v>-</v>
      </c>
      <c r="D455" s="17" t="str">
        <f>IF($M455=D$1,COUNTIF($M$2:P455,D$1),"-")</f>
        <v>-</v>
      </c>
      <c r="E455" s="17" t="str">
        <f>IF($M455=E$1,COUNTIF($M$2:Q455,E$1),"-")</f>
        <v>-</v>
      </c>
      <c r="F455" s="17" t="str">
        <f>IF($M455=F$1,COUNTIF($M$2:R455,F$1),"-")</f>
        <v>-</v>
      </c>
      <c r="G455" s="17" t="str">
        <f>IF($M455=G$1,COUNTIF($M$2:S455,G$1),"-")</f>
        <v>-</v>
      </c>
      <c r="H455" s="17" t="str">
        <f>IF($M455=H$1,COUNTIF($M$2:T455,H$1),"-")</f>
        <v>-</v>
      </c>
      <c r="I455" s="17" t="str">
        <f>IF($M455=I$1,COUNTIF($M$2:U455,I$1),"-")</f>
        <v>-</v>
      </c>
      <c r="J455" s="17">
        <f>IF($M455=J$1,COUNTIF($M$2:V455,J$1),"-")</f>
        <v>15</v>
      </c>
      <c r="K455" s="17" t="str">
        <f>IF($M455=K$1,COUNTIF($M$2:W455,K$1),"-")</f>
        <v>-</v>
      </c>
      <c r="M455" s="6" t="s">
        <v>86</v>
      </c>
      <c r="N455" s="8" t="s">
        <v>233</v>
      </c>
      <c r="O455" s="8" t="s">
        <v>140</v>
      </c>
      <c r="P455" s="114" t="s">
        <v>225</v>
      </c>
      <c r="Q455" s="6" t="str">
        <f t="shared" si="36"/>
        <v>Level 2 Improving the performance of the work team - 2012 - Workbook</v>
      </c>
      <c r="R455" s="120">
        <v>9781445397412</v>
      </c>
      <c r="S455" s="62">
        <v>14.99</v>
      </c>
      <c r="T455" s="9" t="s">
        <v>226</v>
      </c>
      <c r="U455" s="6" t="s">
        <v>340</v>
      </c>
      <c r="V455" s="7" t="s">
        <v>343</v>
      </c>
    </row>
    <row r="456" spans="1:22" x14ac:dyDescent="0.35">
      <c r="A456" s="17" t="str">
        <f>IF($M456=A$1,COUNTIF($M$2:M456,A$1),"-")</f>
        <v>-</v>
      </c>
      <c r="B456" s="17" t="str">
        <f>IF($M456=B$1,COUNTIF($M$2:N456,B$1),"-")</f>
        <v>-</v>
      </c>
      <c r="C456" s="17" t="str">
        <f>IF($M456=C$1,COUNTIF($M$2:O456,C$1),"-")</f>
        <v>-</v>
      </c>
      <c r="D456" s="17" t="str">
        <f>IF($M456=D$1,COUNTIF($M$2:P456,D$1),"-")</f>
        <v>-</v>
      </c>
      <c r="E456" s="17" t="str">
        <f>IF($M456=E$1,COUNTIF($M$2:Q456,E$1),"-")</f>
        <v>-</v>
      </c>
      <c r="F456" s="17" t="str">
        <f>IF($M456=F$1,COUNTIF($M$2:R456,F$1),"-")</f>
        <v>-</v>
      </c>
      <c r="G456" s="17" t="str">
        <f>IF($M456=G$1,COUNTIF($M$2:S456,G$1),"-")</f>
        <v>-</v>
      </c>
      <c r="H456" s="17" t="str">
        <f>IF($M456=H$1,COUNTIF($M$2:T456,H$1),"-")</f>
        <v>-</v>
      </c>
      <c r="I456" s="17" t="str">
        <f>IF($M456=I$1,COUNTIF($M$2:U456,I$1),"-")</f>
        <v>-</v>
      </c>
      <c r="J456" s="17">
        <f>IF($M456=J$1,COUNTIF($M$2:V456,J$1),"-")</f>
        <v>16</v>
      </c>
      <c r="K456" s="17" t="str">
        <f>IF($M456=K$1,COUNTIF($M$2:W456,K$1),"-")</f>
        <v>-</v>
      </c>
      <c r="M456" s="6" t="s">
        <v>86</v>
      </c>
      <c r="N456" s="8" t="s">
        <v>233</v>
      </c>
      <c r="O456" s="8" t="s">
        <v>176</v>
      </c>
      <c r="P456" s="114" t="s">
        <v>225</v>
      </c>
      <c r="Q456" s="6" t="str">
        <f t="shared" si="36"/>
        <v>Level 2 Improving the performance of the work team - 2012 - Workbook eBook</v>
      </c>
      <c r="R456" s="120">
        <v>9781509744398</v>
      </c>
      <c r="S456" s="62">
        <v>14.99</v>
      </c>
      <c r="T456" s="9" t="s">
        <v>226</v>
      </c>
      <c r="U456" s="6" t="s">
        <v>339</v>
      </c>
      <c r="V456" s="7" t="s">
        <v>343</v>
      </c>
    </row>
    <row r="457" spans="1:22" x14ac:dyDescent="0.35">
      <c r="A457" s="17" t="str">
        <f>IF($M457=A$1,COUNTIF($M$2:M457,A$1),"-")</f>
        <v>-</v>
      </c>
      <c r="B457" s="17" t="str">
        <f>IF($M457=B$1,COUNTIF($M$2:N457,B$1),"-")</f>
        <v>-</v>
      </c>
      <c r="C457" s="17" t="str">
        <f>IF($M457=C$1,COUNTIF($M$2:O457,C$1),"-")</f>
        <v>-</v>
      </c>
      <c r="D457" s="17" t="str">
        <f>IF($M457=D$1,COUNTIF($M$2:P457,D$1),"-")</f>
        <v>-</v>
      </c>
      <c r="E457" s="17" t="str">
        <f>IF($M457=E$1,COUNTIF($M$2:Q457,E$1),"-")</f>
        <v>-</v>
      </c>
      <c r="F457" s="17" t="str">
        <f>IF($M457=F$1,COUNTIF($M$2:R457,F$1),"-")</f>
        <v>-</v>
      </c>
      <c r="G457" s="17" t="str">
        <f>IF($M457=G$1,COUNTIF($M$2:S457,G$1),"-")</f>
        <v>-</v>
      </c>
      <c r="H457" s="17" t="str">
        <f>IF($M457=H$1,COUNTIF($M$2:T457,H$1),"-")</f>
        <v>-</v>
      </c>
      <c r="I457" s="17" t="str">
        <f>IF($M457=I$1,COUNTIF($M$2:U457,I$1),"-")</f>
        <v>-</v>
      </c>
      <c r="J457" s="17">
        <f>IF($M457=J$1,COUNTIF($M$2:V457,J$1),"-")</f>
        <v>17</v>
      </c>
      <c r="K457" s="17" t="str">
        <f>IF($M457=K$1,COUNTIF($M$2:W457,K$1),"-")</f>
        <v>-</v>
      </c>
      <c r="M457" s="6" t="s">
        <v>86</v>
      </c>
      <c r="N457" s="8" t="s">
        <v>234</v>
      </c>
      <c r="O457" s="8" t="s">
        <v>140</v>
      </c>
      <c r="P457" s="114" t="s">
        <v>225</v>
      </c>
      <c r="Q457" s="6" t="str">
        <f t="shared" si="36"/>
        <v>Level 2 Induction &amp; Coaching in the Workplace  - 2012 - Workbook</v>
      </c>
      <c r="R457" s="120">
        <v>9781445397443</v>
      </c>
      <c r="S457" s="62">
        <v>14.99</v>
      </c>
      <c r="T457" s="9" t="s">
        <v>226</v>
      </c>
      <c r="U457" s="6" t="s">
        <v>340</v>
      </c>
      <c r="V457" s="7" t="s">
        <v>343</v>
      </c>
    </row>
    <row r="458" spans="1:22" x14ac:dyDescent="0.35">
      <c r="A458" s="17" t="str">
        <f>IF($M458=A$1,COUNTIF($M$2:M458,A$1),"-")</f>
        <v>-</v>
      </c>
      <c r="B458" s="17" t="str">
        <f>IF($M458=B$1,COUNTIF($M$2:N458,B$1),"-")</f>
        <v>-</v>
      </c>
      <c r="C458" s="17" t="str">
        <f>IF($M458=C$1,COUNTIF($M$2:O458,C$1),"-")</f>
        <v>-</v>
      </c>
      <c r="D458" s="17" t="str">
        <f>IF($M458=D$1,COUNTIF($M$2:P458,D$1),"-")</f>
        <v>-</v>
      </c>
      <c r="E458" s="17" t="str">
        <f>IF($M458=E$1,COUNTIF($M$2:Q458,E$1),"-")</f>
        <v>-</v>
      </c>
      <c r="F458" s="17" t="str">
        <f>IF($M458=F$1,COUNTIF($M$2:R458,F$1),"-")</f>
        <v>-</v>
      </c>
      <c r="G458" s="17" t="str">
        <f>IF($M458=G$1,COUNTIF($M$2:S458,G$1),"-")</f>
        <v>-</v>
      </c>
      <c r="H458" s="17" t="str">
        <f>IF($M458=H$1,COUNTIF($M$2:T458,H$1),"-")</f>
        <v>-</v>
      </c>
      <c r="I458" s="17" t="str">
        <f>IF($M458=I$1,COUNTIF($M$2:U458,I$1),"-")</f>
        <v>-</v>
      </c>
      <c r="J458" s="17">
        <f>IF($M458=J$1,COUNTIF($M$2:V458,J$1),"-")</f>
        <v>18</v>
      </c>
      <c r="K458" s="17" t="str">
        <f>IF($M458=K$1,COUNTIF($M$2:W458,K$1),"-")</f>
        <v>-</v>
      </c>
      <c r="M458" s="6" t="s">
        <v>86</v>
      </c>
      <c r="N458" s="8" t="s">
        <v>234</v>
      </c>
      <c r="O458" s="8" t="s">
        <v>176</v>
      </c>
      <c r="P458" s="114" t="s">
        <v>225</v>
      </c>
      <c r="Q458" s="6" t="str">
        <f t="shared" si="36"/>
        <v>Level 2 Induction &amp; Coaching in the Workplace  - 2012 - Workbook eBook</v>
      </c>
      <c r="R458" s="120">
        <v>9781509744428</v>
      </c>
      <c r="S458" s="62">
        <v>14.99</v>
      </c>
      <c r="T458" s="9" t="s">
        <v>226</v>
      </c>
      <c r="U458" s="6" t="s">
        <v>339</v>
      </c>
      <c r="V458" s="7" t="s">
        <v>343</v>
      </c>
    </row>
    <row r="459" spans="1:22" x14ac:dyDescent="0.35">
      <c r="A459" s="17" t="str">
        <f>IF($M459=A$1,COUNTIF($M$2:M459,A$1),"-")</f>
        <v>-</v>
      </c>
      <c r="B459" s="17" t="str">
        <f>IF($M459=B$1,COUNTIF($M$2:N459,B$1),"-")</f>
        <v>-</v>
      </c>
      <c r="C459" s="17" t="str">
        <f>IF($M459=C$1,COUNTIF($M$2:O459,C$1),"-")</f>
        <v>-</v>
      </c>
      <c r="D459" s="17" t="str">
        <f>IF($M459=D$1,COUNTIF($M$2:P459,D$1),"-")</f>
        <v>-</v>
      </c>
      <c r="E459" s="17" t="str">
        <f>IF($M459=E$1,COUNTIF($M$2:Q459,E$1),"-")</f>
        <v>-</v>
      </c>
      <c r="F459" s="17" t="str">
        <f>IF($M459=F$1,COUNTIF($M$2:R459,F$1),"-")</f>
        <v>-</v>
      </c>
      <c r="G459" s="17" t="str">
        <f>IF($M459=G$1,COUNTIF($M$2:S459,G$1),"-")</f>
        <v>-</v>
      </c>
      <c r="H459" s="17" t="str">
        <f>IF($M459=H$1,COUNTIF($M$2:T459,H$1),"-")</f>
        <v>-</v>
      </c>
      <c r="I459" s="17" t="str">
        <f>IF($M459=I$1,COUNTIF($M$2:U459,I$1),"-")</f>
        <v>-</v>
      </c>
      <c r="J459" s="17">
        <f>IF($M459=J$1,COUNTIF($M$2:V459,J$1),"-")</f>
        <v>19</v>
      </c>
      <c r="K459" s="17" t="str">
        <f>IF($M459=K$1,COUNTIF($M$2:W459,K$1),"-")</f>
        <v>-</v>
      </c>
      <c r="M459" s="6" t="s">
        <v>86</v>
      </c>
      <c r="N459" s="8" t="s">
        <v>235</v>
      </c>
      <c r="O459" s="8" t="s">
        <v>140</v>
      </c>
      <c r="P459" s="114" t="s">
        <v>225</v>
      </c>
      <c r="Q459" s="6" t="str">
        <f t="shared" si="36"/>
        <v>Level 2 Leading Your Work Team - 2012 - Workbook</v>
      </c>
      <c r="R459" s="120">
        <v>9781445397566</v>
      </c>
      <c r="S459" s="62">
        <v>14.99</v>
      </c>
      <c r="T459" s="9" t="s">
        <v>226</v>
      </c>
      <c r="U459" s="6" t="s">
        <v>340</v>
      </c>
      <c r="V459" s="7" t="s">
        <v>343</v>
      </c>
    </row>
    <row r="460" spans="1:22" x14ac:dyDescent="0.35">
      <c r="A460" s="17" t="str">
        <f>IF($M460=A$1,COUNTIF($M$2:M460,A$1),"-")</f>
        <v>-</v>
      </c>
      <c r="B460" s="17" t="str">
        <f>IF($M460=B$1,COUNTIF($M$2:N460,B$1),"-")</f>
        <v>-</v>
      </c>
      <c r="C460" s="17" t="str">
        <f>IF($M460=C$1,COUNTIF($M$2:O460,C$1),"-")</f>
        <v>-</v>
      </c>
      <c r="D460" s="17" t="str">
        <f>IF($M460=D$1,COUNTIF($M$2:P460,D$1),"-")</f>
        <v>-</v>
      </c>
      <c r="E460" s="17" t="str">
        <f>IF($M460=E$1,COUNTIF($M$2:Q460,E$1),"-")</f>
        <v>-</v>
      </c>
      <c r="F460" s="17" t="str">
        <f>IF($M460=F$1,COUNTIF($M$2:R460,F$1),"-")</f>
        <v>-</v>
      </c>
      <c r="G460" s="17" t="str">
        <f>IF($M460=G$1,COUNTIF($M$2:S460,G$1),"-")</f>
        <v>-</v>
      </c>
      <c r="H460" s="17" t="str">
        <f>IF($M460=H$1,COUNTIF($M$2:T460,H$1),"-")</f>
        <v>-</v>
      </c>
      <c r="I460" s="17" t="str">
        <f>IF($M460=I$1,COUNTIF($M$2:U460,I$1),"-")</f>
        <v>-</v>
      </c>
      <c r="J460" s="17">
        <f>IF($M460=J$1,COUNTIF($M$2:V460,J$1),"-")</f>
        <v>20</v>
      </c>
      <c r="K460" s="17" t="str">
        <f>IF($M460=K$1,COUNTIF($M$2:W460,K$1),"-")</f>
        <v>-</v>
      </c>
      <c r="M460" s="6" t="s">
        <v>86</v>
      </c>
      <c r="N460" s="8" t="s">
        <v>235</v>
      </c>
      <c r="O460" s="8" t="s">
        <v>176</v>
      </c>
      <c r="P460" s="114" t="s">
        <v>225</v>
      </c>
      <c r="Q460" s="6" t="str">
        <f t="shared" si="36"/>
        <v>Level 2 Leading Your Work Team - 2012 - Workbook eBook</v>
      </c>
      <c r="R460" s="120">
        <v>9781509745944</v>
      </c>
      <c r="S460" s="62">
        <v>14.99</v>
      </c>
      <c r="T460" s="9" t="s">
        <v>226</v>
      </c>
      <c r="U460" s="6" t="s">
        <v>339</v>
      </c>
      <c r="V460" s="7" t="s">
        <v>343</v>
      </c>
    </row>
    <row r="461" spans="1:22" x14ac:dyDescent="0.35">
      <c r="A461" s="17" t="str">
        <f>IF($M461=A$1,COUNTIF($M$2:M461,A$1),"-")</f>
        <v>-</v>
      </c>
      <c r="B461" s="17" t="str">
        <f>IF($M461=B$1,COUNTIF($M$2:N461,B$1),"-")</f>
        <v>-</v>
      </c>
      <c r="C461" s="17" t="str">
        <f>IF($M461=C$1,COUNTIF($M$2:O461,C$1),"-")</f>
        <v>-</v>
      </c>
      <c r="D461" s="17" t="str">
        <f>IF($M461=D$1,COUNTIF($M$2:P461,D$1),"-")</f>
        <v>-</v>
      </c>
      <c r="E461" s="17" t="str">
        <f>IF($M461=E$1,COUNTIF($M$2:Q461,E$1),"-")</f>
        <v>-</v>
      </c>
      <c r="F461" s="17" t="str">
        <f>IF($M461=F$1,COUNTIF($M$2:R461,F$1),"-")</f>
        <v>-</v>
      </c>
      <c r="G461" s="17" t="str">
        <f>IF($M461=G$1,COUNTIF($M$2:S461,G$1),"-")</f>
        <v>-</v>
      </c>
      <c r="H461" s="17" t="str">
        <f>IF($M461=H$1,COUNTIF($M$2:T461,H$1),"-")</f>
        <v>-</v>
      </c>
      <c r="I461" s="17" t="str">
        <f>IF($M461=I$1,COUNTIF($M$2:U461,I$1),"-")</f>
        <v>-</v>
      </c>
      <c r="J461" s="17">
        <f>IF($M461=J$1,COUNTIF($M$2:V461,J$1),"-")</f>
        <v>21</v>
      </c>
      <c r="K461" s="17" t="str">
        <f>IF($M461=K$1,COUNTIF($M$2:W461,K$1),"-")</f>
        <v>-</v>
      </c>
      <c r="M461" s="6" t="s">
        <v>86</v>
      </c>
      <c r="N461" s="8" t="s">
        <v>236</v>
      </c>
      <c r="O461" s="8" t="s">
        <v>140</v>
      </c>
      <c r="P461" s="114" t="s">
        <v>225</v>
      </c>
      <c r="Q461" s="6" t="str">
        <f t="shared" si="36"/>
        <v>Level 2 Maintaining a Healthy &amp; Safe Work Environment - 2012 - Workbook</v>
      </c>
      <c r="R461" s="120">
        <v>9781445397481</v>
      </c>
      <c r="S461" s="62">
        <v>14.99</v>
      </c>
      <c r="T461" s="9" t="s">
        <v>226</v>
      </c>
      <c r="U461" s="6" t="s">
        <v>340</v>
      </c>
      <c r="V461" s="7" t="s">
        <v>343</v>
      </c>
    </row>
    <row r="462" spans="1:22" x14ac:dyDescent="0.35">
      <c r="A462" s="17" t="str">
        <f>IF($M462=A$1,COUNTIF($M$2:M462,A$1),"-")</f>
        <v>-</v>
      </c>
      <c r="B462" s="17" t="str">
        <f>IF($M462=B$1,COUNTIF($M$2:N462,B$1),"-")</f>
        <v>-</v>
      </c>
      <c r="C462" s="17" t="str">
        <f>IF($M462=C$1,COUNTIF($M$2:O462,C$1),"-")</f>
        <v>-</v>
      </c>
      <c r="D462" s="17" t="str">
        <f>IF($M462=D$1,COUNTIF($M$2:P462,D$1),"-")</f>
        <v>-</v>
      </c>
      <c r="E462" s="17" t="str">
        <f>IF($M462=E$1,COUNTIF($M$2:Q462,E$1),"-")</f>
        <v>-</v>
      </c>
      <c r="F462" s="17" t="str">
        <f>IF($M462=F$1,COUNTIF($M$2:R462,F$1),"-")</f>
        <v>-</v>
      </c>
      <c r="G462" s="17" t="str">
        <f>IF($M462=G$1,COUNTIF($M$2:S462,G$1),"-")</f>
        <v>-</v>
      </c>
      <c r="H462" s="17" t="str">
        <f>IF($M462=H$1,COUNTIF($M$2:T462,H$1),"-")</f>
        <v>-</v>
      </c>
      <c r="I462" s="17" t="str">
        <f>IF($M462=I$1,COUNTIF($M$2:U462,I$1),"-")</f>
        <v>-</v>
      </c>
      <c r="J462" s="17">
        <f>IF($M462=J$1,COUNTIF($M$2:V462,J$1),"-")</f>
        <v>22</v>
      </c>
      <c r="K462" s="17" t="str">
        <f>IF($M462=K$1,COUNTIF($M$2:W462,K$1),"-")</f>
        <v>-</v>
      </c>
      <c r="M462" s="6" t="s">
        <v>86</v>
      </c>
      <c r="N462" s="8" t="s">
        <v>236</v>
      </c>
      <c r="O462" s="8" t="s">
        <v>176</v>
      </c>
      <c r="P462" s="114" t="s">
        <v>225</v>
      </c>
      <c r="Q462" s="6" t="str">
        <f t="shared" si="36"/>
        <v>Level 2 Maintaining a Healthy &amp; Safe Work Environment - 2012 - Workbook eBook</v>
      </c>
      <c r="R462" s="120">
        <v>9781509744480</v>
      </c>
      <c r="S462" s="62">
        <v>14.99</v>
      </c>
      <c r="T462" s="9" t="s">
        <v>226</v>
      </c>
      <c r="U462" s="6" t="s">
        <v>339</v>
      </c>
      <c r="V462" s="7" t="s">
        <v>343</v>
      </c>
    </row>
    <row r="463" spans="1:22" x14ac:dyDescent="0.35">
      <c r="A463" s="17" t="str">
        <f>IF($M463=A$1,COUNTIF($M$2:M463,A$1),"-")</f>
        <v>-</v>
      </c>
      <c r="B463" s="17" t="str">
        <f>IF($M463=B$1,COUNTIF($M$2:N463,B$1),"-")</f>
        <v>-</v>
      </c>
      <c r="C463" s="17" t="str">
        <f>IF($M463=C$1,COUNTIF($M$2:O463,C$1),"-")</f>
        <v>-</v>
      </c>
      <c r="D463" s="17" t="str">
        <f>IF($M463=D$1,COUNTIF($M$2:P463,D$1),"-")</f>
        <v>-</v>
      </c>
      <c r="E463" s="17" t="str">
        <f>IF($M463=E$1,COUNTIF($M$2:Q463,E$1),"-")</f>
        <v>-</v>
      </c>
      <c r="F463" s="17" t="str">
        <f>IF($M463=F$1,COUNTIF($M$2:R463,F$1),"-")</f>
        <v>-</v>
      </c>
      <c r="G463" s="17" t="str">
        <f>IF($M463=G$1,COUNTIF($M$2:S463,G$1),"-")</f>
        <v>-</v>
      </c>
      <c r="H463" s="17" t="str">
        <f>IF($M463=H$1,COUNTIF($M$2:T463,H$1),"-")</f>
        <v>-</v>
      </c>
      <c r="I463" s="17" t="str">
        <f>IF($M463=I$1,COUNTIF($M$2:U463,I$1),"-")</f>
        <v>-</v>
      </c>
      <c r="J463" s="17">
        <f>IF($M463=J$1,COUNTIF($M$2:V463,J$1),"-")</f>
        <v>23</v>
      </c>
      <c r="K463" s="17" t="str">
        <f>IF($M463=K$1,COUNTIF($M$2:W463,K$1),"-")</f>
        <v>-</v>
      </c>
      <c r="M463" s="6" t="s">
        <v>86</v>
      </c>
      <c r="N463" s="8" t="s">
        <v>237</v>
      </c>
      <c r="O463" s="8" t="s">
        <v>140</v>
      </c>
      <c r="P463" s="114" t="s">
        <v>225</v>
      </c>
      <c r="Q463" s="6" t="str">
        <f t="shared" si="36"/>
        <v>Level 2 Managing Yourself  - 2012 - Workbook</v>
      </c>
      <c r="R463" s="120">
        <v>9781445397573</v>
      </c>
      <c r="S463" s="62">
        <v>14.99</v>
      </c>
      <c r="T463" s="9" t="s">
        <v>226</v>
      </c>
      <c r="U463" s="6" t="s">
        <v>340</v>
      </c>
      <c r="V463" s="7" t="s">
        <v>343</v>
      </c>
    </row>
    <row r="464" spans="1:22" x14ac:dyDescent="0.35">
      <c r="A464" s="17" t="str">
        <f>IF($M464=A$1,COUNTIF($M$2:M464,A$1),"-")</f>
        <v>-</v>
      </c>
      <c r="B464" s="17" t="str">
        <f>IF($M464=B$1,COUNTIF($M$2:N464,B$1),"-")</f>
        <v>-</v>
      </c>
      <c r="C464" s="17" t="str">
        <f>IF($M464=C$1,COUNTIF($M$2:O464,C$1),"-")</f>
        <v>-</v>
      </c>
      <c r="D464" s="17" t="str">
        <f>IF($M464=D$1,COUNTIF($M$2:P464,D$1),"-")</f>
        <v>-</v>
      </c>
      <c r="E464" s="17" t="str">
        <f>IF($M464=E$1,COUNTIF($M$2:Q464,E$1),"-")</f>
        <v>-</v>
      </c>
      <c r="F464" s="17" t="str">
        <f>IF($M464=F$1,COUNTIF($M$2:R464,F$1),"-")</f>
        <v>-</v>
      </c>
      <c r="G464" s="17" t="str">
        <f>IF($M464=G$1,COUNTIF($M$2:S464,G$1),"-")</f>
        <v>-</v>
      </c>
      <c r="H464" s="17" t="str">
        <f>IF($M464=H$1,COUNTIF($M$2:T464,H$1),"-")</f>
        <v>-</v>
      </c>
      <c r="I464" s="17" t="str">
        <f>IF($M464=I$1,COUNTIF($M$2:U464,I$1),"-")</f>
        <v>-</v>
      </c>
      <c r="J464" s="17">
        <f>IF($M464=J$1,COUNTIF($M$2:V464,J$1),"-")</f>
        <v>24</v>
      </c>
      <c r="K464" s="17" t="str">
        <f>IF($M464=K$1,COUNTIF($M$2:W464,K$1),"-")</f>
        <v>-</v>
      </c>
      <c r="M464" s="6" t="s">
        <v>86</v>
      </c>
      <c r="N464" s="8" t="s">
        <v>237</v>
      </c>
      <c r="O464" s="8" t="s">
        <v>176</v>
      </c>
      <c r="P464" s="114" t="s">
        <v>225</v>
      </c>
      <c r="Q464" s="6" t="str">
        <f t="shared" si="36"/>
        <v>Level 2 Managing Yourself  - 2012 - Workbook eBook</v>
      </c>
      <c r="R464" s="120">
        <v>9781509745951</v>
      </c>
      <c r="S464" s="62">
        <v>14.99</v>
      </c>
      <c r="T464" s="9" t="s">
        <v>226</v>
      </c>
      <c r="U464" s="6" t="s">
        <v>339</v>
      </c>
      <c r="V464" s="7" t="s">
        <v>343</v>
      </c>
    </row>
    <row r="465" spans="1:22" x14ac:dyDescent="0.35">
      <c r="A465" s="17" t="str">
        <f>IF($M465=A$1,COUNTIF($M$2:M465,A$1),"-")</f>
        <v>-</v>
      </c>
      <c r="B465" s="17" t="str">
        <f>IF($M465=B$1,COUNTIF($M$2:N465,B$1),"-")</f>
        <v>-</v>
      </c>
      <c r="C465" s="17" t="str">
        <f>IF($M465=C$1,COUNTIF($M$2:O465,C$1),"-")</f>
        <v>-</v>
      </c>
      <c r="D465" s="17" t="str">
        <f>IF($M465=D$1,COUNTIF($M$2:P465,D$1),"-")</f>
        <v>-</v>
      </c>
      <c r="E465" s="17" t="str">
        <f>IF($M465=E$1,COUNTIF($M$2:Q465,E$1),"-")</f>
        <v>-</v>
      </c>
      <c r="F465" s="17" t="str">
        <f>IF($M465=F$1,COUNTIF($M$2:R465,F$1),"-")</f>
        <v>-</v>
      </c>
      <c r="G465" s="17" t="str">
        <f>IF($M465=G$1,COUNTIF($M$2:S465,G$1),"-")</f>
        <v>-</v>
      </c>
      <c r="H465" s="17" t="str">
        <f>IF($M465=H$1,COUNTIF($M$2:T465,H$1),"-")</f>
        <v>-</v>
      </c>
      <c r="I465" s="17" t="str">
        <f>IF($M465=I$1,COUNTIF($M$2:U465,I$1),"-")</f>
        <v>-</v>
      </c>
      <c r="J465" s="17">
        <f>IF($M465=J$1,COUNTIF($M$2:V465,J$1),"-")</f>
        <v>25</v>
      </c>
      <c r="K465" s="17" t="str">
        <f>IF($M465=K$1,COUNTIF($M$2:W465,K$1),"-")</f>
        <v>-</v>
      </c>
      <c r="M465" s="6" t="s">
        <v>86</v>
      </c>
      <c r="N465" s="8" t="s">
        <v>238</v>
      </c>
      <c r="O465" s="8" t="s">
        <v>140</v>
      </c>
      <c r="P465" s="114" t="s">
        <v>225</v>
      </c>
      <c r="Q465" s="6" t="str">
        <f t="shared" si="36"/>
        <v>Level 2 Meeting Customer Needs - 2012 - Workbook</v>
      </c>
      <c r="R465" s="120">
        <v>9781445367262</v>
      </c>
      <c r="S465" s="62">
        <v>14.99</v>
      </c>
      <c r="T465" s="9" t="s">
        <v>226</v>
      </c>
      <c r="U465" s="6" t="s">
        <v>340</v>
      </c>
      <c r="V465" s="7" t="s">
        <v>343</v>
      </c>
    </row>
    <row r="466" spans="1:22" x14ac:dyDescent="0.35">
      <c r="A466" s="17" t="str">
        <f>IF($M466=A$1,COUNTIF($M$2:M466,A$1),"-")</f>
        <v>-</v>
      </c>
      <c r="B466" s="17" t="str">
        <f>IF($M466=B$1,COUNTIF($M$2:N466,B$1),"-")</f>
        <v>-</v>
      </c>
      <c r="C466" s="17" t="str">
        <f>IF($M466=C$1,COUNTIF($M$2:O466,C$1),"-")</f>
        <v>-</v>
      </c>
      <c r="D466" s="17" t="str">
        <f>IF($M466=D$1,COUNTIF($M$2:P466,D$1),"-")</f>
        <v>-</v>
      </c>
      <c r="E466" s="17" t="str">
        <f>IF($M466=E$1,COUNTIF($M$2:Q466,E$1),"-")</f>
        <v>-</v>
      </c>
      <c r="F466" s="17" t="str">
        <f>IF($M466=F$1,COUNTIF($M$2:R466,F$1),"-")</f>
        <v>-</v>
      </c>
      <c r="G466" s="17" t="str">
        <f>IF($M466=G$1,COUNTIF($M$2:S466,G$1),"-")</f>
        <v>-</v>
      </c>
      <c r="H466" s="17" t="str">
        <f>IF($M466=H$1,COUNTIF($M$2:T466,H$1),"-")</f>
        <v>-</v>
      </c>
      <c r="I466" s="17" t="str">
        <f>IF($M466=I$1,COUNTIF($M$2:U466,I$1),"-")</f>
        <v>-</v>
      </c>
      <c r="J466" s="17">
        <f>IF($M466=J$1,COUNTIF($M$2:V466,J$1),"-")</f>
        <v>26</v>
      </c>
      <c r="K466" s="17" t="str">
        <f>IF($M466=K$1,COUNTIF($M$2:W466,K$1),"-")</f>
        <v>-</v>
      </c>
      <c r="M466" s="6" t="s">
        <v>86</v>
      </c>
      <c r="N466" s="8" t="s">
        <v>238</v>
      </c>
      <c r="O466" s="8" t="s">
        <v>176</v>
      </c>
      <c r="P466" s="114" t="s">
        <v>225</v>
      </c>
      <c r="Q466" s="6" t="str">
        <f t="shared" si="36"/>
        <v>Level 2 Meeting Customer Needs - 2012 - Workbook eBook</v>
      </c>
      <c r="R466" s="120">
        <v>9781509744442</v>
      </c>
      <c r="S466" s="62">
        <v>14.99</v>
      </c>
      <c r="T466" s="9" t="s">
        <v>226</v>
      </c>
      <c r="U466" s="6" t="s">
        <v>339</v>
      </c>
      <c r="V466" s="7" t="s">
        <v>343</v>
      </c>
    </row>
    <row r="467" spans="1:22" x14ac:dyDescent="0.35">
      <c r="A467" s="17" t="str">
        <f>IF($M467=A$1,COUNTIF($M$2:M467,A$1),"-")</f>
        <v>-</v>
      </c>
      <c r="B467" s="17" t="str">
        <f>IF($M467=B$1,COUNTIF($M$2:N467,B$1),"-")</f>
        <v>-</v>
      </c>
      <c r="C467" s="17" t="str">
        <f>IF($M467=C$1,COUNTIF($M$2:O467,C$1),"-")</f>
        <v>-</v>
      </c>
      <c r="D467" s="17" t="str">
        <f>IF($M467=D$1,COUNTIF($M$2:P467,D$1),"-")</f>
        <v>-</v>
      </c>
      <c r="E467" s="17" t="str">
        <f>IF($M467=E$1,COUNTIF($M$2:Q467,E$1),"-")</f>
        <v>-</v>
      </c>
      <c r="F467" s="17" t="str">
        <f>IF($M467=F$1,COUNTIF($M$2:R467,F$1),"-")</f>
        <v>-</v>
      </c>
      <c r="G467" s="17" t="str">
        <f>IF($M467=G$1,COUNTIF($M$2:S467,G$1),"-")</f>
        <v>-</v>
      </c>
      <c r="H467" s="17" t="str">
        <f>IF($M467=H$1,COUNTIF($M$2:T467,H$1),"-")</f>
        <v>-</v>
      </c>
      <c r="I467" s="17" t="str">
        <f>IF($M467=I$1,COUNTIF($M$2:U467,I$1),"-")</f>
        <v>-</v>
      </c>
      <c r="J467" s="17">
        <f>IF($M467=J$1,COUNTIF($M$2:V467,J$1),"-")</f>
        <v>27</v>
      </c>
      <c r="K467" s="17" t="str">
        <f>IF($M467=K$1,COUNTIF($M$2:W467,K$1),"-")</f>
        <v>-</v>
      </c>
      <c r="M467" s="6" t="s">
        <v>86</v>
      </c>
      <c r="N467" s="8" t="s">
        <v>239</v>
      </c>
      <c r="O467" s="8" t="s">
        <v>140</v>
      </c>
      <c r="P467" s="114" t="s">
        <v>225</v>
      </c>
      <c r="Q467" s="6" t="str">
        <f t="shared" si="36"/>
        <v>Level 2 Methods of Communicating in the Workplace - 2012 - Workbook</v>
      </c>
      <c r="R467" s="120">
        <v>9781445397610</v>
      </c>
      <c r="S467" s="62">
        <v>14.99</v>
      </c>
      <c r="T467" s="9" t="s">
        <v>226</v>
      </c>
      <c r="U467" s="6" t="s">
        <v>340</v>
      </c>
      <c r="V467" s="7" t="s">
        <v>343</v>
      </c>
    </row>
    <row r="468" spans="1:22" x14ac:dyDescent="0.35">
      <c r="A468" s="17" t="str">
        <f>IF($M468=A$1,COUNTIF($M$2:M468,A$1),"-")</f>
        <v>-</v>
      </c>
      <c r="B468" s="17" t="str">
        <f>IF($M468=B$1,COUNTIF($M$2:N468,B$1),"-")</f>
        <v>-</v>
      </c>
      <c r="C468" s="17" t="str">
        <f>IF($M468=C$1,COUNTIF($M$2:O468,C$1),"-")</f>
        <v>-</v>
      </c>
      <c r="D468" s="17" t="str">
        <f>IF($M468=D$1,COUNTIF($M$2:P468,D$1),"-")</f>
        <v>-</v>
      </c>
      <c r="E468" s="17" t="str">
        <f>IF($M468=E$1,COUNTIF($M$2:Q468,E$1),"-")</f>
        <v>-</v>
      </c>
      <c r="F468" s="17" t="str">
        <f>IF($M468=F$1,COUNTIF($M$2:R468,F$1),"-")</f>
        <v>-</v>
      </c>
      <c r="G468" s="17" t="str">
        <f>IF($M468=G$1,COUNTIF($M$2:S468,G$1),"-")</f>
        <v>-</v>
      </c>
      <c r="H468" s="17" t="str">
        <f>IF($M468=H$1,COUNTIF($M$2:T468,H$1),"-")</f>
        <v>-</v>
      </c>
      <c r="I468" s="17" t="str">
        <f>IF($M468=I$1,COUNTIF($M$2:U468,I$1),"-")</f>
        <v>-</v>
      </c>
      <c r="J468" s="17">
        <f>IF($M468=J$1,COUNTIF($M$2:V468,J$1),"-")</f>
        <v>28</v>
      </c>
      <c r="K468" s="17" t="str">
        <f>IF($M468=K$1,COUNTIF($M$2:W468,K$1),"-")</f>
        <v>-</v>
      </c>
      <c r="M468" s="6" t="s">
        <v>86</v>
      </c>
      <c r="N468" s="8" t="s">
        <v>239</v>
      </c>
      <c r="O468" s="8" t="s">
        <v>176</v>
      </c>
      <c r="P468" s="114" t="s">
        <v>225</v>
      </c>
      <c r="Q468" s="6" t="str">
        <f t="shared" si="36"/>
        <v>Level 2 Methods of Communicating in the Workplace - 2012 - Workbook eBook</v>
      </c>
      <c r="R468" s="120">
        <v>9781509745357</v>
      </c>
      <c r="S468" s="62">
        <v>14.99</v>
      </c>
      <c r="T468" s="9" t="s">
        <v>226</v>
      </c>
      <c r="U468" s="6" t="s">
        <v>339</v>
      </c>
      <c r="V468" s="7" t="s">
        <v>343</v>
      </c>
    </row>
    <row r="469" spans="1:22" x14ac:dyDescent="0.35">
      <c r="A469" s="17" t="str">
        <f>IF($M469=A$1,COUNTIF($M$2:M469,A$1),"-")</f>
        <v>-</v>
      </c>
      <c r="B469" s="17" t="str">
        <f>IF($M469=B$1,COUNTIF($M$2:N469,B$1),"-")</f>
        <v>-</v>
      </c>
      <c r="C469" s="17" t="str">
        <f>IF($M469=C$1,COUNTIF($M$2:O469,C$1),"-")</f>
        <v>-</v>
      </c>
      <c r="D469" s="17" t="str">
        <f>IF($M469=D$1,COUNTIF($M$2:P469,D$1),"-")</f>
        <v>-</v>
      </c>
      <c r="E469" s="17" t="str">
        <f>IF($M469=E$1,COUNTIF($M$2:Q469,E$1),"-")</f>
        <v>-</v>
      </c>
      <c r="F469" s="17" t="str">
        <f>IF($M469=F$1,COUNTIF($M$2:R469,F$1),"-")</f>
        <v>-</v>
      </c>
      <c r="G469" s="17" t="str">
        <f>IF($M469=G$1,COUNTIF($M$2:S469,G$1),"-")</f>
        <v>-</v>
      </c>
      <c r="H469" s="17" t="str">
        <f>IF($M469=H$1,COUNTIF($M$2:T469,H$1),"-")</f>
        <v>-</v>
      </c>
      <c r="I469" s="17" t="str">
        <f>IF($M469=I$1,COUNTIF($M$2:U469,I$1),"-")</f>
        <v>-</v>
      </c>
      <c r="J469" s="17">
        <f>IF($M469=J$1,COUNTIF($M$2:V469,J$1),"-")</f>
        <v>29</v>
      </c>
      <c r="K469" s="17" t="str">
        <f>IF($M469=K$1,COUNTIF($M$2:W469,K$1),"-")</f>
        <v>-</v>
      </c>
      <c r="M469" s="6" t="s">
        <v>86</v>
      </c>
      <c r="N469" s="8" t="s">
        <v>240</v>
      </c>
      <c r="O469" s="8" t="s">
        <v>140</v>
      </c>
      <c r="P469" s="114" t="s">
        <v>225</v>
      </c>
      <c r="Q469" s="6" t="str">
        <f t="shared" si="36"/>
        <v>Level 2 Planning &amp; Monitoring Work - 2012 - Workbook</v>
      </c>
      <c r="R469" s="120">
        <v>9781445397429</v>
      </c>
      <c r="S469" s="62">
        <v>14.99</v>
      </c>
      <c r="T469" s="9" t="s">
        <v>226</v>
      </c>
      <c r="U469" s="6" t="s">
        <v>340</v>
      </c>
      <c r="V469" s="7" t="s">
        <v>343</v>
      </c>
    </row>
    <row r="470" spans="1:22" x14ac:dyDescent="0.35">
      <c r="A470" s="17" t="str">
        <f>IF($M470=A$1,COUNTIF($M$2:M470,A$1),"-")</f>
        <v>-</v>
      </c>
      <c r="B470" s="17" t="str">
        <f>IF($M470=B$1,COUNTIF($M$2:N470,B$1),"-")</f>
        <v>-</v>
      </c>
      <c r="C470" s="17" t="str">
        <f>IF($M470=C$1,COUNTIF($M$2:O470,C$1),"-")</f>
        <v>-</v>
      </c>
      <c r="D470" s="17" t="str">
        <f>IF($M470=D$1,COUNTIF($M$2:P470,D$1),"-")</f>
        <v>-</v>
      </c>
      <c r="E470" s="17" t="str">
        <f>IF($M470=E$1,COUNTIF($M$2:Q470,E$1),"-")</f>
        <v>-</v>
      </c>
      <c r="F470" s="17" t="str">
        <f>IF($M470=F$1,COUNTIF($M$2:R470,F$1),"-")</f>
        <v>-</v>
      </c>
      <c r="G470" s="17" t="str">
        <f>IF($M470=G$1,COUNTIF($M$2:S470,G$1),"-")</f>
        <v>-</v>
      </c>
      <c r="H470" s="17" t="str">
        <f>IF($M470=H$1,COUNTIF($M$2:T470,H$1),"-")</f>
        <v>-</v>
      </c>
      <c r="I470" s="17" t="str">
        <f>IF($M470=I$1,COUNTIF($M$2:U470,I$1),"-")</f>
        <v>-</v>
      </c>
      <c r="J470" s="17">
        <f>IF($M470=J$1,COUNTIF($M$2:V470,J$1),"-")</f>
        <v>30</v>
      </c>
      <c r="K470" s="17" t="str">
        <f>IF($M470=K$1,COUNTIF($M$2:W470,K$1),"-")</f>
        <v>-</v>
      </c>
      <c r="M470" s="6" t="s">
        <v>86</v>
      </c>
      <c r="N470" s="8" t="s">
        <v>240</v>
      </c>
      <c r="O470" s="8" t="s">
        <v>176</v>
      </c>
      <c r="P470" s="114" t="s">
        <v>225</v>
      </c>
      <c r="Q470" s="6" t="str">
        <f t="shared" si="36"/>
        <v>Level 2 Planning &amp; Monitoring Work - 2012 - Workbook eBook</v>
      </c>
      <c r="R470" s="120">
        <v>9781509744404</v>
      </c>
      <c r="S470" s="62">
        <v>14.99</v>
      </c>
      <c r="T470" s="9" t="s">
        <v>226</v>
      </c>
      <c r="U470" s="6" t="s">
        <v>339</v>
      </c>
      <c r="V470" s="7" t="s">
        <v>343</v>
      </c>
    </row>
    <row r="471" spans="1:22" x14ac:dyDescent="0.35">
      <c r="A471" s="17" t="str">
        <f>IF($M471=A$1,COUNTIF($M$2:M471,A$1),"-")</f>
        <v>-</v>
      </c>
      <c r="B471" s="17" t="str">
        <f>IF($M471=B$1,COUNTIF($M$2:N471,B$1),"-")</f>
        <v>-</v>
      </c>
      <c r="C471" s="17" t="str">
        <f>IF($M471=C$1,COUNTIF($M$2:O471,C$1),"-")</f>
        <v>-</v>
      </c>
      <c r="D471" s="17" t="str">
        <f>IF($M471=D$1,COUNTIF($M$2:P471,D$1),"-")</f>
        <v>-</v>
      </c>
      <c r="E471" s="17" t="str">
        <f>IF($M471=E$1,COUNTIF($M$2:Q471,E$1),"-")</f>
        <v>-</v>
      </c>
      <c r="F471" s="17" t="str">
        <f>IF($M471=F$1,COUNTIF($M$2:R471,F$1),"-")</f>
        <v>-</v>
      </c>
      <c r="G471" s="17" t="str">
        <f>IF($M471=G$1,COUNTIF($M$2:S471,G$1),"-")</f>
        <v>-</v>
      </c>
      <c r="H471" s="17" t="str">
        <f>IF($M471=H$1,COUNTIF($M$2:T471,H$1),"-")</f>
        <v>-</v>
      </c>
      <c r="I471" s="17" t="str">
        <f>IF($M471=I$1,COUNTIF($M$2:U471,I$1),"-")</f>
        <v>-</v>
      </c>
      <c r="J471" s="17">
        <f>IF($M471=J$1,COUNTIF($M$2:V471,J$1),"-")</f>
        <v>31</v>
      </c>
      <c r="K471" s="17" t="str">
        <f>IF($M471=K$1,COUNTIF($M$2:W471,K$1),"-")</f>
        <v>-</v>
      </c>
      <c r="M471" s="6" t="s">
        <v>86</v>
      </c>
      <c r="N471" s="8" t="s">
        <v>241</v>
      </c>
      <c r="O471" s="8" t="s">
        <v>140</v>
      </c>
      <c r="P471" s="114" t="s">
        <v>225</v>
      </c>
      <c r="Q471" s="6" t="str">
        <f t="shared" si="36"/>
        <v>Level 2 Providing Quality to Customers - 2012 - Workbook</v>
      </c>
      <c r="R471" s="120">
        <v>9781445397450</v>
      </c>
      <c r="S471" s="62">
        <v>14.99</v>
      </c>
      <c r="T471" s="9" t="s">
        <v>226</v>
      </c>
      <c r="U471" s="6" t="s">
        <v>340</v>
      </c>
      <c r="V471" s="7" t="s">
        <v>343</v>
      </c>
    </row>
    <row r="472" spans="1:22" x14ac:dyDescent="0.35">
      <c r="A472" s="17" t="str">
        <f>IF($M472=A$1,COUNTIF($M$2:M472,A$1),"-")</f>
        <v>-</v>
      </c>
      <c r="B472" s="17" t="str">
        <f>IF($M472=B$1,COUNTIF($M$2:N472,B$1),"-")</f>
        <v>-</v>
      </c>
      <c r="C472" s="17" t="str">
        <f>IF($M472=C$1,COUNTIF($M$2:O472,C$1),"-")</f>
        <v>-</v>
      </c>
      <c r="D472" s="17" t="str">
        <f>IF($M472=D$1,COUNTIF($M$2:P472,D$1),"-")</f>
        <v>-</v>
      </c>
      <c r="E472" s="17" t="str">
        <f>IF($M472=E$1,COUNTIF($M$2:Q472,E$1),"-")</f>
        <v>-</v>
      </c>
      <c r="F472" s="17" t="str">
        <f>IF($M472=F$1,COUNTIF($M$2:R472,F$1),"-")</f>
        <v>-</v>
      </c>
      <c r="G472" s="17" t="str">
        <f>IF($M472=G$1,COUNTIF($M$2:S472,G$1),"-")</f>
        <v>-</v>
      </c>
      <c r="H472" s="17" t="str">
        <f>IF($M472=H$1,COUNTIF($M$2:T472,H$1),"-")</f>
        <v>-</v>
      </c>
      <c r="I472" s="17" t="str">
        <f>IF($M472=I$1,COUNTIF($M$2:U472,I$1),"-")</f>
        <v>-</v>
      </c>
      <c r="J472" s="17">
        <f>IF($M472=J$1,COUNTIF($M$2:V472,J$1),"-")</f>
        <v>32</v>
      </c>
      <c r="K472" s="17" t="str">
        <f>IF($M472=K$1,COUNTIF($M$2:W472,K$1),"-")</f>
        <v>-</v>
      </c>
      <c r="M472" s="6" t="s">
        <v>86</v>
      </c>
      <c r="N472" s="8" t="s">
        <v>241</v>
      </c>
      <c r="O472" s="8" t="s">
        <v>176</v>
      </c>
      <c r="P472" s="114" t="s">
        <v>225</v>
      </c>
      <c r="Q472" s="6" t="str">
        <f t="shared" si="36"/>
        <v>Level 2 Providing Quality to Customers - 2012 - Workbook eBook</v>
      </c>
      <c r="R472" s="120">
        <v>9781509744459</v>
      </c>
      <c r="S472" s="62">
        <v>14.99</v>
      </c>
      <c r="T472" s="9" t="s">
        <v>226</v>
      </c>
      <c r="U472" s="6" t="s">
        <v>339</v>
      </c>
      <c r="V472" s="7" t="s">
        <v>343</v>
      </c>
    </row>
    <row r="473" spans="1:22" x14ac:dyDescent="0.35">
      <c r="A473" s="17" t="str">
        <f>IF($M473=A$1,COUNTIF($M$2:M473,A$1),"-")</f>
        <v>-</v>
      </c>
      <c r="B473" s="17" t="str">
        <f>IF($M473=B$1,COUNTIF($M$2:N473,B$1),"-")</f>
        <v>-</v>
      </c>
      <c r="C473" s="17" t="str">
        <f>IF($M473=C$1,COUNTIF($M$2:O473,C$1),"-")</f>
        <v>-</v>
      </c>
      <c r="D473" s="17" t="str">
        <f>IF($M473=D$1,COUNTIF($M$2:P473,D$1),"-")</f>
        <v>-</v>
      </c>
      <c r="E473" s="17" t="str">
        <f>IF($M473=E$1,COUNTIF($M$2:Q473,E$1),"-")</f>
        <v>-</v>
      </c>
      <c r="F473" s="17" t="str">
        <f>IF($M473=F$1,COUNTIF($M$2:R473,F$1),"-")</f>
        <v>-</v>
      </c>
      <c r="G473" s="17" t="str">
        <f>IF($M473=G$1,COUNTIF($M$2:S473,G$1),"-")</f>
        <v>-</v>
      </c>
      <c r="H473" s="17" t="str">
        <f>IF($M473=H$1,COUNTIF($M$2:T473,H$1),"-")</f>
        <v>-</v>
      </c>
      <c r="I473" s="17" t="str">
        <f>IF($M473=I$1,COUNTIF($M$2:U473,I$1),"-")</f>
        <v>-</v>
      </c>
      <c r="J473" s="17">
        <f>IF($M473=J$1,COUNTIF($M$2:V473,J$1),"-")</f>
        <v>33</v>
      </c>
      <c r="K473" s="17" t="str">
        <f>IF($M473=K$1,COUNTIF($M$2:W473,K$1),"-")</f>
        <v>-</v>
      </c>
      <c r="M473" s="6" t="s">
        <v>86</v>
      </c>
      <c r="N473" s="8" t="s">
        <v>242</v>
      </c>
      <c r="O473" s="8" t="s">
        <v>140</v>
      </c>
      <c r="P473" s="114" t="s">
        <v>225</v>
      </c>
      <c r="Q473" s="6" t="str">
        <f t="shared" ref="Q473:Q504" si="37">CONCATENATE(N473," - ",P473," - ",O473)</f>
        <v>Level 2 Satisfying Customer Requirements - 2012 - Workbook</v>
      </c>
      <c r="R473" s="120">
        <v>9781445397627</v>
      </c>
      <c r="S473" s="62">
        <v>14.99</v>
      </c>
      <c r="T473" s="9" t="s">
        <v>226</v>
      </c>
      <c r="U473" s="6" t="s">
        <v>340</v>
      </c>
      <c r="V473" s="7" t="s">
        <v>343</v>
      </c>
    </row>
    <row r="474" spans="1:22" x14ac:dyDescent="0.35">
      <c r="A474" s="17" t="str">
        <f>IF($M474=A$1,COUNTIF($M$2:M474,A$1),"-")</f>
        <v>-</v>
      </c>
      <c r="B474" s="17" t="str">
        <f>IF($M474=B$1,COUNTIF($M$2:N474,B$1),"-")</f>
        <v>-</v>
      </c>
      <c r="C474" s="17" t="str">
        <f>IF($M474=C$1,COUNTIF($M$2:O474,C$1),"-")</f>
        <v>-</v>
      </c>
      <c r="D474" s="17" t="str">
        <f>IF($M474=D$1,COUNTIF($M$2:P474,D$1),"-")</f>
        <v>-</v>
      </c>
      <c r="E474" s="17" t="str">
        <f>IF($M474=E$1,COUNTIF($M$2:Q474,E$1),"-")</f>
        <v>-</v>
      </c>
      <c r="F474" s="17" t="str">
        <f>IF($M474=F$1,COUNTIF($M$2:R474,F$1),"-")</f>
        <v>-</v>
      </c>
      <c r="G474" s="17" t="str">
        <f>IF($M474=G$1,COUNTIF($M$2:S474,G$1),"-")</f>
        <v>-</v>
      </c>
      <c r="H474" s="17" t="str">
        <f>IF($M474=H$1,COUNTIF($M$2:T474,H$1),"-")</f>
        <v>-</v>
      </c>
      <c r="I474" s="17" t="str">
        <f>IF($M474=I$1,COUNTIF($M$2:U474,I$1),"-")</f>
        <v>-</v>
      </c>
      <c r="J474" s="17">
        <f>IF($M474=J$1,COUNTIF($M$2:V474,J$1),"-")</f>
        <v>34</v>
      </c>
      <c r="K474" s="17" t="str">
        <f>IF($M474=K$1,COUNTIF($M$2:W474,K$1),"-")</f>
        <v>-</v>
      </c>
      <c r="M474" s="6" t="s">
        <v>86</v>
      </c>
      <c r="N474" s="8" t="s">
        <v>242</v>
      </c>
      <c r="O474" s="8" t="s">
        <v>176</v>
      </c>
      <c r="P474" s="114" t="s">
        <v>225</v>
      </c>
      <c r="Q474" s="6" t="str">
        <f t="shared" si="37"/>
        <v>Level 2 Satisfying Customer Requirements - 2012 - Workbook eBook</v>
      </c>
      <c r="R474" s="120">
        <v>9781509745388</v>
      </c>
      <c r="S474" s="62">
        <v>14.99</v>
      </c>
      <c r="T474" s="9" t="s">
        <v>226</v>
      </c>
      <c r="U474" s="6" t="s">
        <v>339</v>
      </c>
      <c r="V474" s="7" t="s">
        <v>343</v>
      </c>
    </row>
    <row r="475" spans="1:22" x14ac:dyDescent="0.35">
      <c r="A475" s="17" t="str">
        <f>IF($M475=A$1,COUNTIF($M$2:M475,A$1),"-")</f>
        <v>-</v>
      </c>
      <c r="B475" s="17" t="str">
        <f>IF($M475=B$1,COUNTIF($M$2:N475,B$1),"-")</f>
        <v>-</v>
      </c>
      <c r="C475" s="17" t="str">
        <f>IF($M475=C$1,COUNTIF($M$2:O475,C$1),"-")</f>
        <v>-</v>
      </c>
      <c r="D475" s="17" t="str">
        <f>IF($M475=D$1,COUNTIF($M$2:P475,D$1),"-")</f>
        <v>-</v>
      </c>
      <c r="E475" s="17" t="str">
        <f>IF($M475=E$1,COUNTIF($M$2:Q475,E$1),"-")</f>
        <v>-</v>
      </c>
      <c r="F475" s="17" t="str">
        <f>IF($M475=F$1,COUNTIF($M$2:R475,F$1),"-")</f>
        <v>-</v>
      </c>
      <c r="G475" s="17" t="str">
        <f>IF($M475=G$1,COUNTIF($M$2:S475,G$1),"-")</f>
        <v>-</v>
      </c>
      <c r="H475" s="17" t="str">
        <f>IF($M475=H$1,COUNTIF($M$2:T475,H$1),"-")</f>
        <v>-</v>
      </c>
      <c r="I475" s="17" t="str">
        <f>IF($M475=I$1,COUNTIF($M$2:U475,I$1),"-")</f>
        <v>-</v>
      </c>
      <c r="J475" s="17">
        <f>IF($M475=J$1,COUNTIF($M$2:V475,J$1),"-")</f>
        <v>35</v>
      </c>
      <c r="K475" s="17" t="str">
        <f>IF($M475=K$1,COUNTIF($M$2:W475,K$1),"-")</f>
        <v>-</v>
      </c>
      <c r="M475" s="6" t="s">
        <v>86</v>
      </c>
      <c r="N475" s="8" t="s">
        <v>243</v>
      </c>
      <c r="O475" s="8" t="s">
        <v>140</v>
      </c>
      <c r="P475" s="114" t="s">
        <v>225</v>
      </c>
      <c r="Q475" s="6" t="str">
        <f t="shared" si="37"/>
        <v>Level 2 Setting Team Objectives in the Workplace - 2012 - Workbook</v>
      </c>
      <c r="R475" s="120">
        <v>9781445367293</v>
      </c>
      <c r="S475" s="62">
        <v>14.99</v>
      </c>
      <c r="T475" s="9" t="s">
        <v>226</v>
      </c>
      <c r="U475" s="6" t="s">
        <v>340</v>
      </c>
      <c r="V475" s="7" t="s">
        <v>343</v>
      </c>
    </row>
    <row r="476" spans="1:22" x14ac:dyDescent="0.35">
      <c r="A476" s="17" t="str">
        <f>IF($M476=A$1,COUNTIF($M$2:M476,A$1),"-")</f>
        <v>-</v>
      </c>
      <c r="B476" s="17" t="str">
        <f>IF($M476=B$1,COUNTIF($M$2:N476,B$1),"-")</f>
        <v>-</v>
      </c>
      <c r="C476" s="17" t="str">
        <f>IF($M476=C$1,COUNTIF($M$2:O476,C$1),"-")</f>
        <v>-</v>
      </c>
      <c r="D476" s="17" t="str">
        <f>IF($M476=D$1,COUNTIF($M$2:P476,D$1),"-")</f>
        <v>-</v>
      </c>
      <c r="E476" s="17" t="str">
        <f>IF($M476=E$1,COUNTIF($M$2:Q476,E$1),"-")</f>
        <v>-</v>
      </c>
      <c r="F476" s="17" t="str">
        <f>IF($M476=F$1,COUNTIF($M$2:R476,F$1),"-")</f>
        <v>-</v>
      </c>
      <c r="G476" s="17" t="str">
        <f>IF($M476=G$1,COUNTIF($M$2:S476,G$1),"-")</f>
        <v>-</v>
      </c>
      <c r="H476" s="17" t="str">
        <f>IF($M476=H$1,COUNTIF($M$2:T476,H$1),"-")</f>
        <v>-</v>
      </c>
      <c r="I476" s="17" t="str">
        <f>IF($M476=I$1,COUNTIF($M$2:U476,I$1),"-")</f>
        <v>-</v>
      </c>
      <c r="J476" s="17">
        <f>IF($M476=J$1,COUNTIF($M$2:V476,J$1),"-")</f>
        <v>36</v>
      </c>
      <c r="K476" s="17" t="str">
        <f>IF($M476=K$1,COUNTIF($M$2:W476,K$1),"-")</f>
        <v>-</v>
      </c>
      <c r="M476" s="6" t="s">
        <v>86</v>
      </c>
      <c r="N476" s="8" t="s">
        <v>243</v>
      </c>
      <c r="O476" s="8" t="s">
        <v>176</v>
      </c>
      <c r="P476" s="114" t="s">
        <v>225</v>
      </c>
      <c r="Q476" s="6" t="str">
        <f t="shared" si="37"/>
        <v>Level 2 Setting Team Objectives in the Workplace - 2012 - Workbook eBook</v>
      </c>
      <c r="R476" s="120">
        <v>9781509745982</v>
      </c>
      <c r="S476" s="62">
        <v>14.99</v>
      </c>
      <c r="T476" s="9" t="s">
        <v>226</v>
      </c>
      <c r="U476" s="6" t="s">
        <v>339</v>
      </c>
      <c r="V476" s="7" t="s">
        <v>343</v>
      </c>
    </row>
    <row r="477" spans="1:22" x14ac:dyDescent="0.35">
      <c r="A477" s="17" t="str">
        <f>IF($M477=A$1,COUNTIF($M$2:M477,A$1),"-")</f>
        <v>-</v>
      </c>
      <c r="B477" s="17" t="str">
        <f>IF($M477=B$1,COUNTIF($M$2:N477,B$1),"-")</f>
        <v>-</v>
      </c>
      <c r="C477" s="17" t="str">
        <f>IF($M477=C$1,COUNTIF($M$2:O477,C$1),"-")</f>
        <v>-</v>
      </c>
      <c r="D477" s="17" t="str">
        <f>IF($M477=D$1,COUNTIF($M$2:P477,D$1),"-")</f>
        <v>-</v>
      </c>
      <c r="E477" s="17" t="str">
        <f>IF($M477=E$1,COUNTIF($M$2:Q477,E$1),"-")</f>
        <v>-</v>
      </c>
      <c r="F477" s="17" t="str">
        <f>IF($M477=F$1,COUNTIF($M$2:R477,F$1),"-")</f>
        <v>-</v>
      </c>
      <c r="G477" s="17" t="str">
        <f>IF($M477=G$1,COUNTIF($M$2:S477,G$1),"-")</f>
        <v>-</v>
      </c>
      <c r="H477" s="17" t="str">
        <f>IF($M477=H$1,COUNTIF($M$2:T477,H$1),"-")</f>
        <v>-</v>
      </c>
      <c r="I477" s="17" t="str">
        <f>IF($M477=I$1,COUNTIF($M$2:U477,I$1),"-")</f>
        <v>-</v>
      </c>
      <c r="J477" s="17">
        <f>IF($M477=J$1,COUNTIF($M$2:V477,J$1),"-")</f>
        <v>37</v>
      </c>
      <c r="K477" s="17" t="str">
        <f>IF($M477=K$1,COUNTIF($M$2:W477,K$1),"-")</f>
        <v>-</v>
      </c>
      <c r="M477" s="6" t="s">
        <v>86</v>
      </c>
      <c r="N477" s="8" t="s">
        <v>244</v>
      </c>
      <c r="O477" s="8" t="s">
        <v>140</v>
      </c>
      <c r="P477" s="114" t="s">
        <v>225</v>
      </c>
      <c r="Q477" s="6" t="str">
        <f t="shared" si="37"/>
        <v>Level 2 Understanding Change in the Workplace  - 2012 - Workbook</v>
      </c>
      <c r="R477" s="120">
        <v>9781445397474</v>
      </c>
      <c r="S477" s="62">
        <v>14.99</v>
      </c>
      <c r="T477" s="9" t="s">
        <v>226</v>
      </c>
      <c r="U477" s="6" t="s">
        <v>340</v>
      </c>
      <c r="V477" s="7" t="s">
        <v>343</v>
      </c>
    </row>
    <row r="478" spans="1:22" x14ac:dyDescent="0.35">
      <c r="A478" s="17" t="str">
        <f>IF($M478=A$1,COUNTIF($M$2:M478,A$1),"-")</f>
        <v>-</v>
      </c>
      <c r="B478" s="17" t="str">
        <f>IF($M478=B$1,COUNTIF($M$2:N478,B$1),"-")</f>
        <v>-</v>
      </c>
      <c r="C478" s="17" t="str">
        <f>IF($M478=C$1,COUNTIF($M$2:O478,C$1),"-")</f>
        <v>-</v>
      </c>
      <c r="D478" s="17" t="str">
        <f>IF($M478=D$1,COUNTIF($M$2:P478,D$1),"-")</f>
        <v>-</v>
      </c>
      <c r="E478" s="17" t="str">
        <f>IF($M478=E$1,COUNTIF($M$2:Q478,E$1),"-")</f>
        <v>-</v>
      </c>
      <c r="F478" s="17" t="str">
        <f>IF($M478=F$1,COUNTIF($M$2:R478,F$1),"-")</f>
        <v>-</v>
      </c>
      <c r="G478" s="17" t="str">
        <f>IF($M478=G$1,COUNTIF($M$2:S478,G$1),"-")</f>
        <v>-</v>
      </c>
      <c r="H478" s="17" t="str">
        <f>IF($M478=H$1,COUNTIF($M$2:T478,H$1),"-")</f>
        <v>-</v>
      </c>
      <c r="I478" s="17" t="str">
        <f>IF($M478=I$1,COUNTIF($M$2:U478,I$1),"-")</f>
        <v>-</v>
      </c>
      <c r="J478" s="17">
        <f>IF($M478=J$1,COUNTIF($M$2:V478,J$1),"-")</f>
        <v>38</v>
      </c>
      <c r="K478" s="17" t="str">
        <f>IF($M478=K$1,COUNTIF($M$2:W478,K$1),"-")</f>
        <v>-</v>
      </c>
      <c r="M478" s="6" t="s">
        <v>86</v>
      </c>
      <c r="N478" s="8" t="s">
        <v>244</v>
      </c>
      <c r="O478" s="8" t="s">
        <v>176</v>
      </c>
      <c r="P478" s="114" t="s">
        <v>225</v>
      </c>
      <c r="Q478" s="6" t="str">
        <f t="shared" si="37"/>
        <v>Level 2 Understanding Change in the Workplace  - 2012 - Workbook eBook</v>
      </c>
      <c r="R478" s="120">
        <v>9781509744473</v>
      </c>
      <c r="S478" s="62">
        <v>14.99</v>
      </c>
      <c r="T478" s="9" t="s">
        <v>226</v>
      </c>
      <c r="U478" s="6" t="s">
        <v>339</v>
      </c>
      <c r="V478" s="7" t="s">
        <v>343</v>
      </c>
    </row>
    <row r="479" spans="1:22" x14ac:dyDescent="0.35">
      <c r="A479" s="17" t="str">
        <f>IF($M479=A$1,COUNTIF($M$2:M479,A$1),"-")</f>
        <v>-</v>
      </c>
      <c r="B479" s="17" t="str">
        <f>IF($M479=B$1,COUNTIF($M$2:N479,B$1),"-")</f>
        <v>-</v>
      </c>
      <c r="C479" s="17" t="str">
        <f>IF($M479=C$1,COUNTIF($M$2:O479,C$1),"-")</f>
        <v>-</v>
      </c>
      <c r="D479" s="17" t="str">
        <f>IF($M479=D$1,COUNTIF($M$2:P479,D$1),"-")</f>
        <v>-</v>
      </c>
      <c r="E479" s="17" t="str">
        <f>IF($M479=E$1,COUNTIF($M$2:Q479,E$1),"-")</f>
        <v>-</v>
      </c>
      <c r="F479" s="17" t="str">
        <f>IF($M479=F$1,COUNTIF($M$2:R479,F$1),"-")</f>
        <v>-</v>
      </c>
      <c r="G479" s="17" t="str">
        <f>IF($M479=G$1,COUNTIF($M$2:S479,G$1),"-")</f>
        <v>-</v>
      </c>
      <c r="H479" s="17" t="str">
        <f>IF($M479=H$1,COUNTIF($M$2:T479,H$1),"-")</f>
        <v>-</v>
      </c>
      <c r="I479" s="17" t="str">
        <f>IF($M479=I$1,COUNTIF($M$2:U479,I$1),"-")</f>
        <v>-</v>
      </c>
      <c r="J479" s="17">
        <f>IF($M479=J$1,COUNTIF($M$2:V479,J$1),"-")</f>
        <v>39</v>
      </c>
      <c r="K479" s="17" t="str">
        <f>IF($M479=K$1,COUNTIF($M$2:W479,K$1),"-")</f>
        <v>-</v>
      </c>
      <c r="M479" s="6" t="s">
        <v>86</v>
      </c>
      <c r="N479" s="8" t="s">
        <v>245</v>
      </c>
      <c r="O479" s="8" t="s">
        <v>140</v>
      </c>
      <c r="P479" s="114" t="s">
        <v>225</v>
      </c>
      <c r="Q479" s="6" t="str">
        <f t="shared" si="37"/>
        <v>Level 2 Understanding Effective Team Working - 2012 - Workbook</v>
      </c>
      <c r="R479" s="120">
        <v>9781445397634</v>
      </c>
      <c r="S479" s="62">
        <v>14.99</v>
      </c>
      <c r="T479" s="9" t="s">
        <v>226</v>
      </c>
      <c r="U479" s="6" t="s">
        <v>340</v>
      </c>
      <c r="V479" s="7" t="s">
        <v>343</v>
      </c>
    </row>
    <row r="480" spans="1:22" x14ac:dyDescent="0.35">
      <c r="A480" s="17" t="str">
        <f>IF($M480=A$1,COUNTIF($M$2:M480,A$1),"-")</f>
        <v>-</v>
      </c>
      <c r="B480" s="17" t="str">
        <f>IF($M480=B$1,COUNTIF($M$2:N480,B$1),"-")</f>
        <v>-</v>
      </c>
      <c r="C480" s="17" t="str">
        <f>IF($M480=C$1,COUNTIF($M$2:O480,C$1),"-")</f>
        <v>-</v>
      </c>
      <c r="D480" s="17" t="str">
        <f>IF($M480=D$1,COUNTIF($M$2:P480,D$1),"-")</f>
        <v>-</v>
      </c>
      <c r="E480" s="17" t="str">
        <f>IF($M480=E$1,COUNTIF($M$2:Q480,E$1),"-")</f>
        <v>-</v>
      </c>
      <c r="F480" s="17" t="str">
        <f>IF($M480=F$1,COUNTIF($M$2:R480,F$1),"-")</f>
        <v>-</v>
      </c>
      <c r="G480" s="17" t="str">
        <f>IF($M480=G$1,COUNTIF($M$2:S480,G$1),"-")</f>
        <v>-</v>
      </c>
      <c r="H480" s="17" t="str">
        <f>IF($M480=H$1,COUNTIF($M$2:T480,H$1),"-")</f>
        <v>-</v>
      </c>
      <c r="I480" s="17" t="str">
        <f>IF($M480=I$1,COUNTIF($M$2:U480,I$1),"-")</f>
        <v>-</v>
      </c>
      <c r="J480" s="17">
        <f>IF($M480=J$1,COUNTIF($M$2:V480,J$1),"-")</f>
        <v>40</v>
      </c>
      <c r="K480" s="17" t="str">
        <f>IF($M480=K$1,COUNTIF($M$2:W480,K$1),"-")</f>
        <v>-</v>
      </c>
      <c r="M480" s="6" t="s">
        <v>86</v>
      </c>
      <c r="N480" s="8" t="s">
        <v>245</v>
      </c>
      <c r="O480" s="8" t="s">
        <v>176</v>
      </c>
      <c r="P480" s="114" t="s">
        <v>225</v>
      </c>
      <c r="Q480" s="6" t="str">
        <f t="shared" si="37"/>
        <v>Level 2 Understanding Effective Team Working - 2012 - Workbook eBook</v>
      </c>
      <c r="R480" s="120">
        <v>9781509745418</v>
      </c>
      <c r="S480" s="62">
        <v>14.99</v>
      </c>
      <c r="T480" s="9" t="s">
        <v>226</v>
      </c>
      <c r="U480" s="6" t="s">
        <v>339</v>
      </c>
      <c r="V480" s="7" t="s">
        <v>343</v>
      </c>
    </row>
    <row r="481" spans="1:22" x14ac:dyDescent="0.35">
      <c r="A481" s="17" t="str">
        <f>IF($M481=A$1,COUNTIF($M$2:M481,A$1),"-")</f>
        <v>-</v>
      </c>
      <c r="B481" s="17" t="str">
        <f>IF($M481=B$1,COUNTIF($M$2:N481,B$1),"-")</f>
        <v>-</v>
      </c>
      <c r="C481" s="17" t="str">
        <f>IF($M481=C$1,COUNTIF($M$2:O481,C$1),"-")</f>
        <v>-</v>
      </c>
      <c r="D481" s="17" t="str">
        <f>IF($M481=D$1,COUNTIF($M$2:P481,D$1),"-")</f>
        <v>-</v>
      </c>
      <c r="E481" s="17" t="str">
        <f>IF($M481=E$1,COUNTIF($M$2:Q481,E$1),"-")</f>
        <v>-</v>
      </c>
      <c r="F481" s="17" t="str">
        <f>IF($M481=F$1,COUNTIF($M$2:R481,F$1),"-")</f>
        <v>-</v>
      </c>
      <c r="G481" s="17" t="str">
        <f>IF($M481=G$1,COUNTIF($M$2:S481,G$1),"-")</f>
        <v>-</v>
      </c>
      <c r="H481" s="17" t="str">
        <f>IF($M481=H$1,COUNTIF($M$2:T481,H$1),"-")</f>
        <v>-</v>
      </c>
      <c r="I481" s="17" t="str">
        <f>IF($M481=I$1,COUNTIF($M$2:U481,I$1),"-")</f>
        <v>-</v>
      </c>
      <c r="J481" s="17">
        <f>IF($M481=J$1,COUNTIF($M$2:V481,J$1),"-")</f>
        <v>41</v>
      </c>
      <c r="K481" s="17" t="str">
        <f>IF($M481=K$1,COUNTIF($M$2:W481,K$1),"-")</f>
        <v>-</v>
      </c>
      <c r="M481" s="6" t="s">
        <v>86</v>
      </c>
      <c r="N481" s="8" t="s">
        <v>246</v>
      </c>
      <c r="O481" s="8" t="s">
        <v>140</v>
      </c>
      <c r="P481" s="114" t="s">
        <v>225</v>
      </c>
      <c r="Q481" s="6" t="str">
        <f t="shared" si="37"/>
        <v>Level 2 Using Information for Action in the Workplace - 2012 - Workbook</v>
      </c>
      <c r="R481" s="120">
        <v>9781445397603</v>
      </c>
      <c r="S481" s="62">
        <v>14.99</v>
      </c>
      <c r="T481" s="9" t="s">
        <v>226</v>
      </c>
      <c r="U481" s="6" t="s">
        <v>340</v>
      </c>
      <c r="V481" s="7" t="s">
        <v>343</v>
      </c>
    </row>
    <row r="482" spans="1:22" x14ac:dyDescent="0.35">
      <c r="A482" s="17" t="str">
        <f>IF($M482=A$1,COUNTIF($M$2:M482,A$1),"-")</f>
        <v>-</v>
      </c>
      <c r="B482" s="17" t="str">
        <f>IF($M482=B$1,COUNTIF($M$2:N482,B$1),"-")</f>
        <v>-</v>
      </c>
      <c r="C482" s="17" t="str">
        <f>IF($M482=C$1,COUNTIF($M$2:O482,C$1),"-")</f>
        <v>-</v>
      </c>
      <c r="D482" s="17" t="str">
        <f>IF($M482=D$1,COUNTIF($M$2:P482,D$1),"-")</f>
        <v>-</v>
      </c>
      <c r="E482" s="17" t="str">
        <f>IF($M482=E$1,COUNTIF($M$2:Q482,E$1),"-")</f>
        <v>-</v>
      </c>
      <c r="F482" s="17" t="str">
        <f>IF($M482=F$1,COUNTIF($M$2:R482,F$1),"-")</f>
        <v>-</v>
      </c>
      <c r="G482" s="17" t="str">
        <f>IF($M482=G$1,COUNTIF($M$2:S482,G$1),"-")</f>
        <v>-</v>
      </c>
      <c r="H482" s="17" t="str">
        <f>IF($M482=H$1,COUNTIF($M$2:T482,H$1),"-")</f>
        <v>-</v>
      </c>
      <c r="I482" s="17" t="str">
        <f>IF($M482=I$1,COUNTIF($M$2:U482,I$1),"-")</f>
        <v>-</v>
      </c>
      <c r="J482" s="17">
        <f>IF($M482=J$1,COUNTIF($M$2:V482,J$1),"-")</f>
        <v>42</v>
      </c>
      <c r="K482" s="17" t="str">
        <f>IF($M482=K$1,COUNTIF($M$2:W482,K$1),"-")</f>
        <v>-</v>
      </c>
      <c r="M482" s="6" t="s">
        <v>86</v>
      </c>
      <c r="N482" s="8" t="s">
        <v>246</v>
      </c>
      <c r="O482" s="8" t="s">
        <v>176</v>
      </c>
      <c r="P482" s="114" t="s">
        <v>225</v>
      </c>
      <c r="Q482" s="6" t="str">
        <f t="shared" si="37"/>
        <v>Level 2 Using Information for Action in the Workplace - 2012 - Workbook eBook</v>
      </c>
      <c r="R482" s="120">
        <v>9781509745999</v>
      </c>
      <c r="S482" s="62">
        <v>14.99</v>
      </c>
      <c r="T482" s="9" t="s">
        <v>226</v>
      </c>
      <c r="U482" s="6" t="s">
        <v>339</v>
      </c>
      <c r="V482" s="7" t="s">
        <v>343</v>
      </c>
    </row>
    <row r="483" spans="1:22" x14ac:dyDescent="0.35">
      <c r="A483" s="17" t="str">
        <f>IF($M483=A$1,COUNTIF($M$2:M483,A$1),"-")</f>
        <v>-</v>
      </c>
      <c r="B483" s="17" t="str">
        <f>IF($M483=B$1,COUNTIF($M$2:N483,B$1),"-")</f>
        <v>-</v>
      </c>
      <c r="C483" s="17" t="str">
        <f>IF($M483=C$1,COUNTIF($M$2:O483,C$1),"-")</f>
        <v>-</v>
      </c>
      <c r="D483" s="17" t="str">
        <f>IF($M483=D$1,COUNTIF($M$2:P483,D$1),"-")</f>
        <v>-</v>
      </c>
      <c r="E483" s="17" t="str">
        <f>IF($M483=E$1,COUNTIF($M$2:Q483,E$1),"-")</f>
        <v>-</v>
      </c>
      <c r="F483" s="17" t="str">
        <f>IF($M483=F$1,COUNTIF($M$2:R483,F$1),"-")</f>
        <v>-</v>
      </c>
      <c r="G483" s="17" t="str">
        <f>IF($M483=G$1,COUNTIF($M$2:S483,G$1),"-")</f>
        <v>-</v>
      </c>
      <c r="H483" s="17" t="str">
        <f>IF($M483=H$1,COUNTIF($M$2:T483,H$1),"-")</f>
        <v>-</v>
      </c>
      <c r="I483" s="17" t="str">
        <f>IF($M483=I$1,COUNTIF($M$2:U483,I$1),"-")</f>
        <v>-</v>
      </c>
      <c r="J483" s="17">
        <f>IF($M483=J$1,COUNTIF($M$2:V483,J$1),"-")</f>
        <v>43</v>
      </c>
      <c r="K483" s="17" t="str">
        <f>IF($M483=K$1,COUNTIF($M$2:W483,K$1),"-")</f>
        <v>-</v>
      </c>
      <c r="M483" s="6" t="s">
        <v>86</v>
      </c>
      <c r="N483" s="8" t="s">
        <v>247</v>
      </c>
      <c r="O483" s="8" t="s">
        <v>140</v>
      </c>
      <c r="P483" s="114" t="s">
        <v>225</v>
      </c>
      <c r="Q483" s="6" t="str">
        <f t="shared" si="37"/>
        <v>Level 2 Using Information to Solve Problems - 2012 - Workbook</v>
      </c>
      <c r="R483" s="120">
        <v>9781445397467</v>
      </c>
      <c r="S483" s="62">
        <v>14.99</v>
      </c>
      <c r="T483" s="9" t="s">
        <v>226</v>
      </c>
      <c r="U483" s="6" t="s">
        <v>340</v>
      </c>
      <c r="V483" s="7" t="s">
        <v>343</v>
      </c>
    </row>
    <row r="484" spans="1:22" x14ac:dyDescent="0.35">
      <c r="A484" s="17" t="str">
        <f>IF($M484=A$1,COUNTIF($M$2:M484,A$1),"-")</f>
        <v>-</v>
      </c>
      <c r="B484" s="17" t="str">
        <f>IF($M484=B$1,COUNTIF($M$2:N484,B$1),"-")</f>
        <v>-</v>
      </c>
      <c r="C484" s="17" t="str">
        <f>IF($M484=C$1,COUNTIF($M$2:O484,C$1),"-")</f>
        <v>-</v>
      </c>
      <c r="D484" s="17" t="str">
        <f>IF($M484=D$1,COUNTIF($M$2:P484,D$1),"-")</f>
        <v>-</v>
      </c>
      <c r="E484" s="17" t="str">
        <f>IF($M484=E$1,COUNTIF($M$2:Q484,E$1),"-")</f>
        <v>-</v>
      </c>
      <c r="F484" s="17" t="str">
        <f>IF($M484=F$1,COUNTIF($M$2:R484,F$1),"-")</f>
        <v>-</v>
      </c>
      <c r="G484" s="17" t="str">
        <f>IF($M484=G$1,COUNTIF($M$2:S484,G$1),"-")</f>
        <v>-</v>
      </c>
      <c r="H484" s="17" t="str">
        <f>IF($M484=H$1,COUNTIF($M$2:T484,H$1),"-")</f>
        <v>-</v>
      </c>
      <c r="I484" s="17" t="str">
        <f>IF($M484=I$1,COUNTIF($M$2:U484,I$1),"-")</f>
        <v>-</v>
      </c>
      <c r="J484" s="17">
        <f>IF($M484=J$1,COUNTIF($M$2:V484,J$1),"-")</f>
        <v>44</v>
      </c>
      <c r="K484" s="17" t="str">
        <f>IF($M484=K$1,COUNTIF($M$2:W484,K$1),"-")</f>
        <v>-</v>
      </c>
      <c r="M484" s="6" t="s">
        <v>86</v>
      </c>
      <c r="N484" s="8" t="s">
        <v>247</v>
      </c>
      <c r="O484" s="8" t="s">
        <v>176</v>
      </c>
      <c r="P484" s="114" t="s">
        <v>225</v>
      </c>
      <c r="Q484" s="6" t="str">
        <f t="shared" si="37"/>
        <v>Level 2 Using Information to Solve Problems - 2012 - Workbook eBook</v>
      </c>
      <c r="R484" s="120">
        <v>9781509744466</v>
      </c>
      <c r="S484" s="62">
        <v>14.99</v>
      </c>
      <c r="T484" s="9" t="s">
        <v>226</v>
      </c>
      <c r="U484" s="6" t="s">
        <v>339</v>
      </c>
      <c r="V484" s="7" t="s">
        <v>343</v>
      </c>
    </row>
    <row r="485" spans="1:22" x14ac:dyDescent="0.35">
      <c r="A485" s="17" t="str">
        <f>IF($M485=A$1,COUNTIF($M$2:M485,A$1),"-")</f>
        <v>-</v>
      </c>
      <c r="B485" s="17" t="str">
        <f>IF($M485=B$1,COUNTIF($M$2:N485,B$1),"-")</f>
        <v>-</v>
      </c>
      <c r="C485" s="17" t="str">
        <f>IF($M485=C$1,COUNTIF($M$2:O485,C$1),"-")</f>
        <v>-</v>
      </c>
      <c r="D485" s="17" t="str">
        <f>IF($M485=D$1,COUNTIF($M$2:P485,D$1),"-")</f>
        <v>-</v>
      </c>
      <c r="E485" s="17" t="str">
        <f>IF($M485=E$1,COUNTIF($M$2:Q485,E$1),"-")</f>
        <v>-</v>
      </c>
      <c r="F485" s="17" t="str">
        <f>IF($M485=F$1,COUNTIF($M$2:R485,F$1),"-")</f>
        <v>-</v>
      </c>
      <c r="G485" s="17" t="str">
        <f>IF($M485=G$1,COUNTIF($M$2:S485,G$1),"-")</f>
        <v>-</v>
      </c>
      <c r="H485" s="17" t="str">
        <f>IF($M485=H$1,COUNTIF($M$2:T485,H$1),"-")</f>
        <v>-</v>
      </c>
      <c r="I485" s="17" t="str">
        <f>IF($M485=I$1,COUNTIF($M$2:U485,I$1),"-")</f>
        <v>-</v>
      </c>
      <c r="J485" s="17">
        <f>IF($M485=J$1,COUNTIF($M$2:V485,J$1),"-")</f>
        <v>45</v>
      </c>
      <c r="K485" s="17" t="str">
        <f>IF($M485=K$1,COUNTIF($M$2:W485,K$1),"-")</f>
        <v>-</v>
      </c>
      <c r="M485" s="6" t="s">
        <v>86</v>
      </c>
      <c r="N485" s="8" t="s">
        <v>248</v>
      </c>
      <c r="O485" s="8" t="s">
        <v>140</v>
      </c>
      <c r="P485" s="114" t="s">
        <v>225</v>
      </c>
      <c r="Q485" s="6" t="str">
        <f t="shared" si="37"/>
        <v>Level 2 Using Resources Effectively and Efficiently in the Workplace - 2012 - Workbook</v>
      </c>
      <c r="R485" s="120">
        <v>9781445397504</v>
      </c>
      <c r="S485" s="62">
        <v>14.99</v>
      </c>
      <c r="T485" s="9" t="s">
        <v>226</v>
      </c>
      <c r="U485" s="6" t="s">
        <v>340</v>
      </c>
      <c r="V485" s="7" t="s">
        <v>343</v>
      </c>
    </row>
    <row r="486" spans="1:22" x14ac:dyDescent="0.35">
      <c r="A486" s="17" t="str">
        <f>IF($M486=A$1,COUNTIF($M$2:M486,A$1),"-")</f>
        <v>-</v>
      </c>
      <c r="B486" s="17" t="str">
        <f>IF($M486=B$1,COUNTIF($M$2:N486,B$1),"-")</f>
        <v>-</v>
      </c>
      <c r="C486" s="17" t="str">
        <f>IF($M486=C$1,COUNTIF($M$2:O486,C$1),"-")</f>
        <v>-</v>
      </c>
      <c r="D486" s="17" t="str">
        <f>IF($M486=D$1,COUNTIF($M$2:P486,D$1),"-")</f>
        <v>-</v>
      </c>
      <c r="E486" s="17" t="str">
        <f>IF($M486=E$1,COUNTIF($M$2:Q486,E$1),"-")</f>
        <v>-</v>
      </c>
      <c r="F486" s="17" t="str">
        <f>IF($M486=F$1,COUNTIF($M$2:R486,F$1),"-")</f>
        <v>-</v>
      </c>
      <c r="G486" s="17" t="str">
        <f>IF($M486=G$1,COUNTIF($M$2:S486,G$1),"-")</f>
        <v>-</v>
      </c>
      <c r="H486" s="17" t="str">
        <f>IF($M486=H$1,COUNTIF($M$2:T486,H$1),"-")</f>
        <v>-</v>
      </c>
      <c r="I486" s="17" t="str">
        <f>IF($M486=I$1,COUNTIF($M$2:U486,I$1),"-")</f>
        <v>-</v>
      </c>
      <c r="J486" s="17">
        <f>IF($M486=J$1,COUNTIF($M$2:V486,J$1),"-")</f>
        <v>46</v>
      </c>
      <c r="K486" s="17" t="str">
        <f>IF($M486=K$1,COUNTIF($M$2:W486,K$1),"-")</f>
        <v>-</v>
      </c>
      <c r="M486" s="6" t="s">
        <v>86</v>
      </c>
      <c r="N486" s="8" t="s">
        <v>248</v>
      </c>
      <c r="O486" s="8" t="s">
        <v>176</v>
      </c>
      <c r="P486" s="114" t="s">
        <v>225</v>
      </c>
      <c r="Q486" s="6" t="str">
        <f t="shared" si="37"/>
        <v>Level 2 Using Resources Effectively and Efficiently in the Workplace - 2012 - Workbook eBook</v>
      </c>
      <c r="R486" s="120">
        <v>9781509745883</v>
      </c>
      <c r="S486" s="62">
        <v>14.99</v>
      </c>
      <c r="T486" s="9" t="s">
        <v>226</v>
      </c>
      <c r="U486" s="6" t="s">
        <v>339</v>
      </c>
      <c r="V486" s="7" t="s">
        <v>343</v>
      </c>
    </row>
    <row r="487" spans="1:22" x14ac:dyDescent="0.35">
      <c r="A487" s="17" t="str">
        <f>IF($M487=A$1,COUNTIF($M$2:M487,A$1),"-")</f>
        <v>-</v>
      </c>
      <c r="B487" s="17" t="str">
        <f>IF($M487=B$1,COUNTIF($M$2:N487,B$1),"-")</f>
        <v>-</v>
      </c>
      <c r="C487" s="17" t="str">
        <f>IF($M487=C$1,COUNTIF($M$2:O487,C$1),"-")</f>
        <v>-</v>
      </c>
      <c r="D487" s="17" t="str">
        <f>IF($M487=D$1,COUNTIF($M$2:P487,D$1),"-")</f>
        <v>-</v>
      </c>
      <c r="E487" s="17" t="str">
        <f>IF($M487=E$1,COUNTIF($M$2:Q487,E$1),"-")</f>
        <v>-</v>
      </c>
      <c r="F487" s="17" t="str">
        <f>IF($M487=F$1,COUNTIF($M$2:R487,F$1),"-")</f>
        <v>-</v>
      </c>
      <c r="G487" s="17" t="str">
        <f>IF($M487=G$1,COUNTIF($M$2:S487,G$1),"-")</f>
        <v>-</v>
      </c>
      <c r="H487" s="17" t="str">
        <f>IF($M487=H$1,COUNTIF($M$2:T487,H$1),"-")</f>
        <v>-</v>
      </c>
      <c r="I487" s="17" t="str">
        <f>IF($M487=I$1,COUNTIF($M$2:U487,I$1),"-")</f>
        <v>-</v>
      </c>
      <c r="J487" s="17">
        <f>IF($M487=J$1,COUNTIF($M$2:V487,J$1),"-")</f>
        <v>47</v>
      </c>
      <c r="K487" s="17" t="str">
        <f>IF($M487=K$1,COUNTIF($M$2:W487,K$1),"-")</f>
        <v>-</v>
      </c>
      <c r="M487" s="6" t="s">
        <v>86</v>
      </c>
      <c r="N487" s="8" t="s">
        <v>249</v>
      </c>
      <c r="O487" s="8" t="s">
        <v>140</v>
      </c>
      <c r="P487" s="114" t="s">
        <v>225</v>
      </c>
      <c r="Q487" s="6" t="str">
        <f t="shared" si="37"/>
        <v>Level 2 Working with customers legally - 2012 - Workbook</v>
      </c>
      <c r="R487" s="120">
        <v>9781445397597</v>
      </c>
      <c r="S487" s="62">
        <v>14.99</v>
      </c>
      <c r="T487" s="9" t="s">
        <v>226</v>
      </c>
      <c r="U487" s="6" t="s">
        <v>340</v>
      </c>
      <c r="V487" s="7" t="s">
        <v>343</v>
      </c>
    </row>
    <row r="488" spans="1:22" x14ac:dyDescent="0.35">
      <c r="A488" s="17" t="str">
        <f>IF($M488=A$1,COUNTIF($M$2:M488,A$1),"-")</f>
        <v>-</v>
      </c>
      <c r="B488" s="17" t="str">
        <f>IF($M488=B$1,COUNTIF($M$2:N488,B$1),"-")</f>
        <v>-</v>
      </c>
      <c r="C488" s="17" t="str">
        <f>IF($M488=C$1,COUNTIF($M$2:O488,C$1),"-")</f>
        <v>-</v>
      </c>
      <c r="D488" s="17" t="str">
        <f>IF($M488=D$1,COUNTIF($M$2:P488,D$1),"-")</f>
        <v>-</v>
      </c>
      <c r="E488" s="17" t="str">
        <f>IF($M488=E$1,COUNTIF($M$2:Q488,E$1),"-")</f>
        <v>-</v>
      </c>
      <c r="F488" s="17" t="str">
        <f>IF($M488=F$1,COUNTIF($M$2:R488,F$1),"-")</f>
        <v>-</v>
      </c>
      <c r="G488" s="17" t="str">
        <f>IF($M488=G$1,COUNTIF($M$2:S488,G$1),"-")</f>
        <v>-</v>
      </c>
      <c r="H488" s="17" t="str">
        <f>IF($M488=H$1,COUNTIF($M$2:T488,H$1),"-")</f>
        <v>-</v>
      </c>
      <c r="I488" s="17" t="str">
        <f>IF($M488=I$1,COUNTIF($M$2:U488,I$1),"-")</f>
        <v>-</v>
      </c>
      <c r="J488" s="17">
        <f>IF($M488=J$1,COUNTIF($M$2:V488,J$1),"-")</f>
        <v>48</v>
      </c>
      <c r="K488" s="17" t="str">
        <f>IF($M488=K$1,COUNTIF($M$2:W488,K$1),"-")</f>
        <v>-</v>
      </c>
      <c r="M488" s="6" t="s">
        <v>86</v>
      </c>
      <c r="N488" s="8" t="s">
        <v>249</v>
      </c>
      <c r="O488" s="8" t="s">
        <v>176</v>
      </c>
      <c r="P488" s="114" t="s">
        <v>225</v>
      </c>
      <c r="Q488" s="6" t="str">
        <f t="shared" si="37"/>
        <v>Level 2 Working with customers legally - 2012 - Workbook eBook</v>
      </c>
      <c r="R488" s="120">
        <v>9781509745975</v>
      </c>
      <c r="S488" s="62">
        <v>14.99</v>
      </c>
      <c r="T488" s="9" t="s">
        <v>226</v>
      </c>
      <c r="U488" s="6" t="s">
        <v>339</v>
      </c>
      <c r="V488" s="7" t="s">
        <v>343</v>
      </c>
    </row>
    <row r="489" spans="1:22" x14ac:dyDescent="0.35">
      <c r="A489" s="17" t="str">
        <f>IF($M489=A$1,COUNTIF($M$2:M489,A$1),"-")</f>
        <v>-</v>
      </c>
      <c r="B489" s="17" t="str">
        <f>IF($M489=B$1,COUNTIF($M$2:N489,B$1),"-")</f>
        <v>-</v>
      </c>
      <c r="C489" s="17" t="str">
        <f>IF($M489=C$1,COUNTIF($M$2:O489,C$1),"-")</f>
        <v>-</v>
      </c>
      <c r="D489" s="17" t="str">
        <f>IF($M489=D$1,COUNTIF($M$2:P489,D$1),"-")</f>
        <v>-</v>
      </c>
      <c r="E489" s="17" t="str">
        <f>IF($M489=E$1,COUNTIF($M$2:Q489,E$1),"-")</f>
        <v>-</v>
      </c>
      <c r="F489" s="17" t="str">
        <f>IF($M489=F$1,COUNTIF($M$2:R489,F$1),"-")</f>
        <v>-</v>
      </c>
      <c r="G489" s="17" t="str">
        <f>IF($M489=G$1,COUNTIF($M$2:S489,G$1),"-")</f>
        <v>-</v>
      </c>
      <c r="H489" s="17" t="str">
        <f>IF($M489=H$1,COUNTIF($M$2:T489,H$1),"-")</f>
        <v>-</v>
      </c>
      <c r="I489" s="17" t="str">
        <f>IF($M489=I$1,COUNTIF($M$2:U489,I$1),"-")</f>
        <v>-</v>
      </c>
      <c r="J489" s="17">
        <f>IF($M489=J$1,COUNTIF($M$2:V489,J$1),"-")</f>
        <v>49</v>
      </c>
      <c r="K489" s="17" t="str">
        <f>IF($M489=K$1,COUNTIF($M$2:W489,K$1),"-")</f>
        <v>-</v>
      </c>
      <c r="M489" s="6" t="s">
        <v>86</v>
      </c>
      <c r="N489" s="8" t="s">
        <v>250</v>
      </c>
      <c r="O489" s="8" t="s">
        <v>140</v>
      </c>
      <c r="P489" s="114" t="s">
        <v>225</v>
      </c>
      <c r="Q489" s="6" t="str">
        <f t="shared" si="37"/>
        <v>Level 2 Working within Organisational and Legal Guidelines - 2012 - Workbook</v>
      </c>
      <c r="R489" s="120">
        <v>9781445367255</v>
      </c>
      <c r="S489" s="62">
        <v>14.99</v>
      </c>
      <c r="T489" s="9" t="s">
        <v>226</v>
      </c>
      <c r="U489" s="6" t="s">
        <v>340</v>
      </c>
      <c r="V489" s="7" t="s">
        <v>343</v>
      </c>
    </row>
    <row r="490" spans="1:22" x14ac:dyDescent="0.35">
      <c r="A490" s="17" t="str">
        <f>IF($M490=A$1,COUNTIF($M$2:M490,A$1),"-")</f>
        <v>-</v>
      </c>
      <c r="B490" s="17" t="str">
        <f>IF($M490=B$1,COUNTIF($M$2:N490,B$1),"-")</f>
        <v>-</v>
      </c>
      <c r="C490" s="17" t="str">
        <f>IF($M490=C$1,COUNTIF($M$2:O490,C$1),"-")</f>
        <v>-</v>
      </c>
      <c r="D490" s="17" t="str">
        <f>IF($M490=D$1,COUNTIF($M$2:P490,D$1),"-")</f>
        <v>-</v>
      </c>
      <c r="E490" s="17" t="str">
        <f>IF($M490=E$1,COUNTIF($M$2:Q490,E$1),"-")</f>
        <v>-</v>
      </c>
      <c r="F490" s="17" t="str">
        <f>IF($M490=F$1,COUNTIF($M$2:R490,F$1),"-")</f>
        <v>-</v>
      </c>
      <c r="G490" s="17" t="str">
        <f>IF($M490=G$1,COUNTIF($M$2:S490,G$1),"-")</f>
        <v>-</v>
      </c>
      <c r="H490" s="17" t="str">
        <f>IF($M490=H$1,COUNTIF($M$2:T490,H$1),"-")</f>
        <v>-</v>
      </c>
      <c r="I490" s="17" t="str">
        <f>IF($M490=I$1,COUNTIF($M$2:U490,I$1),"-")</f>
        <v>-</v>
      </c>
      <c r="J490" s="17">
        <f>IF($M490=J$1,COUNTIF($M$2:V490,J$1),"-")</f>
        <v>50</v>
      </c>
      <c r="K490" s="17" t="str">
        <f>IF($M490=K$1,COUNTIF($M$2:W490,K$1),"-")</f>
        <v>-</v>
      </c>
      <c r="M490" s="6" t="s">
        <v>86</v>
      </c>
      <c r="N490" s="8" t="s">
        <v>250</v>
      </c>
      <c r="O490" s="8" t="s">
        <v>176</v>
      </c>
      <c r="P490" s="114" t="s">
        <v>225</v>
      </c>
      <c r="Q490" s="6" t="str">
        <f t="shared" si="37"/>
        <v>Level 2 Working within Organisational and Legal Guidelines - 2012 - Workbook eBook</v>
      </c>
      <c r="R490" s="120">
        <v>9781509744435</v>
      </c>
      <c r="S490" s="62">
        <v>14.99</v>
      </c>
      <c r="T490" s="9" t="s">
        <v>226</v>
      </c>
      <c r="U490" s="6" t="s">
        <v>339</v>
      </c>
      <c r="V490" s="7" t="s">
        <v>343</v>
      </c>
    </row>
    <row r="491" spans="1:22" x14ac:dyDescent="0.35">
      <c r="A491" s="17" t="str">
        <f>IF($M491=A$1,COUNTIF($M$2:M491,A$1),"-")</f>
        <v>-</v>
      </c>
      <c r="B491" s="17" t="str">
        <f>IF($M491=B$1,COUNTIF($M$2:N491,B$1),"-")</f>
        <v>-</v>
      </c>
      <c r="C491" s="17" t="str">
        <f>IF($M491=C$1,COUNTIF($M$2:O491,C$1),"-")</f>
        <v>-</v>
      </c>
      <c r="D491" s="17" t="str">
        <f>IF($M491=D$1,COUNTIF($M$2:P491,D$1),"-")</f>
        <v>-</v>
      </c>
      <c r="E491" s="17" t="str">
        <f>IF($M491=E$1,COUNTIF($M$2:Q491,E$1),"-")</f>
        <v>-</v>
      </c>
      <c r="F491" s="17" t="str">
        <f>IF($M491=F$1,COUNTIF($M$2:R491,F$1),"-")</f>
        <v>-</v>
      </c>
      <c r="G491" s="17" t="str">
        <f>IF($M491=G$1,COUNTIF($M$2:S491,G$1),"-")</f>
        <v>-</v>
      </c>
      <c r="H491" s="17" t="str">
        <f>IF($M491=H$1,COUNTIF($M$2:T491,H$1),"-")</f>
        <v>-</v>
      </c>
      <c r="I491" s="17" t="str">
        <f>IF($M491=I$1,COUNTIF($M$2:U491,I$1),"-")</f>
        <v>-</v>
      </c>
      <c r="J491" s="17">
        <f>IF($M491=J$1,COUNTIF($M$2:V491,J$1),"-")</f>
        <v>51</v>
      </c>
      <c r="K491" s="17" t="str">
        <f>IF($M491=K$1,COUNTIF($M$2:W491,K$1),"-")</f>
        <v>-</v>
      </c>
      <c r="M491" s="6" t="s">
        <v>86</v>
      </c>
      <c r="N491" s="8" t="s">
        <v>251</v>
      </c>
      <c r="O491" s="8" t="s">
        <v>140</v>
      </c>
      <c r="P491" s="114" t="s">
        <v>225</v>
      </c>
      <c r="Q491" s="6" t="str">
        <f t="shared" si="37"/>
        <v>Level 2 Workplace Communication  - 2012 - Workbook</v>
      </c>
      <c r="R491" s="120">
        <v>9781445397535</v>
      </c>
      <c r="S491" s="62">
        <v>14.99</v>
      </c>
      <c r="T491" s="9" t="s">
        <v>226</v>
      </c>
      <c r="U491" s="6" t="s">
        <v>340</v>
      </c>
      <c r="V491" s="7" t="s">
        <v>343</v>
      </c>
    </row>
    <row r="492" spans="1:22" x14ac:dyDescent="0.35">
      <c r="A492" s="17" t="str">
        <f>IF($M492=A$1,COUNTIF($M$2:M492,A$1),"-")</f>
        <v>-</v>
      </c>
      <c r="B492" s="17" t="str">
        <f>IF($M492=B$1,COUNTIF($M$2:N492,B$1),"-")</f>
        <v>-</v>
      </c>
      <c r="C492" s="17" t="str">
        <f>IF($M492=C$1,COUNTIF($M$2:O492,C$1),"-")</f>
        <v>-</v>
      </c>
      <c r="D492" s="17" t="str">
        <f>IF($M492=D$1,COUNTIF($M$2:P492,D$1),"-")</f>
        <v>-</v>
      </c>
      <c r="E492" s="17" t="str">
        <f>IF($M492=E$1,COUNTIF($M$2:Q492,E$1),"-")</f>
        <v>-</v>
      </c>
      <c r="F492" s="17" t="str">
        <f>IF($M492=F$1,COUNTIF($M$2:R492,F$1),"-")</f>
        <v>-</v>
      </c>
      <c r="G492" s="17" t="str">
        <f>IF($M492=G$1,COUNTIF($M$2:S492,G$1),"-")</f>
        <v>-</v>
      </c>
      <c r="H492" s="17" t="str">
        <f>IF($M492=H$1,COUNTIF($M$2:T492,H$1),"-")</f>
        <v>-</v>
      </c>
      <c r="I492" s="17" t="str">
        <f>IF($M492=I$1,COUNTIF($M$2:U492,I$1),"-")</f>
        <v>-</v>
      </c>
      <c r="J492" s="17">
        <f>IF($M492=J$1,COUNTIF($M$2:V492,J$1),"-")</f>
        <v>52</v>
      </c>
      <c r="K492" s="17" t="str">
        <f>IF($M492=K$1,COUNTIF($M$2:W492,K$1),"-")</f>
        <v>-</v>
      </c>
      <c r="M492" s="6" t="s">
        <v>86</v>
      </c>
      <c r="N492" s="8" t="s">
        <v>251</v>
      </c>
      <c r="O492" s="8" t="s">
        <v>176</v>
      </c>
      <c r="P492" s="114" t="s">
        <v>225</v>
      </c>
      <c r="Q492" s="6" t="str">
        <f t="shared" si="37"/>
        <v>Level 2 Workplace Communication  - 2012 - Workbook eBook</v>
      </c>
      <c r="R492" s="120">
        <v>9781509745913</v>
      </c>
      <c r="S492" s="62">
        <v>14.99</v>
      </c>
      <c r="T492" s="9" t="s">
        <v>226</v>
      </c>
      <c r="U492" s="6" t="s">
        <v>339</v>
      </c>
      <c r="V492" s="7" t="s">
        <v>343</v>
      </c>
    </row>
    <row r="493" spans="1:22" x14ac:dyDescent="0.35">
      <c r="A493" s="17" t="str">
        <f>IF($M493=A$1,COUNTIF($M$2:M493,A$1),"-")</f>
        <v>-</v>
      </c>
      <c r="B493" s="17" t="str">
        <f>IF($M493=B$1,COUNTIF($M$2:N493,B$1),"-")</f>
        <v>-</v>
      </c>
      <c r="C493" s="17" t="str">
        <f>IF($M493=C$1,COUNTIF($M$2:O493,C$1),"-")</f>
        <v>-</v>
      </c>
      <c r="D493" s="17" t="str">
        <f>IF($M493=D$1,COUNTIF($M$2:P493,D$1),"-")</f>
        <v>-</v>
      </c>
      <c r="E493" s="17" t="str">
        <f>IF($M493=E$1,COUNTIF($M$2:Q493,E$1),"-")</f>
        <v>-</v>
      </c>
      <c r="F493" s="17" t="str">
        <f>IF($M493=F$1,COUNTIF($M$2:R493,F$1),"-")</f>
        <v>-</v>
      </c>
      <c r="G493" s="17" t="str">
        <f>IF($M493=G$1,COUNTIF($M$2:S493,G$1),"-")</f>
        <v>-</v>
      </c>
      <c r="H493" s="17" t="str">
        <f>IF($M493=H$1,COUNTIF($M$2:T493,H$1),"-")</f>
        <v>-</v>
      </c>
      <c r="I493" s="17" t="str">
        <f>IF($M493=I$1,COUNTIF($M$2:U493,I$1),"-")</f>
        <v>-</v>
      </c>
      <c r="J493" s="17">
        <f>IF($M493=J$1,COUNTIF($M$2:V493,J$1),"-")</f>
        <v>53</v>
      </c>
      <c r="K493" s="17" t="str">
        <f>IF($M493=K$1,COUNTIF($M$2:W493,K$1),"-")</f>
        <v>-</v>
      </c>
      <c r="M493" s="6" t="s">
        <v>86</v>
      </c>
      <c r="N493" s="8" t="s">
        <v>252</v>
      </c>
      <c r="O493" s="8" t="s">
        <v>140</v>
      </c>
      <c r="P493" s="114" t="s">
        <v>225</v>
      </c>
      <c r="Q493" s="6" t="str">
        <f t="shared" si="37"/>
        <v>Level 2 Workplace Records and Information Systems - 2012 - Workbook</v>
      </c>
      <c r="R493" s="120">
        <v>9781445397542</v>
      </c>
      <c r="S493" s="62">
        <v>14.99</v>
      </c>
      <c r="T493" s="9" t="s">
        <v>226</v>
      </c>
      <c r="U493" s="6" t="s">
        <v>340</v>
      </c>
      <c r="V493" s="7" t="s">
        <v>343</v>
      </c>
    </row>
    <row r="494" spans="1:22" x14ac:dyDescent="0.35">
      <c r="A494" s="17" t="str">
        <f>IF($M494=A$1,COUNTIF($M$2:M494,A$1),"-")</f>
        <v>-</v>
      </c>
      <c r="B494" s="17" t="str">
        <f>IF($M494=B$1,COUNTIF($M$2:N494,B$1),"-")</f>
        <v>-</v>
      </c>
      <c r="C494" s="17" t="str">
        <f>IF($M494=C$1,COUNTIF($M$2:O494,C$1),"-")</f>
        <v>-</v>
      </c>
      <c r="D494" s="17" t="str">
        <f>IF($M494=D$1,COUNTIF($M$2:P494,D$1),"-")</f>
        <v>-</v>
      </c>
      <c r="E494" s="17" t="str">
        <f>IF($M494=E$1,COUNTIF($M$2:Q494,E$1),"-")</f>
        <v>-</v>
      </c>
      <c r="F494" s="17" t="str">
        <f>IF($M494=F$1,COUNTIF($M$2:R494,F$1),"-")</f>
        <v>-</v>
      </c>
      <c r="G494" s="17" t="str">
        <f>IF($M494=G$1,COUNTIF($M$2:S494,G$1),"-")</f>
        <v>-</v>
      </c>
      <c r="H494" s="17" t="str">
        <f>IF($M494=H$1,COUNTIF($M$2:T494,H$1),"-")</f>
        <v>-</v>
      </c>
      <c r="I494" s="17" t="str">
        <f>IF($M494=I$1,COUNTIF($M$2:U494,I$1),"-")</f>
        <v>-</v>
      </c>
      <c r="J494" s="17">
        <f>IF($M494=J$1,COUNTIF($M$2:V494,J$1),"-")</f>
        <v>54</v>
      </c>
      <c r="K494" s="17" t="str">
        <f>IF($M494=K$1,COUNTIF($M$2:W494,K$1),"-")</f>
        <v>-</v>
      </c>
      <c r="M494" s="6" t="s">
        <v>86</v>
      </c>
      <c r="N494" s="8" t="s">
        <v>252</v>
      </c>
      <c r="O494" s="8" t="s">
        <v>176</v>
      </c>
      <c r="P494" s="114" t="s">
        <v>225</v>
      </c>
      <c r="Q494" s="6" t="str">
        <f t="shared" si="37"/>
        <v>Level 2 Workplace Records and Information Systems - 2012 - Workbook eBook</v>
      </c>
      <c r="R494" s="120">
        <v>9781509745920</v>
      </c>
      <c r="S494" s="62">
        <v>14.99</v>
      </c>
      <c r="T494" s="9" t="s">
        <v>226</v>
      </c>
      <c r="U494" s="6" t="s">
        <v>339</v>
      </c>
      <c r="V494" s="7" t="s">
        <v>343</v>
      </c>
    </row>
    <row r="495" spans="1:22" x14ac:dyDescent="0.35">
      <c r="A495" s="17" t="str">
        <f>IF($M495=A$1,COUNTIF($M$2:M495,A$1),"-")</f>
        <v>-</v>
      </c>
      <c r="B495" s="17" t="str">
        <f>IF($M495=B$1,COUNTIF($M$2:N495,B$1),"-")</f>
        <v>-</v>
      </c>
      <c r="C495" s="17" t="str">
        <f>IF($M495=C$1,COUNTIF($M$2:O495,C$1),"-")</f>
        <v>-</v>
      </c>
      <c r="D495" s="17" t="str">
        <f>IF($M495=D$1,COUNTIF($M$2:P495,D$1),"-")</f>
        <v>-</v>
      </c>
      <c r="E495" s="17" t="str">
        <f>IF($M495=E$1,COUNTIF($M$2:Q495,E$1),"-")</f>
        <v>-</v>
      </c>
      <c r="F495" s="17" t="str">
        <f>IF($M495=F$1,COUNTIF($M$2:R495,F$1),"-")</f>
        <v>-</v>
      </c>
      <c r="G495" s="17" t="str">
        <f>IF($M495=G$1,COUNTIF($M$2:S495,G$1),"-")</f>
        <v>-</v>
      </c>
      <c r="H495" s="17" t="str">
        <f>IF($M495=H$1,COUNTIF($M$2:T495,H$1),"-")</f>
        <v>-</v>
      </c>
      <c r="I495" s="17" t="str">
        <f>IF($M495=I$1,COUNTIF($M$2:U495,I$1),"-")</f>
        <v>-</v>
      </c>
      <c r="J495" s="17">
        <f>IF($M495=J$1,COUNTIF($M$2:V495,J$1),"-")</f>
        <v>55</v>
      </c>
      <c r="K495" s="17" t="str">
        <f>IF($M495=K$1,COUNTIF($M$2:W495,K$1),"-")</f>
        <v>-</v>
      </c>
      <c r="M495" s="6" t="s">
        <v>86</v>
      </c>
      <c r="N495" s="8" t="s">
        <v>253</v>
      </c>
      <c r="O495" s="8" t="s">
        <v>140</v>
      </c>
      <c r="P495" s="114" t="s">
        <v>225</v>
      </c>
      <c r="Q495" s="6" t="str">
        <f t="shared" si="37"/>
        <v>Level 3 Contributing to innovation and creativity in the Workplace - 2012 - Workbook</v>
      </c>
      <c r="R495" s="120">
        <v>9781445397764</v>
      </c>
      <c r="S495" s="62">
        <v>16.989999999999998</v>
      </c>
      <c r="T495" s="9" t="s">
        <v>226</v>
      </c>
      <c r="U495" s="6" t="s">
        <v>340</v>
      </c>
      <c r="V495" s="7" t="s">
        <v>343</v>
      </c>
    </row>
    <row r="496" spans="1:22" x14ac:dyDescent="0.35">
      <c r="A496" s="17" t="str">
        <f>IF($M496=A$1,COUNTIF($M$2:M496,A$1),"-")</f>
        <v>-</v>
      </c>
      <c r="B496" s="17" t="str">
        <f>IF($M496=B$1,COUNTIF($M$2:N496,B$1),"-")</f>
        <v>-</v>
      </c>
      <c r="C496" s="17" t="str">
        <f>IF($M496=C$1,COUNTIF($M$2:O496,C$1),"-")</f>
        <v>-</v>
      </c>
      <c r="D496" s="17" t="str">
        <f>IF($M496=D$1,COUNTIF($M$2:P496,D$1),"-")</f>
        <v>-</v>
      </c>
      <c r="E496" s="17" t="str">
        <f>IF($M496=E$1,COUNTIF($M$2:Q496,E$1),"-")</f>
        <v>-</v>
      </c>
      <c r="F496" s="17" t="str">
        <f>IF($M496=F$1,COUNTIF($M$2:R496,F$1),"-")</f>
        <v>-</v>
      </c>
      <c r="G496" s="17" t="str">
        <f>IF($M496=G$1,COUNTIF($M$2:S496,G$1),"-")</f>
        <v>-</v>
      </c>
      <c r="H496" s="17" t="str">
        <f>IF($M496=H$1,COUNTIF($M$2:T496,H$1),"-")</f>
        <v>-</v>
      </c>
      <c r="I496" s="17" t="str">
        <f>IF($M496=I$1,COUNTIF($M$2:U496,I$1),"-")</f>
        <v>-</v>
      </c>
      <c r="J496" s="17">
        <f>IF($M496=J$1,COUNTIF($M$2:V496,J$1),"-")</f>
        <v>56</v>
      </c>
      <c r="K496" s="17" t="str">
        <f>IF($M496=K$1,COUNTIF($M$2:W496,K$1),"-")</f>
        <v>-</v>
      </c>
      <c r="M496" s="6" t="s">
        <v>86</v>
      </c>
      <c r="N496" s="8" t="s">
        <v>253</v>
      </c>
      <c r="O496" s="8" t="s">
        <v>176</v>
      </c>
      <c r="P496" s="114" t="s">
        <v>225</v>
      </c>
      <c r="Q496" s="6" t="str">
        <f t="shared" si="37"/>
        <v>Level 3 Contributing to innovation and creativity in the Workplace - 2012 - Workbook eBook</v>
      </c>
      <c r="R496" s="120">
        <v>9781509745470</v>
      </c>
      <c r="S496" s="62">
        <v>16.989999999999998</v>
      </c>
      <c r="T496" s="9" t="s">
        <v>226</v>
      </c>
      <c r="U496" s="6" t="s">
        <v>339</v>
      </c>
      <c r="V496" s="7" t="s">
        <v>343</v>
      </c>
    </row>
    <row r="497" spans="1:22" x14ac:dyDescent="0.35">
      <c r="A497" s="17" t="str">
        <f>IF($M497=A$1,COUNTIF($M$2:M497,A$1),"-")</f>
        <v>-</v>
      </c>
      <c r="B497" s="17" t="str">
        <f>IF($M497=B$1,COUNTIF($M$2:N497,B$1),"-")</f>
        <v>-</v>
      </c>
      <c r="C497" s="17" t="str">
        <f>IF($M497=C$1,COUNTIF($M$2:O497,C$1),"-")</f>
        <v>-</v>
      </c>
      <c r="D497" s="17" t="str">
        <f>IF($M497=D$1,COUNTIF($M$2:P497,D$1),"-")</f>
        <v>-</v>
      </c>
      <c r="E497" s="17" t="str">
        <f>IF($M497=E$1,COUNTIF($M$2:Q497,E$1),"-")</f>
        <v>-</v>
      </c>
      <c r="F497" s="17" t="str">
        <f>IF($M497=F$1,COUNTIF($M$2:R497,F$1),"-")</f>
        <v>-</v>
      </c>
      <c r="G497" s="17" t="str">
        <f>IF($M497=G$1,COUNTIF($M$2:S497,G$1),"-")</f>
        <v>-</v>
      </c>
      <c r="H497" s="17" t="str">
        <f>IF($M497=H$1,COUNTIF($M$2:T497,H$1),"-")</f>
        <v>-</v>
      </c>
      <c r="I497" s="17" t="str">
        <f>IF($M497=I$1,COUNTIF($M$2:U497,I$1),"-")</f>
        <v>-</v>
      </c>
      <c r="J497" s="17">
        <f>IF($M497=J$1,COUNTIF($M$2:V497,J$1),"-")</f>
        <v>57</v>
      </c>
      <c r="K497" s="17" t="str">
        <f>IF($M497=K$1,COUNTIF($M$2:W497,K$1),"-")</f>
        <v>-</v>
      </c>
      <c r="M497" s="6" t="s">
        <v>86</v>
      </c>
      <c r="N497" s="8" t="s">
        <v>254</v>
      </c>
      <c r="O497" s="8" t="s">
        <v>140</v>
      </c>
      <c r="P497" s="114" t="s">
        <v>225</v>
      </c>
      <c r="Q497" s="6" t="str">
        <f t="shared" si="37"/>
        <v>Level 3 Developing Yourself &amp; Others - 2012 - Workbook</v>
      </c>
      <c r="R497" s="120">
        <v>9781445397832</v>
      </c>
      <c r="S497" s="62">
        <v>16.989999999999998</v>
      </c>
      <c r="T497" s="9" t="s">
        <v>226</v>
      </c>
      <c r="U497" s="6" t="s">
        <v>340</v>
      </c>
      <c r="V497" s="7" t="s">
        <v>343</v>
      </c>
    </row>
    <row r="498" spans="1:22" x14ac:dyDescent="0.35">
      <c r="A498" s="17" t="str">
        <f>IF($M498=A$1,COUNTIF($M$2:M498,A$1),"-")</f>
        <v>-</v>
      </c>
      <c r="B498" s="17" t="str">
        <f>IF($M498=B$1,COUNTIF($M$2:N498,B$1),"-")</f>
        <v>-</v>
      </c>
      <c r="C498" s="17" t="str">
        <f>IF($M498=C$1,COUNTIF($M$2:O498,C$1),"-")</f>
        <v>-</v>
      </c>
      <c r="D498" s="17" t="str">
        <f>IF($M498=D$1,COUNTIF($M$2:P498,D$1),"-")</f>
        <v>-</v>
      </c>
      <c r="E498" s="17" t="str">
        <f>IF($M498=E$1,COUNTIF($M$2:Q498,E$1),"-")</f>
        <v>-</v>
      </c>
      <c r="F498" s="17" t="str">
        <f>IF($M498=F$1,COUNTIF($M$2:R498,F$1),"-")</f>
        <v>-</v>
      </c>
      <c r="G498" s="17" t="str">
        <f>IF($M498=G$1,COUNTIF($M$2:S498,G$1),"-")</f>
        <v>-</v>
      </c>
      <c r="H498" s="17" t="str">
        <f>IF($M498=H$1,COUNTIF($M$2:T498,H$1),"-")</f>
        <v>-</v>
      </c>
      <c r="I498" s="17" t="str">
        <f>IF($M498=I$1,COUNTIF($M$2:U498,I$1),"-")</f>
        <v>-</v>
      </c>
      <c r="J498" s="17">
        <f>IF($M498=J$1,COUNTIF($M$2:V498,J$1),"-")</f>
        <v>58</v>
      </c>
      <c r="K498" s="17" t="str">
        <f>IF($M498=K$1,COUNTIF($M$2:W498,K$1),"-")</f>
        <v>-</v>
      </c>
      <c r="M498" s="6" t="s">
        <v>86</v>
      </c>
      <c r="N498" s="8" t="s">
        <v>254</v>
      </c>
      <c r="O498" s="8" t="s">
        <v>176</v>
      </c>
      <c r="P498" s="114" t="s">
        <v>225</v>
      </c>
      <c r="Q498" s="6" t="str">
        <f t="shared" si="37"/>
        <v>Level 3 Developing Yourself &amp; Others - 2012 - Workbook eBook</v>
      </c>
      <c r="R498" s="120">
        <v>9781509744954</v>
      </c>
      <c r="S498" s="62">
        <v>16.989999999999998</v>
      </c>
      <c r="T498" s="9" t="s">
        <v>226</v>
      </c>
      <c r="U498" s="6" t="s">
        <v>339</v>
      </c>
      <c r="V498" s="7" t="s">
        <v>343</v>
      </c>
    </row>
    <row r="499" spans="1:22" x14ac:dyDescent="0.35">
      <c r="A499" s="17" t="str">
        <f>IF($M499=A$1,COUNTIF($M$2:M499,A$1),"-")</f>
        <v>-</v>
      </c>
      <c r="B499" s="17" t="str">
        <f>IF($M499=B$1,COUNTIF($M$2:N499,B$1),"-")</f>
        <v>-</v>
      </c>
      <c r="C499" s="17" t="str">
        <f>IF($M499=C$1,COUNTIF($M$2:O499,C$1),"-")</f>
        <v>-</v>
      </c>
      <c r="D499" s="17" t="str">
        <f>IF($M499=D$1,COUNTIF($M$2:P499,D$1),"-")</f>
        <v>-</v>
      </c>
      <c r="E499" s="17" t="str">
        <f>IF($M499=E$1,COUNTIF($M$2:Q499,E$1),"-")</f>
        <v>-</v>
      </c>
      <c r="F499" s="17" t="str">
        <f>IF($M499=F$1,COUNTIF($M$2:R499,F$1),"-")</f>
        <v>-</v>
      </c>
      <c r="G499" s="17" t="str">
        <f>IF($M499=G$1,COUNTIF($M$2:S499,G$1),"-")</f>
        <v>-</v>
      </c>
      <c r="H499" s="17" t="str">
        <f>IF($M499=H$1,COUNTIF($M$2:T499,H$1),"-")</f>
        <v>-</v>
      </c>
      <c r="I499" s="17" t="str">
        <f>IF($M499=I$1,COUNTIF($M$2:U499,I$1),"-")</f>
        <v>-</v>
      </c>
      <c r="J499" s="17">
        <f>IF($M499=J$1,COUNTIF($M$2:V499,J$1),"-")</f>
        <v>59</v>
      </c>
      <c r="K499" s="17" t="str">
        <f>IF($M499=K$1,COUNTIF($M$2:W499,K$1),"-")</f>
        <v>-</v>
      </c>
      <c r="M499" s="6" t="s">
        <v>86</v>
      </c>
      <c r="N499" s="8" t="s">
        <v>255</v>
      </c>
      <c r="O499" s="8" t="s">
        <v>140</v>
      </c>
      <c r="P499" s="114" t="s">
        <v>225</v>
      </c>
      <c r="Q499" s="6" t="str">
        <f t="shared" si="37"/>
        <v>Level 3 Giving Briefings &amp; Making Presentations  - 2012 - Workbook</v>
      </c>
      <c r="R499" s="120">
        <v>9781445397795</v>
      </c>
      <c r="S499" s="62">
        <v>16.989999999999998</v>
      </c>
      <c r="T499" s="9" t="s">
        <v>226</v>
      </c>
      <c r="U499" s="6" t="s">
        <v>340</v>
      </c>
      <c r="V499" s="7" t="s">
        <v>343</v>
      </c>
    </row>
    <row r="500" spans="1:22" x14ac:dyDescent="0.35">
      <c r="A500" s="17" t="str">
        <f>IF($M500=A$1,COUNTIF($M$2:M500,A$1),"-")</f>
        <v>-</v>
      </c>
      <c r="B500" s="17" t="str">
        <f>IF($M500=B$1,COUNTIF($M$2:N500,B$1),"-")</f>
        <v>-</v>
      </c>
      <c r="C500" s="17" t="str">
        <f>IF($M500=C$1,COUNTIF($M$2:O500,C$1),"-")</f>
        <v>-</v>
      </c>
      <c r="D500" s="17" t="str">
        <f>IF($M500=D$1,COUNTIF($M$2:P500,D$1),"-")</f>
        <v>-</v>
      </c>
      <c r="E500" s="17" t="str">
        <f>IF($M500=E$1,COUNTIF($M$2:Q500,E$1),"-")</f>
        <v>-</v>
      </c>
      <c r="F500" s="17" t="str">
        <f>IF($M500=F$1,COUNTIF($M$2:R500,F$1),"-")</f>
        <v>-</v>
      </c>
      <c r="G500" s="17" t="str">
        <f>IF($M500=G$1,COUNTIF($M$2:S500,G$1),"-")</f>
        <v>-</v>
      </c>
      <c r="H500" s="17" t="str">
        <f>IF($M500=H$1,COUNTIF($M$2:T500,H$1),"-")</f>
        <v>-</v>
      </c>
      <c r="I500" s="17" t="str">
        <f>IF($M500=I$1,COUNTIF($M$2:U500,I$1),"-")</f>
        <v>-</v>
      </c>
      <c r="J500" s="17">
        <f>IF($M500=J$1,COUNTIF($M$2:V500,J$1),"-")</f>
        <v>60</v>
      </c>
      <c r="K500" s="17" t="str">
        <f>IF($M500=K$1,COUNTIF($M$2:W500,K$1),"-")</f>
        <v>-</v>
      </c>
      <c r="M500" s="6" t="s">
        <v>86</v>
      </c>
      <c r="N500" s="8" t="s">
        <v>255</v>
      </c>
      <c r="O500" s="8" t="s">
        <v>176</v>
      </c>
      <c r="P500" s="114" t="s">
        <v>225</v>
      </c>
      <c r="Q500" s="6" t="str">
        <f t="shared" si="37"/>
        <v>Level 3 Giving Briefings &amp; Making Presentations  - 2012 - Workbook eBook</v>
      </c>
      <c r="R500" s="120">
        <v>9781509745494</v>
      </c>
      <c r="S500" s="62">
        <v>16.989999999999998</v>
      </c>
      <c r="T500" s="9" t="s">
        <v>226</v>
      </c>
      <c r="U500" s="6" t="s">
        <v>339</v>
      </c>
      <c r="V500" s="7" t="s">
        <v>343</v>
      </c>
    </row>
    <row r="501" spans="1:22" x14ac:dyDescent="0.35">
      <c r="A501" s="17" t="str">
        <f>IF($M501=A$1,COUNTIF($M$2:M501,A$1),"-")</f>
        <v>-</v>
      </c>
      <c r="B501" s="17" t="str">
        <f>IF($M501=B$1,COUNTIF($M$2:N501,B$1),"-")</f>
        <v>-</v>
      </c>
      <c r="C501" s="17" t="str">
        <f>IF($M501=C$1,COUNTIF($M$2:O501,C$1),"-")</f>
        <v>-</v>
      </c>
      <c r="D501" s="17" t="str">
        <f>IF($M501=D$1,COUNTIF($M$2:P501,D$1),"-")</f>
        <v>-</v>
      </c>
      <c r="E501" s="17" t="str">
        <f>IF($M501=E$1,COUNTIF($M$2:Q501,E$1),"-")</f>
        <v>-</v>
      </c>
      <c r="F501" s="17" t="str">
        <f>IF($M501=F$1,COUNTIF($M$2:R501,F$1),"-")</f>
        <v>-</v>
      </c>
      <c r="G501" s="17" t="str">
        <f>IF($M501=G$1,COUNTIF($M$2:S501,G$1),"-")</f>
        <v>-</v>
      </c>
      <c r="H501" s="17" t="str">
        <f>IF($M501=H$1,COUNTIF($M$2:T501,H$1),"-")</f>
        <v>-</v>
      </c>
      <c r="I501" s="17" t="str">
        <f>IF($M501=I$1,COUNTIF($M$2:U501,I$1),"-")</f>
        <v>-</v>
      </c>
      <c r="J501" s="17">
        <f>IF($M501=J$1,COUNTIF($M$2:V501,J$1),"-")</f>
        <v>61</v>
      </c>
      <c r="K501" s="17" t="str">
        <f>IF($M501=K$1,COUNTIF($M$2:W501,K$1),"-")</f>
        <v>-</v>
      </c>
      <c r="M501" s="6" t="s">
        <v>86</v>
      </c>
      <c r="N501" s="8" t="s">
        <v>256</v>
      </c>
      <c r="O501" s="8" t="s">
        <v>140</v>
      </c>
      <c r="P501" s="114" t="s">
        <v>225</v>
      </c>
      <c r="Q501" s="6" t="str">
        <f t="shared" si="37"/>
        <v>Level 3 Leading and motivating a team effectively - 2012 - Workbook</v>
      </c>
      <c r="R501" s="120">
        <v>9781445398075</v>
      </c>
      <c r="S501" s="62">
        <v>16.989999999999998</v>
      </c>
      <c r="T501" s="9" t="s">
        <v>226</v>
      </c>
      <c r="U501" s="6" t="s">
        <v>340</v>
      </c>
      <c r="V501" s="7" t="s">
        <v>343</v>
      </c>
    </row>
    <row r="502" spans="1:22" x14ac:dyDescent="0.35">
      <c r="A502" s="17" t="str">
        <f>IF($M502=A$1,COUNTIF($M$2:M502,A$1),"-")</f>
        <v>-</v>
      </c>
      <c r="B502" s="17" t="str">
        <f>IF($M502=B$1,COUNTIF($M$2:N502,B$1),"-")</f>
        <v>-</v>
      </c>
      <c r="C502" s="17" t="str">
        <f>IF($M502=C$1,COUNTIF($M$2:O502,C$1),"-")</f>
        <v>-</v>
      </c>
      <c r="D502" s="17" t="str">
        <f>IF($M502=D$1,COUNTIF($M$2:P502,D$1),"-")</f>
        <v>-</v>
      </c>
      <c r="E502" s="17" t="str">
        <f>IF($M502=E$1,COUNTIF($M$2:Q502,E$1),"-")</f>
        <v>-</v>
      </c>
      <c r="F502" s="17" t="str">
        <f>IF($M502=F$1,COUNTIF($M$2:R502,F$1),"-")</f>
        <v>-</v>
      </c>
      <c r="G502" s="17" t="str">
        <f>IF($M502=G$1,COUNTIF($M$2:S502,G$1),"-")</f>
        <v>-</v>
      </c>
      <c r="H502" s="17" t="str">
        <f>IF($M502=H$1,COUNTIF($M$2:T502,H$1),"-")</f>
        <v>-</v>
      </c>
      <c r="I502" s="17" t="str">
        <f>IF($M502=I$1,COUNTIF($M$2:U502,I$1),"-")</f>
        <v>-</v>
      </c>
      <c r="J502" s="17">
        <f>IF($M502=J$1,COUNTIF($M$2:V502,J$1),"-")</f>
        <v>62</v>
      </c>
      <c r="K502" s="17" t="str">
        <f>IF($M502=K$1,COUNTIF($M$2:W502,K$1),"-")</f>
        <v>-</v>
      </c>
      <c r="M502" s="6" t="s">
        <v>86</v>
      </c>
      <c r="N502" s="8" t="s">
        <v>256</v>
      </c>
      <c r="O502" s="8" t="s">
        <v>176</v>
      </c>
      <c r="P502" s="114" t="s">
        <v>225</v>
      </c>
      <c r="Q502" s="6" t="str">
        <f t="shared" si="37"/>
        <v>Level 3 Leading and motivating a team effectively - 2012 - Workbook eBook</v>
      </c>
      <c r="R502" s="120">
        <v>9781509748532</v>
      </c>
      <c r="S502" s="62">
        <v>16.989999999999998</v>
      </c>
      <c r="T502" s="9" t="s">
        <v>226</v>
      </c>
      <c r="U502" s="6" t="s">
        <v>339</v>
      </c>
      <c r="V502" s="7" t="s">
        <v>343</v>
      </c>
    </row>
    <row r="503" spans="1:22" x14ac:dyDescent="0.35">
      <c r="A503" s="17" t="str">
        <f>IF($M503=A$1,COUNTIF($M$2:M503,A$1),"-")</f>
        <v>-</v>
      </c>
      <c r="B503" s="17" t="str">
        <f>IF($M503=B$1,COUNTIF($M$2:N503,B$1),"-")</f>
        <v>-</v>
      </c>
      <c r="C503" s="17" t="str">
        <f>IF($M503=C$1,COUNTIF($M$2:O503,C$1),"-")</f>
        <v>-</v>
      </c>
      <c r="D503" s="17" t="str">
        <f>IF($M503=D$1,COUNTIF($M$2:P503,D$1),"-")</f>
        <v>-</v>
      </c>
      <c r="E503" s="17" t="str">
        <f>IF($M503=E$1,COUNTIF($M$2:Q503,E$1),"-")</f>
        <v>-</v>
      </c>
      <c r="F503" s="17" t="str">
        <f>IF($M503=F$1,COUNTIF($M$2:R503,F$1),"-")</f>
        <v>-</v>
      </c>
      <c r="G503" s="17" t="str">
        <f>IF($M503=G$1,COUNTIF($M$2:S503,G$1),"-")</f>
        <v>-</v>
      </c>
      <c r="H503" s="17" t="str">
        <f>IF($M503=H$1,COUNTIF($M$2:T503,H$1),"-")</f>
        <v>-</v>
      </c>
      <c r="I503" s="17" t="str">
        <f>IF($M503=I$1,COUNTIF($M$2:U503,I$1),"-")</f>
        <v>-</v>
      </c>
      <c r="J503" s="17">
        <f>IF($M503=J$1,COUNTIF($M$2:V503,J$1),"-")</f>
        <v>63</v>
      </c>
      <c r="K503" s="17" t="str">
        <f>IF($M503=K$1,COUNTIF($M$2:W503,K$1),"-")</f>
        <v>-</v>
      </c>
      <c r="M503" s="6" t="s">
        <v>86</v>
      </c>
      <c r="N503" s="8" t="s">
        <v>257</v>
      </c>
      <c r="O503" s="8" t="s">
        <v>140</v>
      </c>
      <c r="P503" s="114" t="s">
        <v>225</v>
      </c>
      <c r="Q503" s="6" t="str">
        <f t="shared" si="37"/>
        <v>Level 3 Managing workplace projects - 2012 - Workbook</v>
      </c>
      <c r="R503" s="120">
        <v>9781445397931</v>
      </c>
      <c r="S503" s="62">
        <v>16.989999999999998</v>
      </c>
      <c r="T503" s="9" t="s">
        <v>226</v>
      </c>
      <c r="U503" s="6" t="s">
        <v>340</v>
      </c>
      <c r="V503" s="7" t="s">
        <v>343</v>
      </c>
    </row>
    <row r="504" spans="1:22" x14ac:dyDescent="0.35">
      <c r="A504" s="17" t="str">
        <f>IF($M504=A$1,COUNTIF($M$2:M504,A$1),"-")</f>
        <v>-</v>
      </c>
      <c r="B504" s="17" t="str">
        <f>IF($M504=B$1,COUNTIF($M$2:N504,B$1),"-")</f>
        <v>-</v>
      </c>
      <c r="C504" s="17" t="str">
        <f>IF($M504=C$1,COUNTIF($M$2:O504,C$1),"-")</f>
        <v>-</v>
      </c>
      <c r="D504" s="17" t="str">
        <f>IF($M504=D$1,COUNTIF($M$2:P504,D$1),"-")</f>
        <v>-</v>
      </c>
      <c r="E504" s="17" t="str">
        <f>IF($M504=E$1,COUNTIF($M$2:Q504,E$1),"-")</f>
        <v>-</v>
      </c>
      <c r="F504" s="17" t="str">
        <f>IF($M504=F$1,COUNTIF($M$2:R504,F$1),"-")</f>
        <v>-</v>
      </c>
      <c r="G504" s="17" t="str">
        <f>IF($M504=G$1,COUNTIF($M$2:S504,G$1),"-")</f>
        <v>-</v>
      </c>
      <c r="H504" s="17" t="str">
        <f>IF($M504=H$1,COUNTIF($M$2:T504,H$1),"-")</f>
        <v>-</v>
      </c>
      <c r="I504" s="17" t="str">
        <f>IF($M504=I$1,COUNTIF($M$2:U504,I$1),"-")</f>
        <v>-</v>
      </c>
      <c r="J504" s="17">
        <f>IF($M504=J$1,COUNTIF($M$2:V504,J$1),"-")</f>
        <v>64</v>
      </c>
      <c r="K504" s="17" t="str">
        <f>IF($M504=K$1,COUNTIF($M$2:W504,K$1),"-")</f>
        <v>-</v>
      </c>
      <c r="M504" s="6" t="s">
        <v>86</v>
      </c>
      <c r="N504" s="8" t="s">
        <v>257</v>
      </c>
      <c r="O504" s="8" t="s">
        <v>176</v>
      </c>
      <c r="P504" s="114" t="s">
        <v>225</v>
      </c>
      <c r="Q504" s="6" t="str">
        <f t="shared" si="37"/>
        <v>Level 3 Managing workplace projects - 2012 - Workbook eBook</v>
      </c>
      <c r="R504" s="120">
        <v>9781509748044</v>
      </c>
      <c r="S504" s="62">
        <v>16.989999999999998</v>
      </c>
      <c r="T504" s="9" t="s">
        <v>226</v>
      </c>
      <c r="U504" s="6" t="s">
        <v>339</v>
      </c>
      <c r="V504" s="7" t="s">
        <v>343</v>
      </c>
    </row>
    <row r="505" spans="1:22" x14ac:dyDescent="0.35">
      <c r="A505" s="17" t="str">
        <f>IF($M505=A$1,COUNTIF($M$2:M505,A$1),"-")</f>
        <v>-</v>
      </c>
      <c r="B505" s="17" t="str">
        <f>IF($M505=B$1,COUNTIF($M$2:N505,B$1),"-")</f>
        <v>-</v>
      </c>
      <c r="C505" s="17" t="str">
        <f>IF($M505=C$1,COUNTIF($M$2:O505,C$1),"-")</f>
        <v>-</v>
      </c>
      <c r="D505" s="17" t="str">
        <f>IF($M505=D$1,COUNTIF($M$2:P505,D$1),"-")</f>
        <v>-</v>
      </c>
      <c r="E505" s="17" t="str">
        <f>IF($M505=E$1,COUNTIF($M$2:Q505,E$1),"-")</f>
        <v>-</v>
      </c>
      <c r="F505" s="17" t="str">
        <f>IF($M505=F$1,COUNTIF($M$2:R505,F$1),"-")</f>
        <v>-</v>
      </c>
      <c r="G505" s="17" t="str">
        <f>IF($M505=G$1,COUNTIF($M$2:S505,G$1),"-")</f>
        <v>-</v>
      </c>
      <c r="H505" s="17" t="str">
        <f>IF($M505=H$1,COUNTIF($M$2:T505,H$1),"-")</f>
        <v>-</v>
      </c>
      <c r="I505" s="17" t="str">
        <f>IF($M505=I$1,COUNTIF($M$2:U505,I$1),"-")</f>
        <v>-</v>
      </c>
      <c r="J505" s="17">
        <f>IF($M505=J$1,COUNTIF($M$2:V505,J$1),"-")</f>
        <v>65</v>
      </c>
      <c r="K505" s="17" t="str">
        <f>IF($M505=K$1,COUNTIF($M$2:W505,K$1),"-")</f>
        <v>-</v>
      </c>
      <c r="M505" s="6" t="s">
        <v>86</v>
      </c>
      <c r="N505" s="8" t="s">
        <v>258</v>
      </c>
      <c r="O505" s="8" t="s">
        <v>140</v>
      </c>
      <c r="P505" s="114" t="s">
        <v>225</v>
      </c>
      <c r="Q505" s="6" t="str">
        <f t="shared" ref="Q505:Q536" si="38">CONCATENATE(N505," - ",P505," - ",O505)</f>
        <v>Level 3 Planning and allocating work - 2012 - Workbook</v>
      </c>
      <c r="R505" s="120">
        <v>9781445397740</v>
      </c>
      <c r="S505" s="62">
        <v>16.989999999999998</v>
      </c>
      <c r="T505" s="9" t="s">
        <v>226</v>
      </c>
      <c r="U505" s="6" t="s">
        <v>340</v>
      </c>
      <c r="V505" s="7" t="s">
        <v>343</v>
      </c>
    </row>
    <row r="506" spans="1:22" x14ac:dyDescent="0.35">
      <c r="A506" s="17" t="str">
        <f>IF($M506=A$1,COUNTIF($M$2:M506,A$1),"-")</f>
        <v>-</v>
      </c>
      <c r="B506" s="17" t="str">
        <f>IF($M506=B$1,COUNTIF($M$2:N506,B$1),"-")</f>
        <v>-</v>
      </c>
      <c r="C506" s="17" t="str">
        <f>IF($M506=C$1,COUNTIF($M$2:O506,C$1),"-")</f>
        <v>-</v>
      </c>
      <c r="D506" s="17" t="str">
        <f>IF($M506=D$1,COUNTIF($M$2:P506,D$1),"-")</f>
        <v>-</v>
      </c>
      <c r="E506" s="17" t="str">
        <f>IF($M506=E$1,COUNTIF($M$2:Q506,E$1),"-")</f>
        <v>-</v>
      </c>
      <c r="F506" s="17" t="str">
        <f>IF($M506=F$1,COUNTIF($M$2:R506,F$1),"-")</f>
        <v>-</v>
      </c>
      <c r="G506" s="17" t="str">
        <f>IF($M506=G$1,COUNTIF($M$2:S506,G$1),"-")</f>
        <v>-</v>
      </c>
      <c r="H506" s="17" t="str">
        <f>IF($M506=H$1,COUNTIF($M$2:T506,H$1),"-")</f>
        <v>-</v>
      </c>
      <c r="I506" s="17" t="str">
        <f>IF($M506=I$1,COUNTIF($M$2:U506,I$1),"-")</f>
        <v>-</v>
      </c>
      <c r="J506" s="17">
        <f>IF($M506=J$1,COUNTIF($M$2:V506,J$1),"-")</f>
        <v>66</v>
      </c>
      <c r="K506" s="17" t="str">
        <f>IF($M506=K$1,COUNTIF($M$2:W506,K$1),"-")</f>
        <v>-</v>
      </c>
      <c r="M506" s="6" t="s">
        <v>86</v>
      </c>
      <c r="N506" s="8" t="s">
        <v>258</v>
      </c>
      <c r="O506" s="8" t="s">
        <v>176</v>
      </c>
      <c r="P506" s="114" t="s">
        <v>225</v>
      </c>
      <c r="Q506" s="6" t="str">
        <f t="shared" si="38"/>
        <v>Level 3 Planning and allocating work - 2012 - Workbook eBook</v>
      </c>
      <c r="R506" s="120">
        <v>9781509745456</v>
      </c>
      <c r="S506" s="62">
        <v>16.989999999999998</v>
      </c>
      <c r="T506" s="9" t="s">
        <v>226</v>
      </c>
      <c r="U506" s="6" t="s">
        <v>339</v>
      </c>
      <c r="V506" s="7" t="s">
        <v>343</v>
      </c>
    </row>
    <row r="507" spans="1:22" x14ac:dyDescent="0.35">
      <c r="A507" s="17" t="str">
        <f>IF($M507=A$1,COUNTIF($M$2:M507,A$1),"-")</f>
        <v>-</v>
      </c>
      <c r="B507" s="17" t="str">
        <f>IF($M507=B$1,COUNTIF($M$2:N507,B$1),"-")</f>
        <v>-</v>
      </c>
      <c r="C507" s="17" t="str">
        <f>IF($M507=C$1,COUNTIF($M$2:O507,C$1),"-")</f>
        <v>-</v>
      </c>
      <c r="D507" s="17" t="str">
        <f>IF($M507=D$1,COUNTIF($M$2:P507,D$1),"-")</f>
        <v>-</v>
      </c>
      <c r="E507" s="17" t="str">
        <f>IF($M507=E$1,COUNTIF($M$2:Q507,E$1),"-")</f>
        <v>-</v>
      </c>
      <c r="F507" s="17" t="str">
        <f>IF($M507=F$1,COUNTIF($M$2:R507,F$1),"-")</f>
        <v>-</v>
      </c>
      <c r="G507" s="17" t="str">
        <f>IF($M507=G$1,COUNTIF($M$2:S507,G$1),"-")</f>
        <v>-</v>
      </c>
      <c r="H507" s="17" t="str">
        <f>IF($M507=H$1,COUNTIF($M$2:T507,H$1),"-")</f>
        <v>-</v>
      </c>
      <c r="I507" s="17" t="str">
        <f>IF($M507=I$1,COUNTIF($M$2:U507,I$1),"-")</f>
        <v>-</v>
      </c>
      <c r="J507" s="17">
        <f>IF($M507=J$1,COUNTIF($M$2:V507,J$1),"-")</f>
        <v>67</v>
      </c>
      <c r="K507" s="17" t="str">
        <f>IF($M507=K$1,COUNTIF($M$2:W507,K$1),"-")</f>
        <v>-</v>
      </c>
      <c r="M507" s="6" t="s">
        <v>86</v>
      </c>
      <c r="N507" s="8" t="s">
        <v>259</v>
      </c>
      <c r="O507" s="8" t="s">
        <v>140</v>
      </c>
      <c r="P507" s="114" t="s">
        <v>225</v>
      </c>
      <c r="Q507" s="6" t="str">
        <f t="shared" si="38"/>
        <v>Level 3 Solving Problems &amp; Making Decisions - 2012 - Workbook</v>
      </c>
      <c r="R507" s="120">
        <v>9781445397719</v>
      </c>
      <c r="S507" s="62">
        <v>16.989999999999998</v>
      </c>
      <c r="T507" s="9" t="s">
        <v>226</v>
      </c>
      <c r="U507" s="6" t="s">
        <v>340</v>
      </c>
      <c r="V507" s="7" t="s">
        <v>343</v>
      </c>
    </row>
    <row r="508" spans="1:22" x14ac:dyDescent="0.35">
      <c r="A508" s="17" t="str">
        <f>IF($M508=A$1,COUNTIF($M$2:M508,A$1),"-")</f>
        <v>-</v>
      </c>
      <c r="B508" s="17" t="str">
        <f>IF($M508=B$1,COUNTIF($M$2:N508,B$1),"-")</f>
        <v>-</v>
      </c>
      <c r="C508" s="17" t="str">
        <f>IF($M508=C$1,COUNTIF($M$2:O508,C$1),"-")</f>
        <v>-</v>
      </c>
      <c r="D508" s="17" t="str">
        <f>IF($M508=D$1,COUNTIF($M$2:P508,D$1),"-")</f>
        <v>-</v>
      </c>
      <c r="E508" s="17" t="str">
        <f>IF($M508=E$1,COUNTIF($M$2:Q508,E$1),"-")</f>
        <v>-</v>
      </c>
      <c r="F508" s="17" t="str">
        <f>IF($M508=F$1,COUNTIF($M$2:R508,F$1),"-")</f>
        <v>-</v>
      </c>
      <c r="G508" s="17" t="str">
        <f>IF($M508=G$1,COUNTIF($M$2:S508,G$1),"-")</f>
        <v>-</v>
      </c>
      <c r="H508" s="17" t="str">
        <f>IF($M508=H$1,COUNTIF($M$2:T508,H$1),"-")</f>
        <v>-</v>
      </c>
      <c r="I508" s="17" t="str">
        <f>IF($M508=I$1,COUNTIF($M$2:U508,I$1),"-")</f>
        <v>-</v>
      </c>
      <c r="J508" s="17">
        <f>IF($M508=J$1,COUNTIF($M$2:V508,J$1),"-")</f>
        <v>68</v>
      </c>
      <c r="K508" s="17" t="str">
        <f>IF($M508=K$1,COUNTIF($M$2:W508,K$1),"-")</f>
        <v>-</v>
      </c>
      <c r="M508" s="6" t="s">
        <v>86</v>
      </c>
      <c r="N508" s="8" t="s">
        <v>259</v>
      </c>
      <c r="O508" s="8" t="s">
        <v>176</v>
      </c>
      <c r="P508" s="114" t="s">
        <v>225</v>
      </c>
      <c r="Q508" s="6" t="str">
        <f t="shared" si="38"/>
        <v>Level 3 Solving Problems &amp; Making Decisions - 2012 - Workbook eBook</v>
      </c>
      <c r="R508" s="120">
        <v>9781509745425</v>
      </c>
      <c r="S508" s="62">
        <v>16.989999999999998</v>
      </c>
      <c r="T508" s="9" t="s">
        <v>226</v>
      </c>
      <c r="U508" s="6" t="s">
        <v>339</v>
      </c>
      <c r="V508" s="7" t="s">
        <v>343</v>
      </c>
    </row>
    <row r="509" spans="1:22" x14ac:dyDescent="0.35">
      <c r="A509" s="17" t="str">
        <f>IF($M509=A$1,COUNTIF($M$2:M509,A$1),"-")</f>
        <v>-</v>
      </c>
      <c r="B509" s="17" t="str">
        <f>IF($M509=B$1,COUNTIF($M$2:N509,B$1),"-")</f>
        <v>-</v>
      </c>
      <c r="C509" s="17" t="str">
        <f>IF($M509=C$1,COUNTIF($M$2:O509,C$1),"-")</f>
        <v>-</v>
      </c>
      <c r="D509" s="17" t="str">
        <f>IF($M509=D$1,COUNTIF($M$2:P509,D$1),"-")</f>
        <v>-</v>
      </c>
      <c r="E509" s="17" t="str">
        <f>IF($M509=E$1,COUNTIF($M$2:Q509,E$1),"-")</f>
        <v>-</v>
      </c>
      <c r="F509" s="17" t="str">
        <f>IF($M509=F$1,COUNTIF($M$2:R509,F$1),"-")</f>
        <v>-</v>
      </c>
      <c r="G509" s="17" t="str">
        <f>IF($M509=G$1,COUNTIF($M$2:S509,G$1),"-")</f>
        <v>-</v>
      </c>
      <c r="H509" s="17" t="str">
        <f>IF($M509=H$1,COUNTIF($M$2:T509,H$1),"-")</f>
        <v>-</v>
      </c>
      <c r="I509" s="17" t="str">
        <f>IF($M509=I$1,COUNTIF($M$2:U509,I$1),"-")</f>
        <v>-</v>
      </c>
      <c r="J509" s="17">
        <f>IF($M509=J$1,COUNTIF($M$2:V509,J$1),"-")</f>
        <v>69</v>
      </c>
      <c r="K509" s="17" t="str">
        <f>IF($M509=K$1,COUNTIF($M$2:W509,K$1),"-")</f>
        <v>-</v>
      </c>
      <c r="M509" s="6" t="s">
        <v>86</v>
      </c>
      <c r="N509" s="8" t="s">
        <v>260</v>
      </c>
      <c r="O509" s="8" t="s">
        <v>140</v>
      </c>
      <c r="P509" s="114" t="s">
        <v>225</v>
      </c>
      <c r="Q509" s="6" t="str">
        <f t="shared" si="38"/>
        <v>Level 3 Understand conflict management in the workplace - 2012 - Workbook</v>
      </c>
      <c r="R509" s="120">
        <v>9781445397849</v>
      </c>
      <c r="S509" s="62">
        <v>16.989999999999998</v>
      </c>
      <c r="T509" s="9" t="s">
        <v>226</v>
      </c>
      <c r="U509" s="6" t="s">
        <v>340</v>
      </c>
      <c r="V509" s="7" t="s">
        <v>343</v>
      </c>
    </row>
    <row r="510" spans="1:22" x14ac:dyDescent="0.35">
      <c r="A510" s="17" t="str">
        <f>IF($M510=A$1,COUNTIF($M$2:M510,A$1),"-")</f>
        <v>-</v>
      </c>
      <c r="B510" s="17" t="str">
        <f>IF($M510=B$1,COUNTIF($M$2:N510,B$1),"-")</f>
        <v>-</v>
      </c>
      <c r="C510" s="17" t="str">
        <f>IF($M510=C$1,COUNTIF($M$2:O510,C$1),"-")</f>
        <v>-</v>
      </c>
      <c r="D510" s="17" t="str">
        <f>IF($M510=D$1,COUNTIF($M$2:P510,D$1),"-")</f>
        <v>-</v>
      </c>
      <c r="E510" s="17" t="str">
        <f>IF($M510=E$1,COUNTIF($M$2:Q510,E$1),"-")</f>
        <v>-</v>
      </c>
      <c r="F510" s="17" t="str">
        <f>IF($M510=F$1,COUNTIF($M$2:R510,F$1),"-")</f>
        <v>-</v>
      </c>
      <c r="G510" s="17" t="str">
        <f>IF($M510=G$1,COUNTIF($M$2:S510,G$1),"-")</f>
        <v>-</v>
      </c>
      <c r="H510" s="17" t="str">
        <f>IF($M510=H$1,COUNTIF($M$2:T510,H$1),"-")</f>
        <v>-</v>
      </c>
      <c r="I510" s="17" t="str">
        <f>IF($M510=I$1,COUNTIF($M$2:U510,I$1),"-")</f>
        <v>-</v>
      </c>
      <c r="J510" s="17">
        <f>IF($M510=J$1,COUNTIF($M$2:V510,J$1),"-")</f>
        <v>70</v>
      </c>
      <c r="K510" s="17" t="str">
        <f>IF($M510=K$1,COUNTIF($M$2:W510,K$1),"-")</f>
        <v>-</v>
      </c>
      <c r="M510" s="6" t="s">
        <v>86</v>
      </c>
      <c r="N510" s="8" t="s">
        <v>260</v>
      </c>
      <c r="O510" s="8" t="s">
        <v>176</v>
      </c>
      <c r="P510" s="114" t="s">
        <v>225</v>
      </c>
      <c r="Q510" s="6" t="str">
        <f t="shared" si="38"/>
        <v>Level 3 Understand conflict management in the workplace - 2012 - Workbook eBook</v>
      </c>
      <c r="R510" s="120">
        <v>9781509744961</v>
      </c>
      <c r="S510" s="62">
        <v>16.989999999999998</v>
      </c>
      <c r="T510" s="9" t="s">
        <v>226</v>
      </c>
      <c r="U510" s="6" t="s">
        <v>339</v>
      </c>
      <c r="V510" s="7" t="s">
        <v>343</v>
      </c>
    </row>
    <row r="511" spans="1:22" x14ac:dyDescent="0.35">
      <c r="A511" s="17" t="str">
        <f>IF($M511=A$1,COUNTIF($M$2:M511,A$1),"-")</f>
        <v>-</v>
      </c>
      <c r="B511" s="17" t="str">
        <f>IF($M511=B$1,COUNTIF($M$2:N511,B$1),"-")</f>
        <v>-</v>
      </c>
      <c r="C511" s="17" t="str">
        <f>IF($M511=C$1,COUNTIF($M$2:O511,C$1),"-")</f>
        <v>-</v>
      </c>
      <c r="D511" s="17" t="str">
        <f>IF($M511=D$1,COUNTIF($M$2:P511,D$1),"-")</f>
        <v>-</v>
      </c>
      <c r="E511" s="17" t="str">
        <f>IF($M511=E$1,COUNTIF($M$2:Q511,E$1),"-")</f>
        <v>-</v>
      </c>
      <c r="F511" s="17" t="str">
        <f>IF($M511=F$1,COUNTIF($M$2:R511,F$1),"-")</f>
        <v>-</v>
      </c>
      <c r="G511" s="17" t="str">
        <f>IF($M511=G$1,COUNTIF($M$2:S511,G$1),"-")</f>
        <v>-</v>
      </c>
      <c r="H511" s="17" t="str">
        <f>IF($M511=H$1,COUNTIF($M$2:T511,H$1),"-")</f>
        <v>-</v>
      </c>
      <c r="I511" s="17" t="str">
        <f>IF($M511=I$1,COUNTIF($M$2:U511,I$1),"-")</f>
        <v>-</v>
      </c>
      <c r="J511" s="17">
        <f>IF($M511=J$1,COUNTIF($M$2:V511,J$1),"-")</f>
        <v>71</v>
      </c>
      <c r="K511" s="17" t="str">
        <f>IF($M511=K$1,COUNTIF($M$2:W511,K$1),"-")</f>
        <v>-</v>
      </c>
      <c r="M511" s="6" t="s">
        <v>86</v>
      </c>
      <c r="N511" s="8" t="s">
        <v>261</v>
      </c>
      <c r="O511" s="8" t="s">
        <v>140</v>
      </c>
      <c r="P511" s="114" t="s">
        <v>225</v>
      </c>
      <c r="Q511" s="6" t="str">
        <f t="shared" si="38"/>
        <v>Level 3 Understand how to establish an effective team - 2012 - Workbook</v>
      </c>
      <c r="R511" s="120">
        <v>9781445397818</v>
      </c>
      <c r="S511" s="62">
        <v>16.989999999999998</v>
      </c>
      <c r="T511" s="9" t="s">
        <v>226</v>
      </c>
      <c r="U511" s="6" t="s">
        <v>340</v>
      </c>
      <c r="V511" s="7" t="s">
        <v>343</v>
      </c>
    </row>
    <row r="512" spans="1:22" x14ac:dyDescent="0.35">
      <c r="A512" s="17" t="str">
        <f>IF($M512=A$1,COUNTIF($M$2:M512,A$1),"-")</f>
        <v>-</v>
      </c>
      <c r="B512" s="17" t="str">
        <f>IF($M512=B$1,COUNTIF($M$2:N512,B$1),"-")</f>
        <v>-</v>
      </c>
      <c r="C512" s="17" t="str">
        <f>IF($M512=C$1,COUNTIF($M$2:O512,C$1),"-")</f>
        <v>-</v>
      </c>
      <c r="D512" s="17" t="str">
        <f>IF($M512=D$1,COUNTIF($M$2:P512,D$1),"-")</f>
        <v>-</v>
      </c>
      <c r="E512" s="17" t="str">
        <f>IF($M512=E$1,COUNTIF($M$2:Q512,E$1),"-")</f>
        <v>-</v>
      </c>
      <c r="F512" s="17" t="str">
        <f>IF($M512=F$1,COUNTIF($M$2:R512,F$1),"-")</f>
        <v>-</v>
      </c>
      <c r="G512" s="17" t="str">
        <f>IF($M512=G$1,COUNTIF($M$2:S512,G$1),"-")</f>
        <v>-</v>
      </c>
      <c r="H512" s="17" t="str">
        <f>IF($M512=H$1,COUNTIF($M$2:T512,H$1),"-")</f>
        <v>-</v>
      </c>
      <c r="I512" s="17" t="str">
        <f>IF($M512=I$1,COUNTIF($M$2:U512,I$1),"-")</f>
        <v>-</v>
      </c>
      <c r="J512" s="17">
        <f>IF($M512=J$1,COUNTIF($M$2:V512,J$1),"-")</f>
        <v>72</v>
      </c>
      <c r="K512" s="17" t="str">
        <f>IF($M512=K$1,COUNTIF($M$2:W512,K$1),"-")</f>
        <v>-</v>
      </c>
      <c r="M512" s="6" t="s">
        <v>86</v>
      </c>
      <c r="N512" s="8" t="s">
        <v>261</v>
      </c>
      <c r="O512" s="8" t="s">
        <v>176</v>
      </c>
      <c r="P512" s="114" t="s">
        <v>225</v>
      </c>
      <c r="Q512" s="6" t="str">
        <f t="shared" si="38"/>
        <v>Level 3 Understand how to establish an effective team - 2012 - Workbook eBook</v>
      </c>
      <c r="R512" s="120">
        <v>9781509747344</v>
      </c>
      <c r="S512" s="62">
        <v>16.989999999999998</v>
      </c>
      <c r="T512" s="9" t="s">
        <v>226</v>
      </c>
      <c r="U512" s="6" t="s">
        <v>339</v>
      </c>
      <c r="V512" s="7" t="s">
        <v>343</v>
      </c>
    </row>
    <row r="513" spans="1:22" x14ac:dyDescent="0.35">
      <c r="A513" s="17" t="str">
        <f>IF($M513=A$1,COUNTIF($M$2:M513,A$1),"-")</f>
        <v>-</v>
      </c>
      <c r="B513" s="17" t="str">
        <f>IF($M513=B$1,COUNTIF($M$2:N513,B$1),"-")</f>
        <v>-</v>
      </c>
      <c r="C513" s="17" t="str">
        <f>IF($M513=C$1,COUNTIF($M$2:O513,C$1),"-")</f>
        <v>-</v>
      </c>
      <c r="D513" s="17" t="str">
        <f>IF($M513=D$1,COUNTIF($M$2:P513,D$1),"-")</f>
        <v>-</v>
      </c>
      <c r="E513" s="17" t="str">
        <f>IF($M513=E$1,COUNTIF($M$2:Q513,E$1),"-")</f>
        <v>-</v>
      </c>
      <c r="F513" s="17" t="str">
        <f>IF($M513=F$1,COUNTIF($M$2:R513,F$1),"-")</f>
        <v>-</v>
      </c>
      <c r="G513" s="17" t="str">
        <f>IF($M513=G$1,COUNTIF($M$2:S513,G$1),"-")</f>
        <v>-</v>
      </c>
      <c r="H513" s="17" t="str">
        <f>IF($M513=H$1,COUNTIF($M$2:T513,H$1),"-")</f>
        <v>-</v>
      </c>
      <c r="I513" s="17" t="str">
        <f>IF($M513=I$1,COUNTIF($M$2:U513,I$1),"-")</f>
        <v>-</v>
      </c>
      <c r="J513" s="17">
        <f>IF($M513=J$1,COUNTIF($M$2:V513,J$1),"-")</f>
        <v>73</v>
      </c>
      <c r="K513" s="17" t="str">
        <f>IF($M513=K$1,COUNTIF($M$2:W513,K$1),"-")</f>
        <v>-</v>
      </c>
      <c r="M513" s="6" t="s">
        <v>86</v>
      </c>
      <c r="N513" s="8" t="s">
        <v>262</v>
      </c>
      <c r="O513" s="8" t="s">
        <v>140</v>
      </c>
      <c r="P513" s="114" t="s">
        <v>225</v>
      </c>
      <c r="Q513" s="6" t="str">
        <f t="shared" si="38"/>
        <v>Level 3 Understand how to lead effective meetings  - 2012 - Workbook</v>
      </c>
      <c r="R513" s="120">
        <v>9781445398044</v>
      </c>
      <c r="S513" s="62">
        <v>16.989999999999998</v>
      </c>
      <c r="T513" s="9" t="s">
        <v>226</v>
      </c>
      <c r="U513" s="6" t="s">
        <v>340</v>
      </c>
      <c r="V513" s="7" t="s">
        <v>343</v>
      </c>
    </row>
    <row r="514" spans="1:22" x14ac:dyDescent="0.35">
      <c r="A514" s="17" t="str">
        <f>IF($M514=A$1,COUNTIF($M$2:M514,A$1),"-")</f>
        <v>-</v>
      </c>
      <c r="B514" s="17" t="str">
        <f>IF($M514=B$1,COUNTIF($M$2:N514,B$1),"-")</f>
        <v>-</v>
      </c>
      <c r="C514" s="17" t="str">
        <f>IF($M514=C$1,COUNTIF($M$2:O514,C$1),"-")</f>
        <v>-</v>
      </c>
      <c r="D514" s="17" t="str">
        <f>IF($M514=D$1,COUNTIF($M$2:P514,D$1),"-")</f>
        <v>-</v>
      </c>
      <c r="E514" s="17" t="str">
        <f>IF($M514=E$1,COUNTIF($M$2:Q514,E$1),"-")</f>
        <v>-</v>
      </c>
      <c r="F514" s="17" t="str">
        <f>IF($M514=F$1,COUNTIF($M$2:R514,F$1),"-")</f>
        <v>-</v>
      </c>
      <c r="G514" s="17" t="str">
        <f>IF($M514=G$1,COUNTIF($M$2:S514,G$1),"-")</f>
        <v>-</v>
      </c>
      <c r="H514" s="17" t="str">
        <f>IF($M514=H$1,COUNTIF($M$2:T514,H$1),"-")</f>
        <v>-</v>
      </c>
      <c r="I514" s="17" t="str">
        <f>IF($M514=I$1,COUNTIF($M$2:U514,I$1),"-")</f>
        <v>-</v>
      </c>
      <c r="J514" s="17">
        <f>IF($M514=J$1,COUNTIF($M$2:V514,J$1),"-")</f>
        <v>74</v>
      </c>
      <c r="K514" s="17" t="str">
        <f>IF($M514=K$1,COUNTIF($M$2:W514,K$1),"-")</f>
        <v>-</v>
      </c>
      <c r="M514" s="6" t="s">
        <v>86</v>
      </c>
      <c r="N514" s="8" t="s">
        <v>262</v>
      </c>
      <c r="O514" s="8" t="s">
        <v>176</v>
      </c>
      <c r="P514" s="114" t="s">
        <v>225</v>
      </c>
      <c r="Q514" s="6" t="str">
        <f t="shared" si="38"/>
        <v>Level 3 Understand how to lead effective meetings  - 2012 - Workbook eBook</v>
      </c>
      <c r="R514" s="120">
        <v>9781509748501</v>
      </c>
      <c r="S514" s="62">
        <v>16.989999999999998</v>
      </c>
      <c r="T514" s="9" t="s">
        <v>226</v>
      </c>
      <c r="U514" s="6" t="s">
        <v>339</v>
      </c>
      <c r="V514" s="7" t="s">
        <v>343</v>
      </c>
    </row>
    <row r="515" spans="1:22" x14ac:dyDescent="0.35">
      <c r="A515" s="17" t="str">
        <f>IF($M515=A$1,COUNTIF($M$2:M515,A$1),"-")</f>
        <v>-</v>
      </c>
      <c r="B515" s="17" t="str">
        <f>IF($M515=B$1,COUNTIF($M$2:N515,B$1),"-")</f>
        <v>-</v>
      </c>
      <c r="C515" s="17" t="str">
        <f>IF($M515=C$1,COUNTIF($M$2:O515,C$1),"-")</f>
        <v>-</v>
      </c>
      <c r="D515" s="17" t="str">
        <f>IF($M515=D$1,COUNTIF($M$2:P515,D$1),"-")</f>
        <v>-</v>
      </c>
      <c r="E515" s="17" t="str">
        <f>IF($M515=E$1,COUNTIF($M$2:Q515,E$1),"-")</f>
        <v>-</v>
      </c>
      <c r="F515" s="17" t="str">
        <f>IF($M515=F$1,COUNTIF($M$2:R515,F$1),"-")</f>
        <v>-</v>
      </c>
      <c r="G515" s="17" t="str">
        <f>IF($M515=G$1,COUNTIF($M$2:S515,G$1),"-")</f>
        <v>-</v>
      </c>
      <c r="H515" s="17" t="str">
        <f>IF($M515=H$1,COUNTIF($M$2:T515,H$1),"-")</f>
        <v>-</v>
      </c>
      <c r="I515" s="17" t="str">
        <f>IF($M515=I$1,COUNTIF($M$2:U515,I$1),"-")</f>
        <v>-</v>
      </c>
      <c r="J515" s="17">
        <f>IF($M515=J$1,COUNTIF($M$2:V515,J$1),"-")</f>
        <v>75</v>
      </c>
      <c r="K515" s="17" t="str">
        <f>IF($M515=K$1,COUNTIF($M$2:W515,K$1),"-")</f>
        <v>-</v>
      </c>
      <c r="M515" s="6" t="s">
        <v>86</v>
      </c>
      <c r="N515" s="8" t="s">
        <v>263</v>
      </c>
      <c r="O515" s="8" t="s">
        <v>140</v>
      </c>
      <c r="P515" s="114" t="s">
        <v>225</v>
      </c>
      <c r="Q515" s="6" t="str">
        <f t="shared" si="38"/>
        <v>Level 3 Understand how to manage the efficent use of materials and equipment - 2012 - Workbook</v>
      </c>
      <c r="R515" s="120">
        <v>9781445397993</v>
      </c>
      <c r="S515" s="62">
        <v>16.989999999999998</v>
      </c>
      <c r="T515" s="9" t="s">
        <v>226</v>
      </c>
      <c r="U515" s="6" t="s">
        <v>340</v>
      </c>
      <c r="V515" s="7" t="s">
        <v>343</v>
      </c>
    </row>
    <row r="516" spans="1:22" x14ac:dyDescent="0.35">
      <c r="A516" s="17" t="str">
        <f>IF($M516=A$1,COUNTIF($M$2:M516,A$1),"-")</f>
        <v>-</v>
      </c>
      <c r="B516" s="17" t="str">
        <f>IF($M516=B$1,COUNTIF($M$2:N516,B$1),"-")</f>
        <v>-</v>
      </c>
      <c r="C516" s="17" t="str">
        <f>IF($M516=C$1,COUNTIF($M$2:O516,C$1),"-")</f>
        <v>-</v>
      </c>
      <c r="D516" s="17" t="str">
        <f>IF($M516=D$1,COUNTIF($M$2:P516,D$1),"-")</f>
        <v>-</v>
      </c>
      <c r="E516" s="17" t="str">
        <f>IF($M516=E$1,COUNTIF($M$2:Q516,E$1),"-")</f>
        <v>-</v>
      </c>
      <c r="F516" s="17" t="str">
        <f>IF($M516=F$1,COUNTIF($M$2:R516,F$1),"-")</f>
        <v>-</v>
      </c>
      <c r="G516" s="17" t="str">
        <f>IF($M516=G$1,COUNTIF($M$2:S516,G$1),"-")</f>
        <v>-</v>
      </c>
      <c r="H516" s="17" t="str">
        <f>IF($M516=H$1,COUNTIF($M$2:T516,H$1),"-")</f>
        <v>-</v>
      </c>
      <c r="I516" s="17" t="str">
        <f>IF($M516=I$1,COUNTIF($M$2:U516,I$1),"-")</f>
        <v>-</v>
      </c>
      <c r="J516" s="17">
        <f>IF($M516=J$1,COUNTIF($M$2:V516,J$1),"-")</f>
        <v>76</v>
      </c>
      <c r="K516" s="17" t="str">
        <f>IF($M516=K$1,COUNTIF($M$2:W516,K$1),"-")</f>
        <v>-</v>
      </c>
      <c r="M516" s="6" t="s">
        <v>86</v>
      </c>
      <c r="N516" s="8" t="s">
        <v>263</v>
      </c>
      <c r="O516" s="8" t="s">
        <v>176</v>
      </c>
      <c r="P516" s="114" t="s">
        <v>225</v>
      </c>
      <c r="Q516" s="6" t="str">
        <f t="shared" si="38"/>
        <v>Level 3 Understand how to manage the efficent use of materials and equipment - 2012 - Workbook eBook</v>
      </c>
      <c r="R516" s="120">
        <v>9781509748099</v>
      </c>
      <c r="S516" s="62">
        <v>16.989999999999998</v>
      </c>
      <c r="T516" s="9" t="s">
        <v>226</v>
      </c>
      <c r="U516" s="6" t="s">
        <v>339</v>
      </c>
      <c r="V516" s="7" t="s">
        <v>343</v>
      </c>
    </row>
    <row r="517" spans="1:22" x14ac:dyDescent="0.35">
      <c r="A517" s="17" t="str">
        <f>IF($M517=A$1,COUNTIF($M$2:M517,A$1),"-")</f>
        <v>-</v>
      </c>
      <c r="B517" s="17" t="str">
        <f>IF($M517=B$1,COUNTIF($M$2:N517,B$1),"-")</f>
        <v>-</v>
      </c>
      <c r="C517" s="17" t="str">
        <f>IF($M517=C$1,COUNTIF($M$2:O517,C$1),"-")</f>
        <v>-</v>
      </c>
      <c r="D517" s="17" t="str">
        <f>IF($M517=D$1,COUNTIF($M$2:P517,D$1),"-")</f>
        <v>-</v>
      </c>
      <c r="E517" s="17" t="str">
        <f>IF($M517=E$1,COUNTIF($M$2:Q517,E$1),"-")</f>
        <v>-</v>
      </c>
      <c r="F517" s="17" t="str">
        <f>IF($M517=F$1,COUNTIF($M$2:R517,F$1),"-")</f>
        <v>-</v>
      </c>
      <c r="G517" s="17" t="str">
        <f>IF($M517=G$1,COUNTIF($M$2:S517,G$1),"-")</f>
        <v>-</v>
      </c>
      <c r="H517" s="17" t="str">
        <f>IF($M517=H$1,COUNTIF($M$2:T517,H$1),"-")</f>
        <v>-</v>
      </c>
      <c r="I517" s="17" t="str">
        <f>IF($M517=I$1,COUNTIF($M$2:U517,I$1),"-")</f>
        <v>-</v>
      </c>
      <c r="J517" s="17">
        <f>IF($M517=J$1,COUNTIF($M$2:V517,J$1),"-")</f>
        <v>77</v>
      </c>
      <c r="K517" s="17" t="str">
        <f>IF($M517=K$1,COUNTIF($M$2:W517,K$1),"-")</f>
        <v>-</v>
      </c>
      <c r="M517" s="6" t="s">
        <v>86</v>
      </c>
      <c r="N517" s="8" t="s">
        <v>264</v>
      </c>
      <c r="O517" s="8" t="s">
        <v>140</v>
      </c>
      <c r="P517" s="114" t="s">
        <v>225</v>
      </c>
      <c r="Q517" s="6" t="str">
        <f t="shared" si="38"/>
        <v>Level 3 Understand how to motivate to improve performance - 2012 - Workbook</v>
      </c>
      <c r="R517" s="120">
        <v>9781445397825</v>
      </c>
      <c r="S517" s="62">
        <v>16.989999999999998</v>
      </c>
      <c r="T517" s="9" t="s">
        <v>226</v>
      </c>
      <c r="U517" s="6" t="s">
        <v>340</v>
      </c>
      <c r="V517" s="7" t="s">
        <v>343</v>
      </c>
    </row>
    <row r="518" spans="1:22" x14ac:dyDescent="0.35">
      <c r="A518" s="17" t="str">
        <f>IF($M518=A$1,COUNTIF($M$2:M518,A$1),"-")</f>
        <v>-</v>
      </c>
      <c r="B518" s="17" t="str">
        <f>IF($M518=B$1,COUNTIF($M$2:N518,B$1),"-")</f>
        <v>-</v>
      </c>
      <c r="C518" s="17" t="str">
        <f>IF($M518=C$1,COUNTIF($M$2:O518,C$1),"-")</f>
        <v>-</v>
      </c>
      <c r="D518" s="17" t="str">
        <f>IF($M518=D$1,COUNTIF($M$2:P518,D$1),"-")</f>
        <v>-</v>
      </c>
      <c r="E518" s="17" t="str">
        <f>IF($M518=E$1,COUNTIF($M$2:Q518,E$1),"-")</f>
        <v>-</v>
      </c>
      <c r="F518" s="17" t="str">
        <f>IF($M518=F$1,COUNTIF($M$2:R518,F$1),"-")</f>
        <v>-</v>
      </c>
      <c r="G518" s="17" t="str">
        <f>IF($M518=G$1,COUNTIF($M$2:S518,G$1),"-")</f>
        <v>-</v>
      </c>
      <c r="H518" s="17" t="str">
        <f>IF($M518=H$1,COUNTIF($M$2:T518,H$1),"-")</f>
        <v>-</v>
      </c>
      <c r="I518" s="17" t="str">
        <f>IF($M518=I$1,COUNTIF($M$2:U518,I$1),"-")</f>
        <v>-</v>
      </c>
      <c r="J518" s="17">
        <f>IF($M518=J$1,COUNTIF($M$2:V518,J$1),"-")</f>
        <v>78</v>
      </c>
      <c r="K518" s="17" t="str">
        <f>IF($M518=K$1,COUNTIF($M$2:W518,K$1),"-")</f>
        <v>-</v>
      </c>
      <c r="M518" s="6" t="s">
        <v>86</v>
      </c>
      <c r="N518" s="8" t="s">
        <v>264</v>
      </c>
      <c r="O518" s="8" t="s">
        <v>176</v>
      </c>
      <c r="P518" s="114" t="s">
        <v>225</v>
      </c>
      <c r="Q518" s="6" t="str">
        <f t="shared" si="38"/>
        <v>Level 3 Understand how to motivate to improve performance - 2012 - Workbook eBook</v>
      </c>
      <c r="R518" s="120">
        <v>9781509744947</v>
      </c>
      <c r="S518" s="62">
        <v>16.989999999999998</v>
      </c>
      <c r="T518" s="9" t="s">
        <v>226</v>
      </c>
      <c r="U518" s="6" t="s">
        <v>339</v>
      </c>
      <c r="V518" s="7" t="s">
        <v>343</v>
      </c>
    </row>
    <row r="519" spans="1:22" x14ac:dyDescent="0.35">
      <c r="A519" s="17" t="str">
        <f>IF($M519=A$1,COUNTIF($M$2:M519,A$1),"-")</f>
        <v>-</v>
      </c>
      <c r="B519" s="17" t="str">
        <f>IF($M519=B$1,COUNTIF($M$2:N519,B$1),"-")</f>
        <v>-</v>
      </c>
      <c r="C519" s="17" t="str">
        <f>IF($M519=C$1,COUNTIF($M$2:O519,C$1),"-")</f>
        <v>-</v>
      </c>
      <c r="D519" s="17" t="str">
        <f>IF($M519=D$1,COUNTIF($M$2:P519,D$1),"-")</f>
        <v>-</v>
      </c>
      <c r="E519" s="17" t="str">
        <f>IF($M519=E$1,COUNTIF($M$2:Q519,E$1),"-")</f>
        <v>-</v>
      </c>
      <c r="F519" s="17" t="str">
        <f>IF($M519=F$1,COUNTIF($M$2:R519,F$1),"-")</f>
        <v>-</v>
      </c>
      <c r="G519" s="17" t="str">
        <f>IF($M519=G$1,COUNTIF($M$2:S519,G$1),"-")</f>
        <v>-</v>
      </c>
      <c r="H519" s="17" t="str">
        <f>IF($M519=H$1,COUNTIF($M$2:T519,H$1),"-")</f>
        <v>-</v>
      </c>
      <c r="I519" s="17" t="str">
        <f>IF($M519=I$1,COUNTIF($M$2:U519,I$1),"-")</f>
        <v>-</v>
      </c>
      <c r="J519" s="17">
        <f>IF($M519=J$1,COUNTIF($M$2:V519,J$1),"-")</f>
        <v>79</v>
      </c>
      <c r="K519" s="17" t="str">
        <f>IF($M519=K$1,COUNTIF($M$2:W519,K$1),"-")</f>
        <v>-</v>
      </c>
      <c r="M519" s="6" t="s">
        <v>86</v>
      </c>
      <c r="N519" s="8" t="s">
        <v>265</v>
      </c>
      <c r="O519" s="8" t="s">
        <v>140</v>
      </c>
      <c r="P519" s="114" t="s">
        <v>225</v>
      </c>
      <c r="Q519" s="6" t="str">
        <f t="shared" si="38"/>
        <v>Level 3 Understanding costs and budgets in an organisation - 2012 - Workbook</v>
      </c>
      <c r="R519" s="120">
        <v>9781445397986</v>
      </c>
      <c r="S519" s="62">
        <v>16.989999999999998</v>
      </c>
      <c r="T519" s="9" t="s">
        <v>226</v>
      </c>
      <c r="U519" s="6" t="s">
        <v>340</v>
      </c>
      <c r="V519" s="7" t="s">
        <v>343</v>
      </c>
    </row>
    <row r="520" spans="1:22" x14ac:dyDescent="0.35">
      <c r="A520" s="17" t="str">
        <f>IF($M520=A$1,COUNTIF($M$2:M520,A$1),"-")</f>
        <v>-</v>
      </c>
      <c r="B520" s="17" t="str">
        <f>IF($M520=B$1,COUNTIF($M$2:N520,B$1),"-")</f>
        <v>-</v>
      </c>
      <c r="C520" s="17" t="str">
        <f>IF($M520=C$1,COUNTIF($M$2:O520,C$1),"-")</f>
        <v>-</v>
      </c>
      <c r="D520" s="17" t="str">
        <f>IF($M520=D$1,COUNTIF($M$2:P520,D$1),"-")</f>
        <v>-</v>
      </c>
      <c r="E520" s="17" t="str">
        <f>IF($M520=E$1,COUNTIF($M$2:Q520,E$1),"-")</f>
        <v>-</v>
      </c>
      <c r="F520" s="17" t="str">
        <f>IF($M520=F$1,COUNTIF($M$2:R520,F$1),"-")</f>
        <v>-</v>
      </c>
      <c r="G520" s="17" t="str">
        <f>IF($M520=G$1,COUNTIF($M$2:S520,G$1),"-")</f>
        <v>-</v>
      </c>
      <c r="H520" s="17" t="str">
        <f>IF($M520=H$1,COUNTIF($M$2:T520,H$1),"-")</f>
        <v>-</v>
      </c>
      <c r="I520" s="17" t="str">
        <f>IF($M520=I$1,COUNTIF($M$2:U520,I$1),"-")</f>
        <v>-</v>
      </c>
      <c r="J520" s="17">
        <f>IF($M520=J$1,COUNTIF($M$2:V520,J$1),"-")</f>
        <v>80</v>
      </c>
      <c r="K520" s="17" t="str">
        <f>IF($M520=K$1,COUNTIF($M$2:W520,K$1),"-")</f>
        <v>-</v>
      </c>
      <c r="M520" s="6" t="s">
        <v>86</v>
      </c>
      <c r="N520" s="8" t="s">
        <v>265</v>
      </c>
      <c r="O520" s="8" t="s">
        <v>176</v>
      </c>
      <c r="P520" s="114" t="s">
        <v>225</v>
      </c>
      <c r="Q520" s="6" t="str">
        <f t="shared" si="38"/>
        <v>Level 3 Understanding costs and budgets in an organisation - 2012 - Workbook eBook</v>
      </c>
      <c r="R520" s="120">
        <v>9781509748082</v>
      </c>
      <c r="S520" s="62">
        <v>16.989999999999998</v>
      </c>
      <c r="T520" s="9" t="s">
        <v>226</v>
      </c>
      <c r="U520" s="6" t="s">
        <v>339</v>
      </c>
      <c r="V520" s="7" t="s">
        <v>343</v>
      </c>
    </row>
    <row r="521" spans="1:22" x14ac:dyDescent="0.35">
      <c r="A521" s="17" t="str">
        <f>IF($M521=A$1,COUNTIF($M$2:M521,A$1),"-")</f>
        <v>-</v>
      </c>
      <c r="B521" s="17" t="str">
        <f>IF($M521=B$1,COUNTIF($M$2:N521,B$1),"-")</f>
        <v>-</v>
      </c>
      <c r="C521" s="17" t="str">
        <f>IF($M521=C$1,COUNTIF($M$2:O521,C$1),"-")</f>
        <v>-</v>
      </c>
      <c r="D521" s="17" t="str">
        <f>IF($M521=D$1,COUNTIF($M$2:P521,D$1),"-")</f>
        <v>-</v>
      </c>
      <c r="E521" s="17" t="str">
        <f>IF($M521=E$1,COUNTIF($M$2:Q521,E$1),"-")</f>
        <v>-</v>
      </c>
      <c r="F521" s="17" t="str">
        <f>IF($M521=F$1,COUNTIF($M$2:R521,F$1),"-")</f>
        <v>-</v>
      </c>
      <c r="G521" s="17" t="str">
        <f>IF($M521=G$1,COUNTIF($M$2:S521,G$1),"-")</f>
        <v>-</v>
      </c>
      <c r="H521" s="17" t="str">
        <f>IF($M521=H$1,COUNTIF($M$2:T521,H$1),"-")</f>
        <v>-</v>
      </c>
      <c r="I521" s="17" t="str">
        <f>IF($M521=I$1,COUNTIF($M$2:U521,I$1),"-")</f>
        <v>-</v>
      </c>
      <c r="J521" s="17">
        <f>IF($M521=J$1,COUNTIF($M$2:V521,J$1),"-")</f>
        <v>81</v>
      </c>
      <c r="K521" s="17" t="str">
        <f>IF($M521=K$1,COUNTIF($M$2:W521,K$1),"-")</f>
        <v>-</v>
      </c>
      <c r="M521" s="6" t="s">
        <v>86</v>
      </c>
      <c r="N521" s="8" t="s">
        <v>266</v>
      </c>
      <c r="O521" s="8" t="s">
        <v>140</v>
      </c>
      <c r="P521" s="114" t="s">
        <v>225</v>
      </c>
      <c r="Q521" s="6" t="str">
        <f t="shared" si="38"/>
        <v>Level 3 Understanding Customer Service Standards and Requirements - 2012 - Workbook</v>
      </c>
      <c r="R521" s="120">
        <v>9781445397788</v>
      </c>
      <c r="S521" s="62">
        <v>16.989999999999998</v>
      </c>
      <c r="T521" s="9" t="s">
        <v>226</v>
      </c>
      <c r="U521" s="6" t="s">
        <v>340</v>
      </c>
      <c r="V521" s="7" t="s">
        <v>343</v>
      </c>
    </row>
    <row r="522" spans="1:22" x14ac:dyDescent="0.35">
      <c r="A522" s="17" t="str">
        <f>IF($M522=A$1,COUNTIF($M$2:M522,A$1),"-")</f>
        <v>-</v>
      </c>
      <c r="B522" s="17" t="str">
        <f>IF($M522=B$1,COUNTIF($M$2:N522,B$1),"-")</f>
        <v>-</v>
      </c>
      <c r="C522" s="17" t="str">
        <f>IF($M522=C$1,COUNTIF($M$2:O522,C$1),"-")</f>
        <v>-</v>
      </c>
      <c r="D522" s="17" t="str">
        <f>IF($M522=D$1,COUNTIF($M$2:P522,D$1),"-")</f>
        <v>-</v>
      </c>
      <c r="E522" s="17" t="str">
        <f>IF($M522=E$1,COUNTIF($M$2:Q522,E$1),"-")</f>
        <v>-</v>
      </c>
      <c r="F522" s="17" t="str">
        <f>IF($M522=F$1,COUNTIF($M$2:R522,F$1),"-")</f>
        <v>-</v>
      </c>
      <c r="G522" s="17" t="str">
        <f>IF($M522=G$1,COUNTIF($M$2:S522,G$1),"-")</f>
        <v>-</v>
      </c>
      <c r="H522" s="17" t="str">
        <f>IF($M522=H$1,COUNTIF($M$2:T522,H$1),"-")</f>
        <v>-</v>
      </c>
      <c r="I522" s="17" t="str">
        <f>IF($M522=I$1,COUNTIF($M$2:U522,I$1),"-")</f>
        <v>-</v>
      </c>
      <c r="J522" s="17">
        <f>IF($M522=J$1,COUNTIF($M$2:V522,J$1),"-")</f>
        <v>82</v>
      </c>
      <c r="K522" s="17" t="str">
        <f>IF($M522=K$1,COUNTIF($M$2:W522,K$1),"-")</f>
        <v>-</v>
      </c>
      <c r="M522" s="6" t="s">
        <v>86</v>
      </c>
      <c r="N522" s="8" t="s">
        <v>266</v>
      </c>
      <c r="O522" s="8" t="s">
        <v>176</v>
      </c>
      <c r="P522" s="114" t="s">
        <v>225</v>
      </c>
      <c r="Q522" s="6" t="str">
        <f t="shared" si="38"/>
        <v>Level 3 Understanding Customer Service Standards and Requirements - 2012 - Workbook eBook</v>
      </c>
      <c r="R522" s="120">
        <v>9781509745487</v>
      </c>
      <c r="S522" s="62">
        <v>16.989999999999998</v>
      </c>
      <c r="T522" s="9" t="s">
        <v>226</v>
      </c>
      <c r="U522" s="6" t="s">
        <v>339</v>
      </c>
      <c r="V522" s="7" t="s">
        <v>343</v>
      </c>
    </row>
    <row r="523" spans="1:22" x14ac:dyDescent="0.35">
      <c r="A523" s="17" t="str">
        <f>IF($M523=A$1,COUNTIF($M$2:M523,A$1),"-")</f>
        <v>-</v>
      </c>
      <c r="B523" s="17" t="str">
        <f>IF($M523=B$1,COUNTIF($M$2:N523,B$1),"-")</f>
        <v>-</v>
      </c>
      <c r="C523" s="17" t="str">
        <f>IF($M523=C$1,COUNTIF($M$2:O523,C$1),"-")</f>
        <v>-</v>
      </c>
      <c r="D523" s="17" t="str">
        <f>IF($M523=D$1,COUNTIF($M$2:P523,D$1),"-")</f>
        <v>-</v>
      </c>
      <c r="E523" s="17" t="str">
        <f>IF($M523=E$1,COUNTIF($M$2:Q523,E$1),"-")</f>
        <v>-</v>
      </c>
      <c r="F523" s="17" t="str">
        <f>IF($M523=F$1,COUNTIF($M$2:R523,F$1),"-")</f>
        <v>-</v>
      </c>
      <c r="G523" s="17" t="str">
        <f>IF($M523=G$1,COUNTIF($M$2:S523,G$1),"-")</f>
        <v>-</v>
      </c>
      <c r="H523" s="17" t="str">
        <f>IF($M523=H$1,COUNTIF($M$2:T523,H$1),"-")</f>
        <v>-</v>
      </c>
      <c r="I523" s="17" t="str">
        <f>IF($M523=I$1,COUNTIF($M$2:U523,I$1),"-")</f>
        <v>-</v>
      </c>
      <c r="J523" s="17">
        <f>IF($M523=J$1,COUNTIF($M$2:V523,J$1),"-")</f>
        <v>83</v>
      </c>
      <c r="K523" s="17" t="str">
        <f>IF($M523=K$1,COUNTIF($M$2:W523,K$1),"-")</f>
        <v>-</v>
      </c>
      <c r="M523" s="6" t="s">
        <v>86</v>
      </c>
      <c r="N523" s="8" t="s">
        <v>267</v>
      </c>
      <c r="O523" s="8" t="s">
        <v>140</v>
      </c>
      <c r="P523" s="114" t="s">
        <v>225</v>
      </c>
      <c r="Q523" s="6" t="str">
        <f t="shared" si="38"/>
        <v>Level 3 Understanding discipline in the workplace - 2012 - Workbook</v>
      </c>
      <c r="R523" s="120">
        <v>9781445397863</v>
      </c>
      <c r="S523" s="62">
        <v>16.989999999999998</v>
      </c>
      <c r="T523" s="9" t="s">
        <v>226</v>
      </c>
      <c r="U523" s="6" t="s">
        <v>340</v>
      </c>
      <c r="V523" s="7" t="s">
        <v>343</v>
      </c>
    </row>
    <row r="524" spans="1:22" x14ac:dyDescent="0.35">
      <c r="A524" s="17" t="str">
        <f>IF($M524=A$1,COUNTIF($M$2:M524,A$1),"-")</f>
        <v>-</v>
      </c>
      <c r="B524" s="17" t="str">
        <f>IF($M524=B$1,COUNTIF($M$2:N524,B$1),"-")</f>
        <v>-</v>
      </c>
      <c r="C524" s="17" t="str">
        <f>IF($M524=C$1,COUNTIF($M$2:O524,C$1),"-")</f>
        <v>-</v>
      </c>
      <c r="D524" s="17" t="str">
        <f>IF($M524=D$1,COUNTIF($M$2:P524,D$1),"-")</f>
        <v>-</v>
      </c>
      <c r="E524" s="17" t="str">
        <f>IF($M524=E$1,COUNTIF($M$2:Q524,E$1),"-")</f>
        <v>-</v>
      </c>
      <c r="F524" s="17" t="str">
        <f>IF($M524=F$1,COUNTIF($M$2:R524,F$1),"-")</f>
        <v>-</v>
      </c>
      <c r="G524" s="17" t="str">
        <f>IF($M524=G$1,COUNTIF($M$2:S524,G$1),"-")</f>
        <v>-</v>
      </c>
      <c r="H524" s="17" t="str">
        <f>IF($M524=H$1,COUNTIF($M$2:T524,H$1),"-")</f>
        <v>-</v>
      </c>
      <c r="I524" s="17" t="str">
        <f>IF($M524=I$1,COUNTIF($M$2:U524,I$1),"-")</f>
        <v>-</v>
      </c>
      <c r="J524" s="17">
        <f>IF($M524=J$1,COUNTIF($M$2:V524,J$1),"-")</f>
        <v>84</v>
      </c>
      <c r="K524" s="17" t="str">
        <f>IF($M524=K$1,COUNTIF($M$2:W524,K$1),"-")</f>
        <v>-</v>
      </c>
      <c r="M524" s="6" t="s">
        <v>86</v>
      </c>
      <c r="N524" s="8" t="s">
        <v>267</v>
      </c>
      <c r="O524" s="8" t="s">
        <v>176</v>
      </c>
      <c r="P524" s="114" t="s">
        <v>225</v>
      </c>
      <c r="Q524" s="6" t="str">
        <f t="shared" si="38"/>
        <v>Level 3 Understanding discipline in the workplace - 2012 - Workbook eBook</v>
      </c>
      <c r="R524" s="120">
        <v>9781509744985</v>
      </c>
      <c r="S524" s="62">
        <v>16.989999999999998</v>
      </c>
      <c r="T524" s="9" t="s">
        <v>226</v>
      </c>
      <c r="U524" s="6" t="s">
        <v>339</v>
      </c>
      <c r="V524" s="7" t="s">
        <v>343</v>
      </c>
    </row>
    <row r="525" spans="1:22" x14ac:dyDescent="0.35">
      <c r="A525" s="17" t="str">
        <f>IF($M525=A$1,COUNTIF($M$2:M525,A$1),"-")</f>
        <v>-</v>
      </c>
      <c r="B525" s="17" t="str">
        <f>IF($M525=B$1,COUNTIF($M$2:N525,B$1),"-")</f>
        <v>-</v>
      </c>
      <c r="C525" s="17" t="str">
        <f>IF($M525=C$1,COUNTIF($M$2:O525,C$1),"-")</f>
        <v>-</v>
      </c>
      <c r="D525" s="17" t="str">
        <f>IF($M525=D$1,COUNTIF($M$2:P525,D$1),"-")</f>
        <v>-</v>
      </c>
      <c r="E525" s="17" t="str">
        <f>IF($M525=E$1,COUNTIF($M$2:Q525,E$1),"-")</f>
        <v>-</v>
      </c>
      <c r="F525" s="17" t="str">
        <f>IF($M525=F$1,COUNTIF($M$2:R525,F$1),"-")</f>
        <v>-</v>
      </c>
      <c r="G525" s="17" t="str">
        <f>IF($M525=G$1,COUNTIF($M$2:S525,G$1),"-")</f>
        <v>-</v>
      </c>
      <c r="H525" s="17" t="str">
        <f>IF($M525=H$1,COUNTIF($M$2:T525,H$1),"-")</f>
        <v>-</v>
      </c>
      <c r="I525" s="17" t="str">
        <f>IF($M525=I$1,COUNTIF($M$2:U525,I$1),"-")</f>
        <v>-</v>
      </c>
      <c r="J525" s="17">
        <f>IF($M525=J$1,COUNTIF($M$2:V525,J$1),"-")</f>
        <v>85</v>
      </c>
      <c r="K525" s="17" t="str">
        <f>IF($M525=K$1,COUNTIF($M$2:W525,K$1),"-")</f>
        <v>-</v>
      </c>
      <c r="M525" s="6" t="s">
        <v>86</v>
      </c>
      <c r="N525" s="8" t="s">
        <v>268</v>
      </c>
      <c r="O525" s="8" t="s">
        <v>140</v>
      </c>
      <c r="P525" s="114" t="s">
        <v>225</v>
      </c>
      <c r="Q525" s="6" t="str">
        <f t="shared" si="38"/>
        <v>Level 3 Understanding health &amp; safety in the workplace - 2012 - Workbook</v>
      </c>
      <c r="R525" s="120">
        <v>9781445397948</v>
      </c>
      <c r="S525" s="62">
        <v>16.989999999999998</v>
      </c>
      <c r="T525" s="9" t="s">
        <v>226</v>
      </c>
      <c r="U525" s="6" t="s">
        <v>340</v>
      </c>
      <c r="V525" s="7" t="s">
        <v>343</v>
      </c>
    </row>
    <row r="526" spans="1:22" x14ac:dyDescent="0.35">
      <c r="A526" s="17" t="str">
        <f>IF($M526=A$1,COUNTIF($M$2:M526,A$1),"-")</f>
        <v>-</v>
      </c>
      <c r="B526" s="17" t="str">
        <f>IF($M526=B$1,COUNTIF($M$2:N526,B$1),"-")</f>
        <v>-</v>
      </c>
      <c r="C526" s="17" t="str">
        <f>IF($M526=C$1,COUNTIF($M$2:O526,C$1),"-")</f>
        <v>-</v>
      </c>
      <c r="D526" s="17" t="str">
        <f>IF($M526=D$1,COUNTIF($M$2:P526,D$1),"-")</f>
        <v>-</v>
      </c>
      <c r="E526" s="17" t="str">
        <f>IF($M526=E$1,COUNTIF($M$2:Q526,E$1),"-")</f>
        <v>-</v>
      </c>
      <c r="F526" s="17" t="str">
        <f>IF($M526=F$1,COUNTIF($M$2:R526,F$1),"-")</f>
        <v>-</v>
      </c>
      <c r="G526" s="17" t="str">
        <f>IF($M526=G$1,COUNTIF($M$2:S526,G$1),"-")</f>
        <v>-</v>
      </c>
      <c r="H526" s="17" t="str">
        <f>IF($M526=H$1,COUNTIF($M$2:T526,H$1),"-")</f>
        <v>-</v>
      </c>
      <c r="I526" s="17" t="str">
        <f>IF($M526=I$1,COUNTIF($M$2:U526,I$1),"-")</f>
        <v>-</v>
      </c>
      <c r="J526" s="17">
        <f>IF($M526=J$1,COUNTIF($M$2:V526,J$1),"-")</f>
        <v>86</v>
      </c>
      <c r="K526" s="17" t="str">
        <f>IF($M526=K$1,COUNTIF($M$2:W526,K$1),"-")</f>
        <v>-</v>
      </c>
      <c r="M526" s="6" t="s">
        <v>86</v>
      </c>
      <c r="N526" s="8" t="s">
        <v>268</v>
      </c>
      <c r="O526" s="8" t="s">
        <v>176</v>
      </c>
      <c r="P526" s="114" t="s">
        <v>225</v>
      </c>
      <c r="Q526" s="6" t="str">
        <f t="shared" si="38"/>
        <v>Level 3 Understanding health &amp; safety in the workplace - 2012 - Workbook eBook</v>
      </c>
      <c r="R526" s="120">
        <v>9781509748051</v>
      </c>
      <c r="S526" s="62">
        <v>16.989999999999998</v>
      </c>
      <c r="T526" s="9" t="s">
        <v>226</v>
      </c>
      <c r="U526" s="6" t="s">
        <v>339</v>
      </c>
      <c r="V526" s="7" t="s">
        <v>343</v>
      </c>
    </row>
    <row r="527" spans="1:22" x14ac:dyDescent="0.35">
      <c r="A527" s="17" t="str">
        <f>IF($M527=A$1,COUNTIF($M$2:M527,A$1),"-")</f>
        <v>-</v>
      </c>
      <c r="B527" s="17" t="str">
        <f>IF($M527=B$1,COUNTIF($M$2:N527,B$1),"-")</f>
        <v>-</v>
      </c>
      <c r="C527" s="17" t="str">
        <f>IF($M527=C$1,COUNTIF($M$2:O527,C$1),"-")</f>
        <v>-</v>
      </c>
      <c r="D527" s="17" t="str">
        <f>IF($M527=D$1,COUNTIF($M$2:P527,D$1),"-")</f>
        <v>-</v>
      </c>
      <c r="E527" s="17" t="str">
        <f>IF($M527=E$1,COUNTIF($M$2:Q527,E$1),"-")</f>
        <v>-</v>
      </c>
      <c r="F527" s="17" t="str">
        <f>IF($M527=F$1,COUNTIF($M$2:R527,F$1),"-")</f>
        <v>-</v>
      </c>
      <c r="G527" s="17" t="str">
        <f>IF($M527=G$1,COUNTIF($M$2:S527,G$1),"-")</f>
        <v>-</v>
      </c>
      <c r="H527" s="17" t="str">
        <f>IF($M527=H$1,COUNTIF($M$2:T527,H$1),"-")</f>
        <v>-</v>
      </c>
      <c r="I527" s="17" t="str">
        <f>IF($M527=I$1,COUNTIF($M$2:U527,I$1),"-")</f>
        <v>-</v>
      </c>
      <c r="J527" s="17">
        <f>IF($M527=J$1,COUNTIF($M$2:V527,J$1),"-")</f>
        <v>87</v>
      </c>
      <c r="K527" s="17" t="str">
        <f>IF($M527=K$1,COUNTIF($M$2:W527,K$1),"-")</f>
        <v>-</v>
      </c>
      <c r="M527" s="6" t="s">
        <v>86</v>
      </c>
      <c r="N527" s="8" t="s">
        <v>269</v>
      </c>
      <c r="O527" s="8" t="s">
        <v>140</v>
      </c>
      <c r="P527" s="114" t="s">
        <v>225</v>
      </c>
      <c r="Q527" s="6" t="str">
        <f t="shared" si="38"/>
        <v>Level 3 Understanding Innovation and Change in an Organisation - 2012 - Workbook</v>
      </c>
      <c r="R527" s="120">
        <v>9781445397726</v>
      </c>
      <c r="S527" s="62">
        <v>16.989999999999998</v>
      </c>
      <c r="T527" s="9" t="s">
        <v>226</v>
      </c>
      <c r="U527" s="6" t="s">
        <v>340</v>
      </c>
      <c r="V527" s="7" t="s">
        <v>343</v>
      </c>
    </row>
    <row r="528" spans="1:22" x14ac:dyDescent="0.35">
      <c r="A528" s="17" t="str">
        <f>IF($M528=A$1,COUNTIF($M$2:M528,A$1),"-")</f>
        <v>-</v>
      </c>
      <c r="B528" s="17" t="str">
        <f>IF($M528=B$1,COUNTIF($M$2:N528,B$1),"-")</f>
        <v>-</v>
      </c>
      <c r="C528" s="17" t="str">
        <f>IF($M528=C$1,COUNTIF($M$2:O528,C$1),"-")</f>
        <v>-</v>
      </c>
      <c r="D528" s="17" t="str">
        <f>IF($M528=D$1,COUNTIF($M$2:P528,D$1),"-")</f>
        <v>-</v>
      </c>
      <c r="E528" s="17" t="str">
        <f>IF($M528=E$1,COUNTIF($M$2:Q528,E$1),"-")</f>
        <v>-</v>
      </c>
      <c r="F528" s="17" t="str">
        <f>IF($M528=F$1,COUNTIF($M$2:R528,F$1),"-")</f>
        <v>-</v>
      </c>
      <c r="G528" s="17" t="str">
        <f>IF($M528=G$1,COUNTIF($M$2:S528,G$1),"-")</f>
        <v>-</v>
      </c>
      <c r="H528" s="17" t="str">
        <f>IF($M528=H$1,COUNTIF($M$2:T528,H$1),"-")</f>
        <v>-</v>
      </c>
      <c r="I528" s="17" t="str">
        <f>IF($M528=I$1,COUNTIF($M$2:U528,I$1),"-")</f>
        <v>-</v>
      </c>
      <c r="J528" s="17">
        <f>IF($M528=J$1,COUNTIF($M$2:V528,J$1),"-")</f>
        <v>88</v>
      </c>
      <c r="K528" s="17" t="str">
        <f>IF($M528=K$1,COUNTIF($M$2:W528,K$1),"-")</f>
        <v>-</v>
      </c>
      <c r="M528" s="6" t="s">
        <v>86</v>
      </c>
      <c r="N528" s="8" t="s">
        <v>269</v>
      </c>
      <c r="O528" s="8" t="s">
        <v>176</v>
      </c>
      <c r="P528" s="114" t="s">
        <v>225</v>
      </c>
      <c r="Q528" s="6" t="str">
        <f t="shared" si="38"/>
        <v>Level 3 Understanding Innovation and Change in an Organisation - 2012 - Workbook eBook</v>
      </c>
      <c r="R528" s="120">
        <v>9781509745432</v>
      </c>
      <c r="S528" s="62">
        <v>16.989999999999998</v>
      </c>
      <c r="T528" s="9" t="s">
        <v>226</v>
      </c>
      <c r="U528" s="6" t="s">
        <v>339</v>
      </c>
      <c r="V528" s="7" t="s">
        <v>343</v>
      </c>
    </row>
    <row r="529" spans="1:22" x14ac:dyDescent="0.35">
      <c r="A529" s="17" t="str">
        <f>IF($M529=A$1,COUNTIF($M$2:M529,A$1),"-")</f>
        <v>-</v>
      </c>
      <c r="B529" s="17" t="str">
        <f>IF($M529=B$1,COUNTIF($M$2:N529,B$1),"-")</f>
        <v>-</v>
      </c>
      <c r="C529" s="17" t="str">
        <f>IF($M529=C$1,COUNTIF($M$2:O529,C$1),"-")</f>
        <v>-</v>
      </c>
      <c r="D529" s="17" t="str">
        <f>IF($M529=D$1,COUNTIF($M$2:P529,D$1),"-")</f>
        <v>-</v>
      </c>
      <c r="E529" s="17" t="str">
        <f>IF($M529=E$1,COUNTIF($M$2:Q529,E$1),"-")</f>
        <v>-</v>
      </c>
      <c r="F529" s="17" t="str">
        <f>IF($M529=F$1,COUNTIF($M$2:R529,F$1),"-")</f>
        <v>-</v>
      </c>
      <c r="G529" s="17" t="str">
        <f>IF($M529=G$1,COUNTIF($M$2:S529,G$1),"-")</f>
        <v>-</v>
      </c>
      <c r="H529" s="17" t="str">
        <f>IF($M529=H$1,COUNTIF($M$2:T529,H$1),"-")</f>
        <v>-</v>
      </c>
      <c r="I529" s="17" t="str">
        <f>IF($M529=I$1,COUNTIF($M$2:U529,I$1),"-")</f>
        <v>-</v>
      </c>
      <c r="J529" s="17">
        <f>IF($M529=J$1,COUNTIF($M$2:V529,J$1),"-")</f>
        <v>89</v>
      </c>
      <c r="K529" s="17" t="str">
        <f>IF($M529=K$1,COUNTIF($M$2:W529,K$1),"-")</f>
        <v>-</v>
      </c>
      <c r="M529" s="6" t="s">
        <v>86</v>
      </c>
      <c r="N529" s="8" t="s">
        <v>270</v>
      </c>
      <c r="O529" s="8" t="s">
        <v>140</v>
      </c>
      <c r="P529" s="114" t="s">
        <v>225</v>
      </c>
      <c r="Q529" s="6" t="str">
        <f t="shared" si="38"/>
        <v>Level 3 Understanding Leadership - 2012 - Workbook</v>
      </c>
      <c r="R529" s="120">
        <v>9781445397801</v>
      </c>
      <c r="S529" s="62">
        <v>16.989999999999998</v>
      </c>
      <c r="T529" s="9" t="s">
        <v>226</v>
      </c>
      <c r="U529" s="6" t="s">
        <v>340</v>
      </c>
      <c r="V529" s="7" t="s">
        <v>343</v>
      </c>
    </row>
    <row r="530" spans="1:22" x14ac:dyDescent="0.35">
      <c r="A530" s="17" t="str">
        <f>IF($M530=A$1,COUNTIF($M$2:M530,A$1),"-")</f>
        <v>-</v>
      </c>
      <c r="B530" s="17" t="str">
        <f>IF($M530=B$1,COUNTIF($M$2:N530,B$1),"-")</f>
        <v>-</v>
      </c>
      <c r="C530" s="17" t="str">
        <f>IF($M530=C$1,COUNTIF($M$2:O530,C$1),"-")</f>
        <v>-</v>
      </c>
      <c r="D530" s="17" t="str">
        <f>IF($M530=D$1,COUNTIF($M$2:P530,D$1),"-")</f>
        <v>-</v>
      </c>
      <c r="E530" s="17" t="str">
        <f>IF($M530=E$1,COUNTIF($M$2:Q530,E$1),"-")</f>
        <v>-</v>
      </c>
      <c r="F530" s="17" t="str">
        <f>IF($M530=F$1,COUNTIF($M$2:R530,F$1),"-")</f>
        <v>-</v>
      </c>
      <c r="G530" s="17" t="str">
        <f>IF($M530=G$1,COUNTIF($M$2:S530,G$1),"-")</f>
        <v>-</v>
      </c>
      <c r="H530" s="17" t="str">
        <f>IF($M530=H$1,COUNTIF($M$2:T530,H$1),"-")</f>
        <v>-</v>
      </c>
      <c r="I530" s="17" t="str">
        <f>IF($M530=I$1,COUNTIF($M$2:U530,I$1),"-")</f>
        <v>-</v>
      </c>
      <c r="J530" s="17">
        <f>IF($M530=J$1,COUNTIF($M$2:V530,J$1),"-")</f>
        <v>90</v>
      </c>
      <c r="K530" s="17" t="str">
        <f>IF($M530=K$1,COUNTIF($M$2:W530,K$1),"-")</f>
        <v>-</v>
      </c>
      <c r="M530" s="6" t="s">
        <v>86</v>
      </c>
      <c r="N530" s="8" t="s">
        <v>270</v>
      </c>
      <c r="O530" s="8" t="s">
        <v>176</v>
      </c>
      <c r="P530" s="114" t="s">
        <v>225</v>
      </c>
      <c r="Q530" s="6" t="str">
        <f t="shared" si="38"/>
        <v>Level 3 Understanding Leadership - 2012 - Workbook eBook</v>
      </c>
      <c r="R530" s="120">
        <v>9781509746996</v>
      </c>
      <c r="S530" s="62">
        <v>16.989999999999998</v>
      </c>
      <c r="T530" s="9" t="s">
        <v>226</v>
      </c>
      <c r="U530" s="6" t="s">
        <v>339</v>
      </c>
      <c r="V530" s="7" t="s">
        <v>343</v>
      </c>
    </row>
    <row r="531" spans="1:22" x14ac:dyDescent="0.35">
      <c r="A531" s="17" t="str">
        <f>IF($M531=A$1,COUNTIF($M$2:M531,A$1),"-")</f>
        <v>-</v>
      </c>
      <c r="B531" s="17" t="str">
        <f>IF($M531=B$1,COUNTIF($M$2:N531,B$1),"-")</f>
        <v>-</v>
      </c>
      <c r="C531" s="17" t="str">
        <f>IF($M531=C$1,COUNTIF($M$2:O531,C$1),"-")</f>
        <v>-</v>
      </c>
      <c r="D531" s="17" t="str">
        <f>IF($M531=D$1,COUNTIF($M$2:P531,D$1),"-")</f>
        <v>-</v>
      </c>
      <c r="E531" s="17" t="str">
        <f>IF($M531=E$1,COUNTIF($M$2:Q531,E$1),"-")</f>
        <v>-</v>
      </c>
      <c r="F531" s="17" t="str">
        <f>IF($M531=F$1,COUNTIF($M$2:R531,F$1),"-")</f>
        <v>-</v>
      </c>
      <c r="G531" s="17" t="str">
        <f>IF($M531=G$1,COUNTIF($M$2:S531,G$1),"-")</f>
        <v>-</v>
      </c>
      <c r="H531" s="17" t="str">
        <f>IF($M531=H$1,COUNTIF($M$2:T531,H$1),"-")</f>
        <v>-</v>
      </c>
      <c r="I531" s="17" t="str">
        <f>IF($M531=I$1,COUNTIF($M$2:U531,I$1),"-")</f>
        <v>-</v>
      </c>
      <c r="J531" s="17">
        <f>IF($M531=J$1,COUNTIF($M$2:V531,J$1),"-")</f>
        <v>91</v>
      </c>
      <c r="K531" s="17" t="str">
        <f>IF($M531=K$1,COUNTIF($M$2:W531,K$1),"-")</f>
        <v>-</v>
      </c>
      <c r="M531" s="6" t="s">
        <v>86</v>
      </c>
      <c r="N531" s="8" t="s">
        <v>271</v>
      </c>
      <c r="O531" s="8" t="s">
        <v>140</v>
      </c>
      <c r="P531" s="114" t="s">
        <v>225</v>
      </c>
      <c r="Q531" s="6" t="str">
        <f t="shared" si="38"/>
        <v>Level 3 Understanding marketing for managers - 2012 - Workbook</v>
      </c>
      <c r="R531" s="120">
        <v>9781445398068</v>
      </c>
      <c r="S531" s="62">
        <v>16.989999999999998</v>
      </c>
      <c r="T531" s="9" t="s">
        <v>226</v>
      </c>
      <c r="U531" s="6" t="s">
        <v>340</v>
      </c>
      <c r="V531" s="7" t="s">
        <v>343</v>
      </c>
    </row>
    <row r="532" spans="1:22" x14ac:dyDescent="0.35">
      <c r="A532" s="17" t="str">
        <f>IF($M532=A$1,COUNTIF($M$2:M532,A$1),"-")</f>
        <v>-</v>
      </c>
      <c r="B532" s="17" t="str">
        <f>IF($M532=B$1,COUNTIF($M$2:N532,B$1),"-")</f>
        <v>-</v>
      </c>
      <c r="C532" s="17" t="str">
        <f>IF($M532=C$1,COUNTIF($M$2:O532,C$1),"-")</f>
        <v>-</v>
      </c>
      <c r="D532" s="17" t="str">
        <f>IF($M532=D$1,COUNTIF($M$2:P532,D$1),"-")</f>
        <v>-</v>
      </c>
      <c r="E532" s="17" t="str">
        <f>IF($M532=E$1,COUNTIF($M$2:Q532,E$1),"-")</f>
        <v>-</v>
      </c>
      <c r="F532" s="17" t="str">
        <f>IF($M532=F$1,COUNTIF($M$2:R532,F$1),"-")</f>
        <v>-</v>
      </c>
      <c r="G532" s="17" t="str">
        <f>IF($M532=G$1,COUNTIF($M$2:S532,G$1),"-")</f>
        <v>-</v>
      </c>
      <c r="H532" s="17" t="str">
        <f>IF($M532=H$1,COUNTIF($M$2:T532,H$1),"-")</f>
        <v>-</v>
      </c>
      <c r="I532" s="17" t="str">
        <f>IF($M532=I$1,COUNTIF($M$2:U532,I$1),"-")</f>
        <v>-</v>
      </c>
      <c r="J532" s="17">
        <f>IF($M532=J$1,COUNTIF($M$2:V532,J$1),"-")</f>
        <v>92</v>
      </c>
      <c r="K532" s="17" t="str">
        <f>IF($M532=K$1,COUNTIF($M$2:W532,K$1),"-")</f>
        <v>-</v>
      </c>
      <c r="M532" s="6" t="s">
        <v>86</v>
      </c>
      <c r="N532" s="8" t="s">
        <v>271</v>
      </c>
      <c r="O532" s="8" t="s">
        <v>176</v>
      </c>
      <c r="P532" s="114" t="s">
        <v>225</v>
      </c>
      <c r="Q532" s="6" t="str">
        <f t="shared" si="38"/>
        <v>Level 3 Understanding marketing for managers - 2012 - Workbook eBook</v>
      </c>
      <c r="R532" s="120">
        <v>9781509748525</v>
      </c>
      <c r="S532" s="62">
        <v>16.989999999999998</v>
      </c>
      <c r="T532" s="9" t="s">
        <v>226</v>
      </c>
      <c r="U532" s="6" t="s">
        <v>339</v>
      </c>
      <c r="V532" s="7" t="s">
        <v>343</v>
      </c>
    </row>
    <row r="533" spans="1:22" x14ac:dyDescent="0.35">
      <c r="A533" s="17" t="str">
        <f>IF($M533=A$1,COUNTIF($M$2:M533,A$1),"-")</f>
        <v>-</v>
      </c>
      <c r="B533" s="17" t="str">
        <f>IF($M533=B$1,COUNTIF($M$2:N533,B$1),"-")</f>
        <v>-</v>
      </c>
      <c r="C533" s="17" t="str">
        <f>IF($M533=C$1,COUNTIF($M$2:O533,C$1),"-")</f>
        <v>-</v>
      </c>
      <c r="D533" s="17" t="str">
        <f>IF($M533=D$1,COUNTIF($M$2:P533,D$1),"-")</f>
        <v>-</v>
      </c>
      <c r="E533" s="17" t="str">
        <f>IF($M533=E$1,COUNTIF($M$2:Q533,E$1),"-")</f>
        <v>-</v>
      </c>
      <c r="F533" s="17" t="str">
        <f>IF($M533=F$1,COUNTIF($M$2:R533,F$1),"-")</f>
        <v>-</v>
      </c>
      <c r="G533" s="17" t="str">
        <f>IF($M533=G$1,COUNTIF($M$2:S533,G$1),"-")</f>
        <v>-</v>
      </c>
      <c r="H533" s="17" t="str">
        <f>IF($M533=H$1,COUNTIF($M$2:T533,H$1),"-")</f>
        <v>-</v>
      </c>
      <c r="I533" s="17" t="str">
        <f>IF($M533=I$1,COUNTIF($M$2:U533,I$1),"-")</f>
        <v>-</v>
      </c>
      <c r="J533" s="17">
        <f>IF($M533=J$1,COUNTIF($M$2:V533,J$1),"-")</f>
        <v>93</v>
      </c>
      <c r="K533" s="17" t="str">
        <f>IF($M533=K$1,COUNTIF($M$2:W533,K$1),"-")</f>
        <v>-</v>
      </c>
      <c r="M533" s="6" t="s">
        <v>86</v>
      </c>
      <c r="N533" s="8" t="s">
        <v>272</v>
      </c>
      <c r="O533" s="8" t="s">
        <v>140</v>
      </c>
      <c r="P533" s="114" t="s">
        <v>225</v>
      </c>
      <c r="Q533" s="6" t="str">
        <f t="shared" si="38"/>
        <v>Level 3 Understanding negotiation and networking in the workplace - 2012 - Workbook</v>
      </c>
      <c r="R533" s="120">
        <v>9781445398020</v>
      </c>
      <c r="S533" s="62">
        <v>16.989999999999998</v>
      </c>
      <c r="T533" s="9" t="s">
        <v>226</v>
      </c>
      <c r="U533" s="6" t="s">
        <v>340</v>
      </c>
      <c r="V533" s="7" t="s">
        <v>343</v>
      </c>
    </row>
    <row r="534" spans="1:22" x14ac:dyDescent="0.35">
      <c r="A534" s="17" t="str">
        <f>IF($M534=A$1,COUNTIF($M$2:M534,A$1),"-")</f>
        <v>-</v>
      </c>
      <c r="B534" s="17" t="str">
        <f>IF($M534=B$1,COUNTIF($M$2:N534,B$1),"-")</f>
        <v>-</v>
      </c>
      <c r="C534" s="17" t="str">
        <f>IF($M534=C$1,COUNTIF($M$2:O534,C$1),"-")</f>
        <v>-</v>
      </c>
      <c r="D534" s="17" t="str">
        <f>IF($M534=D$1,COUNTIF($M$2:P534,D$1),"-")</f>
        <v>-</v>
      </c>
      <c r="E534" s="17" t="str">
        <f>IF($M534=E$1,COUNTIF($M$2:Q534,E$1),"-")</f>
        <v>-</v>
      </c>
      <c r="F534" s="17" t="str">
        <f>IF($M534=F$1,COUNTIF($M$2:R534,F$1),"-")</f>
        <v>-</v>
      </c>
      <c r="G534" s="17" t="str">
        <f>IF($M534=G$1,COUNTIF($M$2:S534,G$1),"-")</f>
        <v>-</v>
      </c>
      <c r="H534" s="17" t="str">
        <f>IF($M534=H$1,COUNTIF($M$2:T534,H$1),"-")</f>
        <v>-</v>
      </c>
      <c r="I534" s="17" t="str">
        <f>IF($M534=I$1,COUNTIF($M$2:U534,I$1),"-")</f>
        <v>-</v>
      </c>
      <c r="J534" s="17">
        <f>IF($M534=J$1,COUNTIF($M$2:V534,J$1),"-")</f>
        <v>94</v>
      </c>
      <c r="K534" s="17" t="str">
        <f>IF($M534=K$1,COUNTIF($M$2:W534,K$1),"-")</f>
        <v>-</v>
      </c>
      <c r="M534" s="6" t="s">
        <v>86</v>
      </c>
      <c r="N534" s="8" t="s">
        <v>272</v>
      </c>
      <c r="O534" s="8" t="s">
        <v>176</v>
      </c>
      <c r="P534" s="114" t="s">
        <v>225</v>
      </c>
      <c r="Q534" s="6" t="str">
        <f t="shared" si="38"/>
        <v>Level 3 Understanding negotiation and networking in the workplace - 2012 - Workbook eBook</v>
      </c>
      <c r="R534" s="120">
        <v>9781509748129</v>
      </c>
      <c r="S534" s="62">
        <v>16.989999999999998</v>
      </c>
      <c r="T534" s="9" t="s">
        <v>226</v>
      </c>
      <c r="U534" s="6" t="s">
        <v>339</v>
      </c>
      <c r="V534" s="7" t="s">
        <v>343</v>
      </c>
    </row>
    <row r="535" spans="1:22" x14ac:dyDescent="0.35">
      <c r="A535" s="17" t="str">
        <f>IF($M535=A$1,COUNTIF($M$2:M535,A$1),"-")</f>
        <v>-</v>
      </c>
      <c r="B535" s="17" t="str">
        <f>IF($M535=B$1,COUNTIF($M$2:N535,B$1),"-")</f>
        <v>-</v>
      </c>
      <c r="C535" s="17" t="str">
        <f>IF($M535=C$1,COUNTIF($M$2:O535,C$1),"-")</f>
        <v>-</v>
      </c>
      <c r="D535" s="17" t="str">
        <f>IF($M535=D$1,COUNTIF($M$2:P535,D$1),"-")</f>
        <v>-</v>
      </c>
      <c r="E535" s="17" t="str">
        <f>IF($M535=E$1,COUNTIF($M$2:Q535,E$1),"-")</f>
        <v>-</v>
      </c>
      <c r="F535" s="17" t="str">
        <f>IF($M535=F$1,COUNTIF($M$2:R535,F$1),"-")</f>
        <v>-</v>
      </c>
      <c r="G535" s="17" t="str">
        <f>IF($M535=G$1,COUNTIF($M$2:S535,G$1),"-")</f>
        <v>-</v>
      </c>
      <c r="H535" s="17" t="str">
        <f>IF($M535=H$1,COUNTIF($M$2:T535,H$1),"-")</f>
        <v>-</v>
      </c>
      <c r="I535" s="17" t="str">
        <f>IF($M535=I$1,COUNTIF($M$2:U535,I$1),"-")</f>
        <v>-</v>
      </c>
      <c r="J535" s="17">
        <f>IF($M535=J$1,COUNTIF($M$2:V535,J$1),"-")</f>
        <v>95</v>
      </c>
      <c r="K535" s="17" t="str">
        <f>IF($M535=K$1,COUNTIF($M$2:W535,K$1),"-")</f>
        <v>-</v>
      </c>
      <c r="M535" s="6" t="s">
        <v>86</v>
      </c>
      <c r="N535" s="8" t="s">
        <v>273</v>
      </c>
      <c r="O535" s="8" t="s">
        <v>140</v>
      </c>
      <c r="P535" s="114" t="s">
        <v>225</v>
      </c>
      <c r="Q535" s="6" t="str">
        <f t="shared" si="38"/>
        <v>Level 3 Understanding organising &amp; delegating in the workplace - 2012 - Workbook</v>
      </c>
      <c r="R535" s="120">
        <v>9781445397924</v>
      </c>
      <c r="S535" s="62">
        <v>16.989999999999998</v>
      </c>
      <c r="T535" s="9" t="s">
        <v>226</v>
      </c>
      <c r="U535" s="6" t="s">
        <v>340</v>
      </c>
      <c r="V535" s="7" t="s">
        <v>343</v>
      </c>
    </row>
    <row r="536" spans="1:22" x14ac:dyDescent="0.35">
      <c r="A536" s="17" t="str">
        <f>IF($M536=A$1,COUNTIF($M$2:M536,A$1),"-")</f>
        <v>-</v>
      </c>
      <c r="B536" s="17" t="str">
        <f>IF($M536=B$1,COUNTIF($M$2:N536,B$1),"-")</f>
        <v>-</v>
      </c>
      <c r="C536" s="17" t="str">
        <f>IF($M536=C$1,COUNTIF($M$2:O536,C$1),"-")</f>
        <v>-</v>
      </c>
      <c r="D536" s="17" t="str">
        <f>IF($M536=D$1,COUNTIF($M$2:P536,D$1),"-")</f>
        <v>-</v>
      </c>
      <c r="E536" s="17" t="str">
        <f>IF($M536=E$1,COUNTIF($M$2:Q536,E$1),"-")</f>
        <v>-</v>
      </c>
      <c r="F536" s="17" t="str">
        <f>IF($M536=F$1,COUNTIF($M$2:R536,F$1),"-")</f>
        <v>-</v>
      </c>
      <c r="G536" s="17" t="str">
        <f>IF($M536=G$1,COUNTIF($M$2:S536,G$1),"-")</f>
        <v>-</v>
      </c>
      <c r="H536" s="17" t="str">
        <f>IF($M536=H$1,COUNTIF($M$2:T536,H$1),"-")</f>
        <v>-</v>
      </c>
      <c r="I536" s="17" t="str">
        <f>IF($M536=I$1,COUNTIF($M$2:U536,I$1),"-")</f>
        <v>-</v>
      </c>
      <c r="J536" s="17">
        <f>IF($M536=J$1,COUNTIF($M$2:V536,J$1),"-")</f>
        <v>96</v>
      </c>
      <c r="K536" s="17" t="str">
        <f>IF($M536=K$1,COUNTIF($M$2:W536,K$1),"-")</f>
        <v>-</v>
      </c>
      <c r="M536" s="6" t="s">
        <v>86</v>
      </c>
      <c r="N536" s="8" t="s">
        <v>273</v>
      </c>
      <c r="O536" s="8" t="s">
        <v>176</v>
      </c>
      <c r="P536" s="114" t="s">
        <v>225</v>
      </c>
      <c r="Q536" s="6" t="str">
        <f t="shared" si="38"/>
        <v>Level 3 Understanding organising &amp; delegating in the workplace - 2012 - Workbook eBook</v>
      </c>
      <c r="R536" s="120">
        <v>9781509748037</v>
      </c>
      <c r="S536" s="62">
        <v>16.989999999999998</v>
      </c>
      <c r="T536" s="9" t="s">
        <v>226</v>
      </c>
      <c r="U536" s="6" t="s">
        <v>339</v>
      </c>
      <c r="V536" s="7" t="s">
        <v>343</v>
      </c>
    </row>
    <row r="537" spans="1:22" x14ac:dyDescent="0.35">
      <c r="A537" s="17" t="str">
        <f>IF($M537=A$1,COUNTIF($M$2:M537,A$1),"-")</f>
        <v>-</v>
      </c>
      <c r="B537" s="17" t="str">
        <f>IF($M537=B$1,COUNTIF($M$2:N537,B$1),"-")</f>
        <v>-</v>
      </c>
      <c r="C537" s="17" t="str">
        <f>IF($M537=C$1,COUNTIF($M$2:O537,C$1),"-")</f>
        <v>-</v>
      </c>
      <c r="D537" s="17" t="str">
        <f>IF($M537=D$1,COUNTIF($M$2:P537,D$1),"-")</f>
        <v>-</v>
      </c>
      <c r="E537" s="17" t="str">
        <f>IF($M537=E$1,COUNTIF($M$2:Q537,E$1),"-")</f>
        <v>-</v>
      </c>
      <c r="F537" s="17" t="str">
        <f>IF($M537=F$1,COUNTIF($M$2:R537,F$1),"-")</f>
        <v>-</v>
      </c>
      <c r="G537" s="17" t="str">
        <f>IF($M537=G$1,COUNTIF($M$2:S537,G$1),"-")</f>
        <v>-</v>
      </c>
      <c r="H537" s="17" t="str">
        <f>IF($M537=H$1,COUNTIF($M$2:T537,H$1),"-")</f>
        <v>-</v>
      </c>
      <c r="I537" s="17" t="str">
        <f>IF($M537=I$1,COUNTIF($M$2:U537,I$1),"-")</f>
        <v>-</v>
      </c>
      <c r="J537" s="17">
        <f>IF($M537=J$1,COUNTIF($M$2:V537,J$1),"-")</f>
        <v>97</v>
      </c>
      <c r="K537" s="17" t="str">
        <f>IF($M537=K$1,COUNTIF($M$2:W537,K$1),"-")</f>
        <v>-</v>
      </c>
      <c r="M537" s="6" t="s">
        <v>86</v>
      </c>
      <c r="N537" s="8" t="s">
        <v>274</v>
      </c>
      <c r="O537" s="8" t="s">
        <v>140</v>
      </c>
      <c r="P537" s="114" t="s">
        <v>225</v>
      </c>
      <c r="Q537" s="6" t="str">
        <f t="shared" ref="Q537:Q568" si="39">CONCATENATE(N537," - ",P537," - ",O537)</f>
        <v>Level 3 Understanding performance management - 2012 - Workbook</v>
      </c>
      <c r="R537" s="120">
        <v>9781445397979</v>
      </c>
      <c r="S537" s="62">
        <v>16.989999999999998</v>
      </c>
      <c r="T537" s="9" t="s">
        <v>226</v>
      </c>
      <c r="U537" s="6" t="s">
        <v>340</v>
      </c>
      <c r="V537" s="7" t="s">
        <v>343</v>
      </c>
    </row>
    <row r="538" spans="1:22" x14ac:dyDescent="0.35">
      <c r="A538" s="17" t="str">
        <f>IF($M538=A$1,COUNTIF($M$2:M538,A$1),"-")</f>
        <v>-</v>
      </c>
      <c r="B538" s="17" t="str">
        <f>IF($M538=B$1,COUNTIF($M$2:N538,B$1),"-")</f>
        <v>-</v>
      </c>
      <c r="C538" s="17" t="str">
        <f>IF($M538=C$1,COUNTIF($M$2:O538,C$1),"-")</f>
        <v>-</v>
      </c>
      <c r="D538" s="17" t="str">
        <f>IF($M538=D$1,COUNTIF($M$2:P538,D$1),"-")</f>
        <v>-</v>
      </c>
      <c r="E538" s="17" t="str">
        <f>IF($M538=E$1,COUNTIF($M$2:Q538,E$1),"-")</f>
        <v>-</v>
      </c>
      <c r="F538" s="17" t="str">
        <f>IF($M538=F$1,COUNTIF($M$2:R538,F$1),"-")</f>
        <v>-</v>
      </c>
      <c r="G538" s="17" t="str">
        <f>IF($M538=G$1,COUNTIF($M$2:S538,G$1),"-")</f>
        <v>-</v>
      </c>
      <c r="H538" s="17" t="str">
        <f>IF($M538=H$1,COUNTIF($M$2:T538,H$1),"-")</f>
        <v>-</v>
      </c>
      <c r="I538" s="17" t="str">
        <f>IF($M538=I$1,COUNTIF($M$2:U538,I$1),"-")</f>
        <v>-</v>
      </c>
      <c r="J538" s="17">
        <f>IF($M538=J$1,COUNTIF($M$2:V538,J$1),"-")</f>
        <v>98</v>
      </c>
      <c r="K538" s="17" t="str">
        <f>IF($M538=K$1,COUNTIF($M$2:W538,K$1),"-")</f>
        <v>-</v>
      </c>
      <c r="M538" s="6" t="s">
        <v>86</v>
      </c>
      <c r="N538" s="8" t="s">
        <v>274</v>
      </c>
      <c r="O538" s="8" t="s">
        <v>176</v>
      </c>
      <c r="P538" s="114" t="s">
        <v>225</v>
      </c>
      <c r="Q538" s="6" t="str">
        <f t="shared" si="39"/>
        <v>Level 3 Understanding performance management - 2012 - Workbook eBook</v>
      </c>
      <c r="R538" s="120">
        <v>9781509748075</v>
      </c>
      <c r="S538" s="62">
        <v>16.989999999999998</v>
      </c>
      <c r="T538" s="9" t="s">
        <v>226</v>
      </c>
      <c r="U538" s="6" t="s">
        <v>339</v>
      </c>
      <c r="V538" s="7" t="s">
        <v>343</v>
      </c>
    </row>
    <row r="539" spans="1:22" x14ac:dyDescent="0.35">
      <c r="A539" s="17" t="str">
        <f>IF($M539=A$1,COUNTIF($M$2:M539,A$1),"-")</f>
        <v>-</v>
      </c>
      <c r="B539" s="17" t="str">
        <f>IF($M539=B$1,COUNTIF($M$2:N539,B$1),"-")</f>
        <v>-</v>
      </c>
      <c r="C539" s="17" t="str">
        <f>IF($M539=C$1,COUNTIF($M$2:O539,C$1),"-")</f>
        <v>-</v>
      </c>
      <c r="D539" s="17" t="str">
        <f>IF($M539=D$1,COUNTIF($M$2:P539,D$1),"-")</f>
        <v>-</v>
      </c>
      <c r="E539" s="17" t="str">
        <f>IF($M539=E$1,COUNTIF($M$2:Q539,E$1),"-")</f>
        <v>-</v>
      </c>
      <c r="F539" s="17" t="str">
        <f>IF($M539=F$1,COUNTIF($M$2:R539,F$1),"-")</f>
        <v>-</v>
      </c>
      <c r="G539" s="17" t="str">
        <f>IF($M539=G$1,COUNTIF($M$2:S539,G$1),"-")</f>
        <v>-</v>
      </c>
      <c r="H539" s="17" t="str">
        <f>IF($M539=H$1,COUNTIF($M$2:T539,H$1),"-")</f>
        <v>-</v>
      </c>
      <c r="I539" s="17" t="str">
        <f>IF($M539=I$1,COUNTIF($M$2:U539,I$1),"-")</f>
        <v>-</v>
      </c>
      <c r="J539" s="17">
        <f>IF($M539=J$1,COUNTIF($M$2:V539,J$1),"-")</f>
        <v>99</v>
      </c>
      <c r="K539" s="17" t="str">
        <f>IF($M539=K$1,COUNTIF($M$2:W539,K$1),"-")</f>
        <v>-</v>
      </c>
      <c r="M539" s="6" t="s">
        <v>86</v>
      </c>
      <c r="N539" s="8" t="s">
        <v>275</v>
      </c>
      <c r="O539" s="8" t="s">
        <v>140</v>
      </c>
      <c r="P539" s="114" t="s">
        <v>225</v>
      </c>
      <c r="Q539" s="6" t="str">
        <f t="shared" si="39"/>
        <v>Level 3 Understanding recruitment and selection of new staff in the workplace - 2012 - Workbook</v>
      </c>
      <c r="R539" s="120">
        <v>9781445397870</v>
      </c>
      <c r="S539" s="62">
        <v>16.989999999999998</v>
      </c>
      <c r="T539" s="9" t="s">
        <v>226</v>
      </c>
      <c r="U539" s="6" t="s">
        <v>340</v>
      </c>
      <c r="V539" s="7" t="s">
        <v>343</v>
      </c>
    </row>
    <row r="540" spans="1:22" x14ac:dyDescent="0.35">
      <c r="A540" s="17" t="str">
        <f>IF($M540=A$1,COUNTIF($M$2:M540,A$1),"-")</f>
        <v>-</v>
      </c>
      <c r="B540" s="17" t="str">
        <f>IF($M540=B$1,COUNTIF($M$2:N540,B$1),"-")</f>
        <v>-</v>
      </c>
      <c r="C540" s="17" t="str">
        <f>IF($M540=C$1,COUNTIF($M$2:O540,C$1),"-")</f>
        <v>-</v>
      </c>
      <c r="D540" s="17" t="str">
        <f>IF($M540=D$1,COUNTIF($M$2:P540,D$1),"-")</f>
        <v>-</v>
      </c>
      <c r="E540" s="17" t="str">
        <f>IF($M540=E$1,COUNTIF($M$2:Q540,E$1),"-")</f>
        <v>-</v>
      </c>
      <c r="F540" s="17" t="str">
        <f>IF($M540=F$1,COUNTIF($M$2:R540,F$1),"-")</f>
        <v>-</v>
      </c>
      <c r="G540" s="17" t="str">
        <f>IF($M540=G$1,COUNTIF($M$2:S540,G$1),"-")</f>
        <v>-</v>
      </c>
      <c r="H540" s="17" t="str">
        <f>IF($M540=H$1,COUNTIF($M$2:T540,H$1),"-")</f>
        <v>-</v>
      </c>
      <c r="I540" s="17" t="str">
        <f>IF($M540=I$1,COUNTIF($M$2:U540,I$1),"-")</f>
        <v>-</v>
      </c>
      <c r="J540" s="17">
        <f>IF($M540=J$1,COUNTIF($M$2:V540,J$1),"-")</f>
        <v>100</v>
      </c>
      <c r="K540" s="17" t="str">
        <f>IF($M540=K$1,COUNTIF($M$2:W540,K$1),"-")</f>
        <v>-</v>
      </c>
      <c r="M540" s="6" t="s">
        <v>86</v>
      </c>
      <c r="N540" s="8" t="s">
        <v>275</v>
      </c>
      <c r="O540" s="8" t="s">
        <v>176</v>
      </c>
      <c r="P540" s="114" t="s">
        <v>225</v>
      </c>
      <c r="Q540" s="6" t="str">
        <f t="shared" si="39"/>
        <v>Level 3 Understanding recruitment and selection of new staff in the workplace - 2012 - Workbook eBook</v>
      </c>
      <c r="R540" s="120">
        <v>9781509744992</v>
      </c>
      <c r="S540" s="62">
        <v>16.989999999999998</v>
      </c>
      <c r="T540" s="9" t="s">
        <v>226</v>
      </c>
      <c r="U540" s="6" t="s">
        <v>339</v>
      </c>
      <c r="V540" s="7" t="s">
        <v>343</v>
      </c>
    </row>
    <row r="541" spans="1:22" x14ac:dyDescent="0.35">
      <c r="A541" s="17" t="str">
        <f>IF($M541=A$1,COUNTIF($M$2:M541,A$1),"-")</f>
        <v>-</v>
      </c>
      <c r="B541" s="17" t="str">
        <f>IF($M541=B$1,COUNTIF($M$2:N541,B$1),"-")</f>
        <v>-</v>
      </c>
      <c r="C541" s="17" t="str">
        <f>IF($M541=C$1,COUNTIF($M$2:O541,C$1),"-")</f>
        <v>-</v>
      </c>
      <c r="D541" s="17" t="str">
        <f>IF($M541=D$1,COUNTIF($M$2:P541,D$1),"-")</f>
        <v>-</v>
      </c>
      <c r="E541" s="17" t="str">
        <f>IF($M541=E$1,COUNTIF($M$2:Q541,E$1),"-")</f>
        <v>-</v>
      </c>
      <c r="F541" s="17" t="str">
        <f>IF($M541=F$1,COUNTIF($M$2:R541,F$1),"-")</f>
        <v>-</v>
      </c>
      <c r="G541" s="17" t="str">
        <f>IF($M541=G$1,COUNTIF($M$2:S541,G$1),"-")</f>
        <v>-</v>
      </c>
      <c r="H541" s="17" t="str">
        <f>IF($M541=H$1,COUNTIF($M$2:T541,H$1),"-")</f>
        <v>-</v>
      </c>
      <c r="I541" s="17" t="str">
        <f>IF($M541=I$1,COUNTIF($M$2:U541,I$1),"-")</f>
        <v>-</v>
      </c>
      <c r="J541" s="17">
        <f>IF($M541=J$1,COUNTIF($M$2:V541,J$1),"-")</f>
        <v>101</v>
      </c>
      <c r="K541" s="17" t="str">
        <f>IF($M541=K$1,COUNTIF($M$2:W541,K$1),"-")</f>
        <v>-</v>
      </c>
      <c r="M541" s="6" t="s">
        <v>86</v>
      </c>
      <c r="N541" s="8" t="s">
        <v>276</v>
      </c>
      <c r="O541" s="8" t="s">
        <v>140</v>
      </c>
      <c r="P541" s="114" t="s">
        <v>225</v>
      </c>
      <c r="Q541" s="6" t="str">
        <f t="shared" si="39"/>
        <v>Level 3 Understanding stress management in the workplace - 2012 - Workbook</v>
      </c>
      <c r="R541" s="120">
        <v>9781445397856</v>
      </c>
      <c r="S541" s="62">
        <v>16.989999999999998</v>
      </c>
      <c r="T541" s="9" t="s">
        <v>226</v>
      </c>
      <c r="U541" s="6" t="s">
        <v>340</v>
      </c>
      <c r="V541" s="7" t="s">
        <v>343</v>
      </c>
    </row>
    <row r="542" spans="1:22" x14ac:dyDescent="0.35">
      <c r="A542" s="17" t="str">
        <f>IF($M542=A$1,COUNTIF($M$2:M542,A$1),"-")</f>
        <v>-</v>
      </c>
      <c r="B542" s="17" t="str">
        <f>IF($M542=B$1,COUNTIF($M$2:N542,B$1),"-")</f>
        <v>-</v>
      </c>
      <c r="C542" s="17" t="str">
        <f>IF($M542=C$1,COUNTIF($M$2:O542,C$1),"-")</f>
        <v>-</v>
      </c>
      <c r="D542" s="17" t="str">
        <f>IF($M542=D$1,COUNTIF($M$2:P542,D$1),"-")</f>
        <v>-</v>
      </c>
      <c r="E542" s="17" t="str">
        <f>IF($M542=E$1,COUNTIF($M$2:Q542,E$1),"-")</f>
        <v>-</v>
      </c>
      <c r="F542" s="17" t="str">
        <f>IF($M542=F$1,COUNTIF($M$2:R542,F$1),"-")</f>
        <v>-</v>
      </c>
      <c r="G542" s="17" t="str">
        <f>IF($M542=G$1,COUNTIF($M$2:S542,G$1),"-")</f>
        <v>-</v>
      </c>
      <c r="H542" s="17" t="str">
        <f>IF($M542=H$1,COUNTIF($M$2:T542,H$1),"-")</f>
        <v>-</v>
      </c>
      <c r="I542" s="17" t="str">
        <f>IF($M542=I$1,COUNTIF($M$2:U542,I$1),"-")</f>
        <v>-</v>
      </c>
      <c r="J542" s="17">
        <f>IF($M542=J$1,COUNTIF($M$2:V542,J$1),"-")</f>
        <v>102</v>
      </c>
      <c r="K542" s="17" t="str">
        <f>IF($M542=K$1,COUNTIF($M$2:W542,K$1),"-")</f>
        <v>-</v>
      </c>
      <c r="M542" s="6" t="s">
        <v>86</v>
      </c>
      <c r="N542" s="8" t="s">
        <v>276</v>
      </c>
      <c r="O542" s="8" t="s">
        <v>176</v>
      </c>
      <c r="P542" s="114" t="s">
        <v>225</v>
      </c>
      <c r="Q542" s="6" t="str">
        <f t="shared" si="39"/>
        <v>Level 3 Understanding stress management in the workplace - 2012 - Workbook eBook</v>
      </c>
      <c r="R542" s="120">
        <v>9781509744978</v>
      </c>
      <c r="S542" s="62">
        <v>16.989999999999998</v>
      </c>
      <c r="T542" s="9" t="s">
        <v>226</v>
      </c>
      <c r="U542" s="6" t="s">
        <v>339</v>
      </c>
      <c r="V542" s="7" t="s">
        <v>343</v>
      </c>
    </row>
    <row r="543" spans="1:22" x14ac:dyDescent="0.35">
      <c r="A543" s="17" t="str">
        <f>IF($M543=A$1,COUNTIF($M$2:M543,A$1),"-")</f>
        <v>-</v>
      </c>
      <c r="B543" s="17" t="str">
        <f>IF($M543=B$1,COUNTIF($M$2:N543,B$1),"-")</f>
        <v>-</v>
      </c>
      <c r="C543" s="17" t="str">
        <f>IF($M543=C$1,COUNTIF($M$2:O543,C$1),"-")</f>
        <v>-</v>
      </c>
      <c r="D543" s="17" t="str">
        <f>IF($M543=D$1,COUNTIF($M$2:P543,D$1),"-")</f>
        <v>-</v>
      </c>
      <c r="E543" s="17" t="str">
        <f>IF($M543=E$1,COUNTIF($M$2:Q543,E$1),"-")</f>
        <v>-</v>
      </c>
      <c r="F543" s="17" t="str">
        <f>IF($M543=F$1,COUNTIF($M$2:R543,F$1),"-")</f>
        <v>-</v>
      </c>
      <c r="G543" s="17" t="str">
        <f>IF($M543=G$1,COUNTIF($M$2:S543,G$1),"-")</f>
        <v>-</v>
      </c>
      <c r="H543" s="17" t="str">
        <f>IF($M543=H$1,COUNTIF($M$2:T543,H$1),"-")</f>
        <v>-</v>
      </c>
      <c r="I543" s="17" t="str">
        <f>IF($M543=I$1,COUNTIF($M$2:U543,I$1),"-")</f>
        <v>-</v>
      </c>
      <c r="J543" s="17">
        <f>IF($M543=J$1,COUNTIF($M$2:V543,J$1),"-")</f>
        <v>103</v>
      </c>
      <c r="K543" s="17" t="str">
        <f>IF($M543=K$1,COUNTIF($M$2:W543,K$1),"-")</f>
        <v>-</v>
      </c>
      <c r="M543" s="6" t="s">
        <v>86</v>
      </c>
      <c r="N543" s="8" t="s">
        <v>277</v>
      </c>
      <c r="O543" s="8" t="s">
        <v>140</v>
      </c>
      <c r="P543" s="114" t="s">
        <v>225</v>
      </c>
      <c r="Q543" s="6" t="str">
        <f t="shared" si="39"/>
        <v>Level 3 Understanding the Communication Process in the Workplace - 2012 - Workbook</v>
      </c>
      <c r="R543" s="120">
        <v>9781445398013</v>
      </c>
      <c r="S543" s="62">
        <v>16.989999999999998</v>
      </c>
      <c r="T543" s="9" t="s">
        <v>226</v>
      </c>
      <c r="U543" s="6" t="s">
        <v>340</v>
      </c>
      <c r="V543" s="7" t="s">
        <v>343</v>
      </c>
    </row>
    <row r="544" spans="1:22" x14ac:dyDescent="0.35">
      <c r="A544" s="17" t="str">
        <f>IF($M544=A$1,COUNTIF($M$2:M544,A$1),"-")</f>
        <v>-</v>
      </c>
      <c r="B544" s="17" t="str">
        <f>IF($M544=B$1,COUNTIF($M$2:N544,B$1),"-")</f>
        <v>-</v>
      </c>
      <c r="C544" s="17" t="str">
        <f>IF($M544=C$1,COUNTIF($M$2:O544,C$1),"-")</f>
        <v>-</v>
      </c>
      <c r="D544" s="17" t="str">
        <f>IF($M544=D$1,COUNTIF($M$2:P544,D$1),"-")</f>
        <v>-</v>
      </c>
      <c r="E544" s="17" t="str">
        <f>IF($M544=E$1,COUNTIF($M$2:Q544,E$1),"-")</f>
        <v>-</v>
      </c>
      <c r="F544" s="17" t="str">
        <f>IF($M544=F$1,COUNTIF($M$2:R544,F$1),"-")</f>
        <v>-</v>
      </c>
      <c r="G544" s="17" t="str">
        <f>IF($M544=G$1,COUNTIF($M$2:S544,G$1),"-")</f>
        <v>-</v>
      </c>
      <c r="H544" s="17" t="str">
        <f>IF($M544=H$1,COUNTIF($M$2:T544,H$1),"-")</f>
        <v>-</v>
      </c>
      <c r="I544" s="17" t="str">
        <f>IF($M544=I$1,COUNTIF($M$2:U544,I$1),"-")</f>
        <v>-</v>
      </c>
      <c r="J544" s="17">
        <f>IF($M544=J$1,COUNTIF($M$2:V544,J$1),"-")</f>
        <v>104</v>
      </c>
      <c r="K544" s="17" t="str">
        <f>IF($M544=K$1,COUNTIF($M$2:W544,K$1),"-")</f>
        <v>-</v>
      </c>
      <c r="M544" s="6" t="s">
        <v>86</v>
      </c>
      <c r="N544" s="8" t="s">
        <v>277</v>
      </c>
      <c r="O544" s="8" t="s">
        <v>176</v>
      </c>
      <c r="P544" s="114" t="s">
        <v>225</v>
      </c>
      <c r="Q544" s="6" t="str">
        <f t="shared" si="39"/>
        <v>Level 3 Understanding the Communication Process in the Workplace - 2012 - Workbook eBook</v>
      </c>
      <c r="R544" s="120">
        <v>9781509748112</v>
      </c>
      <c r="S544" s="62">
        <v>16.989999999999998</v>
      </c>
      <c r="T544" s="9" t="s">
        <v>226</v>
      </c>
      <c r="U544" s="6" t="s">
        <v>339</v>
      </c>
      <c r="V544" s="7" t="s">
        <v>343</v>
      </c>
    </row>
    <row r="545" spans="1:22" x14ac:dyDescent="0.35">
      <c r="A545" s="17" t="str">
        <f>IF($M545=A$1,COUNTIF($M$2:M545,A$1),"-")</f>
        <v>-</v>
      </c>
      <c r="B545" s="17" t="str">
        <f>IF($M545=B$1,COUNTIF($M$2:N545,B$1),"-")</f>
        <v>-</v>
      </c>
      <c r="C545" s="17" t="str">
        <f>IF($M545=C$1,COUNTIF($M$2:O545,C$1),"-")</f>
        <v>-</v>
      </c>
      <c r="D545" s="17" t="str">
        <f>IF($M545=D$1,COUNTIF($M$2:P545,D$1),"-")</f>
        <v>-</v>
      </c>
      <c r="E545" s="17" t="str">
        <f>IF($M545=E$1,COUNTIF($M$2:Q545,E$1),"-")</f>
        <v>-</v>
      </c>
      <c r="F545" s="17" t="str">
        <f>IF($M545=F$1,COUNTIF($M$2:R545,F$1),"-")</f>
        <v>-</v>
      </c>
      <c r="G545" s="17" t="str">
        <f>IF($M545=G$1,COUNTIF($M$2:S545,G$1),"-")</f>
        <v>-</v>
      </c>
      <c r="H545" s="17" t="str">
        <f>IF($M545=H$1,COUNTIF($M$2:T545,H$1),"-")</f>
        <v>-</v>
      </c>
      <c r="I545" s="17" t="str">
        <f>IF($M545=I$1,COUNTIF($M$2:U545,I$1),"-")</f>
        <v>-</v>
      </c>
      <c r="J545" s="17">
        <f>IF($M545=J$1,COUNTIF($M$2:V545,J$1),"-")</f>
        <v>105</v>
      </c>
      <c r="K545" s="17" t="str">
        <f>IF($M545=K$1,COUNTIF($M$2:W545,K$1),"-")</f>
        <v>-</v>
      </c>
      <c r="M545" s="6" t="s">
        <v>86</v>
      </c>
      <c r="N545" s="8" t="s">
        <v>278</v>
      </c>
      <c r="O545" s="8" t="s">
        <v>140</v>
      </c>
      <c r="P545" s="114" t="s">
        <v>225</v>
      </c>
      <c r="Q545" s="6" t="str">
        <f t="shared" si="39"/>
        <v>Level 3 Understanding the induction of new staff in the workplace - 2012 - Workbook</v>
      </c>
      <c r="R545" s="120">
        <v>9781445397887</v>
      </c>
      <c r="S545" s="62">
        <v>16.989999999999998</v>
      </c>
      <c r="T545" s="9" t="s">
        <v>226</v>
      </c>
      <c r="U545" s="6" t="s">
        <v>340</v>
      </c>
      <c r="V545" s="7" t="s">
        <v>343</v>
      </c>
    </row>
    <row r="546" spans="1:22" x14ac:dyDescent="0.35">
      <c r="A546" s="17" t="str">
        <f>IF($M546=A$1,COUNTIF($M$2:M546,A$1),"-")</f>
        <v>-</v>
      </c>
      <c r="B546" s="17" t="str">
        <f>IF($M546=B$1,COUNTIF($M$2:N546,B$1),"-")</f>
        <v>-</v>
      </c>
      <c r="C546" s="17" t="str">
        <f>IF($M546=C$1,COUNTIF($M$2:O546,C$1),"-")</f>
        <v>-</v>
      </c>
      <c r="D546" s="17" t="str">
        <f>IF($M546=D$1,COUNTIF($M$2:P546,D$1),"-")</f>
        <v>-</v>
      </c>
      <c r="E546" s="17" t="str">
        <f>IF($M546=E$1,COUNTIF($M$2:Q546,E$1),"-")</f>
        <v>-</v>
      </c>
      <c r="F546" s="17" t="str">
        <f>IF($M546=F$1,COUNTIF($M$2:R546,F$1),"-")</f>
        <v>-</v>
      </c>
      <c r="G546" s="17" t="str">
        <f>IF($M546=G$1,COUNTIF($M$2:S546,G$1),"-")</f>
        <v>-</v>
      </c>
      <c r="H546" s="17" t="str">
        <f>IF($M546=H$1,COUNTIF($M$2:T546,H$1),"-")</f>
        <v>-</v>
      </c>
      <c r="I546" s="17" t="str">
        <f>IF($M546=I$1,COUNTIF($M$2:U546,I$1),"-")</f>
        <v>-</v>
      </c>
      <c r="J546" s="17">
        <f>IF($M546=J$1,COUNTIF($M$2:V546,J$1),"-")</f>
        <v>106</v>
      </c>
      <c r="K546" s="17" t="str">
        <f>IF($M546=K$1,COUNTIF($M$2:W546,K$1),"-")</f>
        <v>-</v>
      </c>
      <c r="M546" s="6" t="s">
        <v>86</v>
      </c>
      <c r="N546" s="8" t="s">
        <v>278</v>
      </c>
      <c r="O546" s="8" t="s">
        <v>176</v>
      </c>
      <c r="P546" s="114" t="s">
        <v>225</v>
      </c>
      <c r="Q546" s="6" t="str">
        <f t="shared" si="39"/>
        <v>Level 3 Understanding the induction of new staff in the workplace - 2012 - Workbook eBook</v>
      </c>
      <c r="R546" s="120">
        <v>9781509748006</v>
      </c>
      <c r="S546" s="62">
        <v>16.989999999999998</v>
      </c>
      <c r="T546" s="9" t="s">
        <v>226</v>
      </c>
      <c r="U546" s="6" t="s">
        <v>339</v>
      </c>
      <c r="V546" s="7" t="s">
        <v>343</v>
      </c>
    </row>
    <row r="547" spans="1:22" x14ac:dyDescent="0.35">
      <c r="A547" s="17" t="str">
        <f>IF($M547=A$1,COUNTIF($M$2:M547,A$1),"-")</f>
        <v>-</v>
      </c>
      <c r="B547" s="17" t="str">
        <f>IF($M547=B$1,COUNTIF($M$2:N547,B$1),"-")</f>
        <v>-</v>
      </c>
      <c r="C547" s="17" t="str">
        <f>IF($M547=C$1,COUNTIF($M$2:O547,C$1),"-")</f>
        <v>-</v>
      </c>
      <c r="D547" s="17" t="str">
        <f>IF($M547=D$1,COUNTIF($M$2:P547,D$1),"-")</f>
        <v>-</v>
      </c>
      <c r="E547" s="17" t="str">
        <f>IF($M547=E$1,COUNTIF($M$2:Q547,E$1),"-")</f>
        <v>-</v>
      </c>
      <c r="F547" s="17" t="str">
        <f>IF($M547=F$1,COUNTIF($M$2:R547,F$1),"-")</f>
        <v>-</v>
      </c>
      <c r="G547" s="17" t="str">
        <f>IF($M547=G$1,COUNTIF($M$2:S547,G$1),"-")</f>
        <v>-</v>
      </c>
      <c r="H547" s="17" t="str">
        <f>IF($M547=H$1,COUNTIF($M$2:T547,H$1),"-")</f>
        <v>-</v>
      </c>
      <c r="I547" s="17" t="str">
        <f>IF($M547=I$1,COUNTIF($M$2:U547,I$1),"-")</f>
        <v>-</v>
      </c>
      <c r="J547" s="17">
        <f>IF($M547=J$1,COUNTIF($M$2:V547,J$1),"-")</f>
        <v>107</v>
      </c>
      <c r="K547" s="17" t="str">
        <f>IF($M547=K$1,COUNTIF($M$2:W547,K$1),"-")</f>
        <v>-</v>
      </c>
      <c r="M547" s="6" t="s">
        <v>86</v>
      </c>
      <c r="N547" s="8" t="s">
        <v>279</v>
      </c>
      <c r="O547" s="8" t="s">
        <v>140</v>
      </c>
      <c r="P547" s="114" t="s">
        <v>225</v>
      </c>
      <c r="Q547" s="6" t="str">
        <f t="shared" si="39"/>
        <v>Level 3 Understanding the organisations in its context - 2012 - Workbook</v>
      </c>
      <c r="R547" s="120">
        <v>9781445397955</v>
      </c>
      <c r="S547" s="62">
        <v>16.989999999999998</v>
      </c>
      <c r="T547" s="9" t="s">
        <v>226</v>
      </c>
      <c r="U547" s="6" t="s">
        <v>340</v>
      </c>
      <c r="V547" s="7" t="s">
        <v>343</v>
      </c>
    </row>
    <row r="548" spans="1:22" x14ac:dyDescent="0.35">
      <c r="A548" s="17" t="str">
        <f>IF($M548=A$1,COUNTIF($M$2:M548,A$1),"-")</f>
        <v>-</v>
      </c>
      <c r="B548" s="17" t="str">
        <f>IF($M548=B$1,COUNTIF($M$2:N548,B$1),"-")</f>
        <v>-</v>
      </c>
      <c r="C548" s="17" t="str">
        <f>IF($M548=C$1,COUNTIF($M$2:O548,C$1),"-")</f>
        <v>-</v>
      </c>
      <c r="D548" s="17" t="str">
        <f>IF($M548=D$1,COUNTIF($M$2:P548,D$1),"-")</f>
        <v>-</v>
      </c>
      <c r="E548" s="17" t="str">
        <f>IF($M548=E$1,COUNTIF($M$2:Q548,E$1),"-")</f>
        <v>-</v>
      </c>
      <c r="F548" s="17" t="str">
        <f>IF($M548=F$1,COUNTIF($M$2:R548,F$1),"-")</f>
        <v>-</v>
      </c>
      <c r="G548" s="17" t="str">
        <f>IF($M548=G$1,COUNTIF($M$2:S548,G$1),"-")</f>
        <v>-</v>
      </c>
      <c r="H548" s="17" t="str">
        <f>IF($M548=H$1,COUNTIF($M$2:T548,H$1),"-")</f>
        <v>-</v>
      </c>
      <c r="I548" s="17" t="str">
        <f>IF($M548=I$1,COUNTIF($M$2:U548,I$1),"-")</f>
        <v>-</v>
      </c>
      <c r="J548" s="17">
        <f>IF($M548=J$1,COUNTIF($M$2:V548,J$1),"-")</f>
        <v>108</v>
      </c>
      <c r="K548" s="17" t="str">
        <f>IF($M548=K$1,COUNTIF($M$2:W548,K$1),"-")</f>
        <v>-</v>
      </c>
      <c r="M548" s="6" t="s">
        <v>86</v>
      </c>
      <c r="N548" s="8" t="s">
        <v>279</v>
      </c>
      <c r="O548" s="8" t="s">
        <v>176</v>
      </c>
      <c r="P548" s="114" t="s">
        <v>225</v>
      </c>
      <c r="Q548" s="6" t="str">
        <f t="shared" si="39"/>
        <v>Level 3 Understanding the organisations in its context - 2012 - Workbook eBook</v>
      </c>
      <c r="R548" s="120">
        <v>9781509748068</v>
      </c>
      <c r="S548" s="62">
        <v>16.989999999999998</v>
      </c>
      <c r="T548" s="9" t="s">
        <v>226</v>
      </c>
      <c r="U548" s="6" t="s">
        <v>339</v>
      </c>
      <c r="V548" s="7" t="s">
        <v>343</v>
      </c>
    </row>
    <row r="549" spans="1:22" x14ac:dyDescent="0.35">
      <c r="A549" s="17" t="str">
        <f>IF($M549=A$1,COUNTIF($M$2:M549,A$1),"-")</f>
        <v>-</v>
      </c>
      <c r="B549" s="17" t="str">
        <f>IF($M549=B$1,COUNTIF($M$2:N549,B$1),"-")</f>
        <v>-</v>
      </c>
      <c r="C549" s="17" t="str">
        <f>IF($M549=C$1,COUNTIF($M$2:O549,C$1),"-")</f>
        <v>-</v>
      </c>
      <c r="D549" s="17" t="str">
        <f>IF($M549=D$1,COUNTIF($M$2:P549,D$1),"-")</f>
        <v>-</v>
      </c>
      <c r="E549" s="17" t="str">
        <f>IF($M549=E$1,COUNTIF($M$2:Q549,E$1),"-")</f>
        <v>-</v>
      </c>
      <c r="F549" s="17" t="str">
        <f>IF($M549=F$1,COUNTIF($M$2:R549,F$1),"-")</f>
        <v>-</v>
      </c>
      <c r="G549" s="17" t="str">
        <f>IF($M549=G$1,COUNTIF($M$2:S549,G$1),"-")</f>
        <v>-</v>
      </c>
      <c r="H549" s="17" t="str">
        <f>IF($M549=H$1,COUNTIF($M$2:T549,H$1),"-")</f>
        <v>-</v>
      </c>
      <c r="I549" s="17" t="str">
        <f>IF($M549=I$1,COUNTIF($M$2:U549,I$1),"-")</f>
        <v>-</v>
      </c>
      <c r="J549" s="17">
        <f>IF($M549=J$1,COUNTIF($M$2:V549,J$1),"-")</f>
        <v>109</v>
      </c>
      <c r="K549" s="17" t="str">
        <f>IF($M549=K$1,COUNTIF($M$2:W549,K$1),"-")</f>
        <v>-</v>
      </c>
      <c r="M549" s="6" t="s">
        <v>86</v>
      </c>
      <c r="N549" s="8" t="s">
        <v>280</v>
      </c>
      <c r="O549" s="8" t="s">
        <v>140</v>
      </c>
      <c r="P549" s="114" t="s">
        <v>225</v>
      </c>
      <c r="Q549" s="6" t="str">
        <f t="shared" si="39"/>
        <v>Level 3 Understanding training and coaching in the workplace - 2012 - Workbook</v>
      </c>
      <c r="R549" s="120">
        <v>9781445397894</v>
      </c>
      <c r="S549" s="62">
        <v>16.989999999999998</v>
      </c>
      <c r="T549" s="9" t="s">
        <v>226</v>
      </c>
      <c r="U549" s="6" t="s">
        <v>340</v>
      </c>
      <c r="V549" s="7" t="s">
        <v>343</v>
      </c>
    </row>
    <row r="550" spans="1:22" x14ac:dyDescent="0.35">
      <c r="A550" s="17" t="str">
        <f>IF($M550=A$1,COUNTIF($M$2:M550,A$1),"-")</f>
        <v>-</v>
      </c>
      <c r="B550" s="17" t="str">
        <f>IF($M550=B$1,COUNTIF($M$2:N550,B$1),"-")</f>
        <v>-</v>
      </c>
      <c r="C550" s="17" t="str">
        <f>IF($M550=C$1,COUNTIF($M$2:O550,C$1),"-")</f>
        <v>-</v>
      </c>
      <c r="D550" s="17" t="str">
        <f>IF($M550=D$1,COUNTIF($M$2:P550,D$1),"-")</f>
        <v>-</v>
      </c>
      <c r="E550" s="17" t="str">
        <f>IF($M550=E$1,COUNTIF($M$2:Q550,E$1),"-")</f>
        <v>-</v>
      </c>
      <c r="F550" s="17" t="str">
        <f>IF($M550=F$1,COUNTIF($M$2:R550,F$1),"-")</f>
        <v>-</v>
      </c>
      <c r="G550" s="17" t="str">
        <f>IF($M550=G$1,COUNTIF($M$2:S550,G$1),"-")</f>
        <v>-</v>
      </c>
      <c r="H550" s="17" t="str">
        <f>IF($M550=H$1,COUNTIF($M$2:T550,H$1),"-")</f>
        <v>-</v>
      </c>
      <c r="I550" s="17" t="str">
        <f>IF($M550=I$1,COUNTIF($M$2:U550,I$1),"-")</f>
        <v>-</v>
      </c>
      <c r="J550" s="17">
        <f>IF($M550=J$1,COUNTIF($M$2:V550,J$1),"-")</f>
        <v>110</v>
      </c>
      <c r="K550" s="17" t="str">
        <f>IF($M550=K$1,COUNTIF($M$2:W550,K$1),"-")</f>
        <v>-</v>
      </c>
      <c r="M550" s="6" t="s">
        <v>86</v>
      </c>
      <c r="N550" s="8" t="s">
        <v>280</v>
      </c>
      <c r="O550" s="8" t="s">
        <v>176</v>
      </c>
      <c r="P550" s="114" t="s">
        <v>225</v>
      </c>
      <c r="Q550" s="6" t="str">
        <f t="shared" si="39"/>
        <v>Level 3 Understanding training and coaching in the workplace - 2012 - Workbook eBook</v>
      </c>
      <c r="R550" s="120">
        <v>9781509748013</v>
      </c>
      <c r="S550" s="62">
        <v>16.989999999999998</v>
      </c>
      <c r="T550" s="9" t="s">
        <v>226</v>
      </c>
      <c r="U550" s="6" t="s">
        <v>339</v>
      </c>
      <c r="V550" s="7" t="s">
        <v>343</v>
      </c>
    </row>
    <row r="551" spans="1:22" x14ac:dyDescent="0.35">
      <c r="A551" s="17" t="str">
        <f>IF($M551=A$1,COUNTIF($M$2:M551,A$1),"-")</f>
        <v>-</v>
      </c>
      <c r="B551" s="17" t="str">
        <f>IF($M551=B$1,COUNTIF($M$2:N551,B$1),"-")</f>
        <v>-</v>
      </c>
      <c r="C551" s="17" t="str">
        <f>IF($M551=C$1,COUNTIF($M$2:O551,C$1),"-")</f>
        <v>-</v>
      </c>
      <c r="D551" s="17" t="str">
        <f>IF($M551=D$1,COUNTIF($M$2:P551,D$1),"-")</f>
        <v>-</v>
      </c>
      <c r="E551" s="17" t="str">
        <f>IF($M551=E$1,COUNTIF($M$2:Q551,E$1),"-")</f>
        <v>-</v>
      </c>
      <c r="F551" s="17" t="str">
        <f>IF($M551=F$1,COUNTIF($M$2:R551,F$1),"-")</f>
        <v>-</v>
      </c>
      <c r="G551" s="17" t="str">
        <f>IF($M551=G$1,COUNTIF($M$2:S551,G$1),"-")</f>
        <v>-</v>
      </c>
      <c r="H551" s="17" t="str">
        <f>IF($M551=H$1,COUNTIF($M$2:T551,H$1),"-")</f>
        <v>-</v>
      </c>
      <c r="I551" s="17" t="str">
        <f>IF($M551=I$1,COUNTIF($M$2:U551,I$1),"-")</f>
        <v>-</v>
      </c>
      <c r="J551" s="17">
        <f>IF($M551=J$1,COUNTIF($M$2:V551,J$1),"-")</f>
        <v>111</v>
      </c>
      <c r="K551" s="17" t="str">
        <f>IF($M551=K$1,COUNTIF($M$2:W551,K$1),"-")</f>
        <v>-</v>
      </c>
      <c r="M551" s="6" t="s">
        <v>86</v>
      </c>
      <c r="N551" s="8" t="s">
        <v>281</v>
      </c>
      <c r="O551" s="8" t="s">
        <v>140</v>
      </c>
      <c r="P551" s="114" t="s">
        <v>225</v>
      </c>
      <c r="Q551" s="6" t="str">
        <f t="shared" si="39"/>
        <v>Level 3 Understanding Workplace Information Systems - 2012 - Workbook</v>
      </c>
      <c r="R551" s="120">
        <v>9781445398051</v>
      </c>
      <c r="S551" s="62">
        <v>16.989999999999998</v>
      </c>
      <c r="T551" s="9" t="s">
        <v>226</v>
      </c>
      <c r="U551" s="6" t="s">
        <v>340</v>
      </c>
      <c r="V551" s="7" t="s">
        <v>343</v>
      </c>
    </row>
    <row r="552" spans="1:22" x14ac:dyDescent="0.35">
      <c r="A552" s="17" t="str">
        <f>IF($M552=A$1,COUNTIF($M$2:M552,A$1),"-")</f>
        <v>-</v>
      </c>
      <c r="B552" s="17" t="str">
        <f>IF($M552=B$1,COUNTIF($M$2:N552,B$1),"-")</f>
        <v>-</v>
      </c>
      <c r="C552" s="17" t="str">
        <f>IF($M552=C$1,COUNTIF($M$2:O552,C$1),"-")</f>
        <v>-</v>
      </c>
      <c r="D552" s="17" t="str">
        <f>IF($M552=D$1,COUNTIF($M$2:P552,D$1),"-")</f>
        <v>-</v>
      </c>
      <c r="E552" s="17" t="str">
        <f>IF($M552=E$1,COUNTIF($M$2:Q552,E$1),"-")</f>
        <v>-</v>
      </c>
      <c r="F552" s="17" t="str">
        <f>IF($M552=F$1,COUNTIF($M$2:R552,F$1),"-")</f>
        <v>-</v>
      </c>
      <c r="G552" s="17" t="str">
        <f>IF($M552=G$1,COUNTIF($M$2:S552,G$1),"-")</f>
        <v>-</v>
      </c>
      <c r="H552" s="17" t="str">
        <f>IF($M552=H$1,COUNTIF($M$2:T552,H$1),"-")</f>
        <v>-</v>
      </c>
      <c r="I552" s="17" t="str">
        <f>IF($M552=I$1,COUNTIF($M$2:U552,I$1),"-")</f>
        <v>-</v>
      </c>
      <c r="J552" s="17">
        <f>IF($M552=J$1,COUNTIF($M$2:V552,J$1),"-")</f>
        <v>112</v>
      </c>
      <c r="K552" s="17" t="str">
        <f>IF($M552=K$1,COUNTIF($M$2:W552,K$1),"-")</f>
        <v>-</v>
      </c>
      <c r="M552" s="6" t="s">
        <v>86</v>
      </c>
      <c r="N552" s="8" t="s">
        <v>281</v>
      </c>
      <c r="O552" s="8" t="s">
        <v>176</v>
      </c>
      <c r="P552" s="114" t="s">
        <v>225</v>
      </c>
      <c r="Q552" s="6" t="str">
        <f t="shared" si="39"/>
        <v>Level 3 Understanding Workplace Information Systems - 2012 - Workbook eBook</v>
      </c>
      <c r="R552" s="120">
        <v>9781509748518</v>
      </c>
      <c r="S552" s="62">
        <v>16.989999999999998</v>
      </c>
      <c r="T552" s="9" t="s">
        <v>226</v>
      </c>
      <c r="U552" s="6" t="s">
        <v>339</v>
      </c>
      <c r="V552" s="7" t="s">
        <v>343</v>
      </c>
    </row>
    <row r="553" spans="1:22" x14ac:dyDescent="0.35">
      <c r="A553" s="17" t="str">
        <f>IF($M553=A$1,COUNTIF($M$2:M553,A$1),"-")</f>
        <v>-</v>
      </c>
      <c r="B553" s="17" t="str">
        <f>IF($M553=B$1,COUNTIF($M$2:N553,B$1),"-")</f>
        <v>-</v>
      </c>
      <c r="C553" s="17" t="str">
        <f>IF($M553=C$1,COUNTIF($M$2:O553,C$1),"-")</f>
        <v>-</v>
      </c>
      <c r="D553" s="17" t="str">
        <f>IF($M553=D$1,COUNTIF($M$2:P553,D$1),"-")</f>
        <v>-</v>
      </c>
      <c r="E553" s="17" t="str">
        <f>IF($M553=E$1,COUNTIF($M$2:Q553,E$1),"-")</f>
        <v>-</v>
      </c>
      <c r="F553" s="17" t="str">
        <f>IF($M553=F$1,COUNTIF($M$2:R553,F$1),"-")</f>
        <v>-</v>
      </c>
      <c r="G553" s="17" t="str">
        <f>IF($M553=G$1,COUNTIF($M$2:S553,G$1),"-")</f>
        <v>-</v>
      </c>
      <c r="H553" s="17" t="str">
        <f>IF($M553=H$1,COUNTIF($M$2:T553,H$1),"-")</f>
        <v>-</v>
      </c>
      <c r="I553" s="17" t="str">
        <f>IF($M553=I$1,COUNTIF($M$2:U553,I$1),"-")</f>
        <v>-</v>
      </c>
      <c r="J553" s="17">
        <f>IF($M553=J$1,COUNTIF($M$2:V553,J$1),"-")</f>
        <v>113</v>
      </c>
      <c r="K553" s="17" t="str">
        <f>IF($M553=K$1,COUNTIF($M$2:W553,K$1),"-")</f>
        <v>-</v>
      </c>
      <c r="M553" s="6" t="s">
        <v>86</v>
      </c>
      <c r="N553" s="8" t="s">
        <v>282</v>
      </c>
      <c r="O553" s="8" t="s">
        <v>140</v>
      </c>
      <c r="P553" s="114" t="s">
        <v>225</v>
      </c>
      <c r="Q553" s="6" t="str">
        <f t="shared" si="39"/>
        <v>Level 3 Undertaking quality management in the workplace - 2012 - Workbook</v>
      </c>
      <c r="R553" s="120">
        <v>9781445397900</v>
      </c>
      <c r="S553" s="62">
        <v>16.989999999999998</v>
      </c>
      <c r="T553" s="9" t="s">
        <v>226</v>
      </c>
      <c r="U553" s="6" t="s">
        <v>340</v>
      </c>
      <c r="V553" s="7" t="s">
        <v>343</v>
      </c>
    </row>
    <row r="554" spans="1:22" x14ac:dyDescent="0.35">
      <c r="A554" s="17" t="str">
        <f>IF($M554=A$1,COUNTIF($M$2:M554,A$1),"-")</f>
        <v>-</v>
      </c>
      <c r="B554" s="17" t="str">
        <f>IF($M554=B$1,COUNTIF($M$2:N554,B$1),"-")</f>
        <v>-</v>
      </c>
      <c r="C554" s="17" t="str">
        <f>IF($M554=C$1,COUNTIF($M$2:O554,C$1),"-")</f>
        <v>-</v>
      </c>
      <c r="D554" s="17" t="str">
        <f>IF($M554=D$1,COUNTIF($M$2:P554,D$1),"-")</f>
        <v>-</v>
      </c>
      <c r="E554" s="17" t="str">
        <f>IF($M554=E$1,COUNTIF($M$2:Q554,E$1),"-")</f>
        <v>-</v>
      </c>
      <c r="F554" s="17" t="str">
        <f>IF($M554=F$1,COUNTIF($M$2:R554,F$1),"-")</f>
        <v>-</v>
      </c>
      <c r="G554" s="17" t="str">
        <f>IF($M554=G$1,COUNTIF($M$2:S554,G$1),"-")</f>
        <v>-</v>
      </c>
      <c r="H554" s="17" t="str">
        <f>IF($M554=H$1,COUNTIF($M$2:T554,H$1),"-")</f>
        <v>-</v>
      </c>
      <c r="I554" s="17" t="str">
        <f>IF($M554=I$1,COUNTIF($M$2:U554,I$1),"-")</f>
        <v>-</v>
      </c>
      <c r="J554" s="17">
        <f>IF($M554=J$1,COUNTIF($M$2:V554,J$1),"-")</f>
        <v>114</v>
      </c>
      <c r="K554" s="17" t="str">
        <f>IF($M554=K$1,COUNTIF($M$2:W554,K$1),"-")</f>
        <v>-</v>
      </c>
      <c r="M554" s="6" t="s">
        <v>86</v>
      </c>
      <c r="N554" s="8" t="s">
        <v>282</v>
      </c>
      <c r="O554" s="8" t="s">
        <v>176</v>
      </c>
      <c r="P554" s="114" t="s">
        <v>225</v>
      </c>
      <c r="Q554" s="6" t="str">
        <f t="shared" si="39"/>
        <v>Level 3 Undertaking quality management in the workplace - 2012 - Workbook eBook</v>
      </c>
      <c r="R554" s="120">
        <v>9781509748020</v>
      </c>
      <c r="S554" s="62">
        <v>16.989999999999998</v>
      </c>
      <c r="T554" s="9" t="s">
        <v>226</v>
      </c>
      <c r="U554" s="6" t="s">
        <v>339</v>
      </c>
      <c r="V554" s="7" t="s">
        <v>343</v>
      </c>
    </row>
    <row r="555" spans="1:22" x14ac:dyDescent="0.35">
      <c r="A555" s="17" t="str">
        <f>IF($M555=A$1,COUNTIF($M$2:M555,A$1),"-")</f>
        <v>-</v>
      </c>
      <c r="B555" s="17" t="str">
        <f>IF($M555=B$1,COUNTIF($M$2:N555,B$1),"-")</f>
        <v>-</v>
      </c>
      <c r="C555" s="17" t="str">
        <f>IF($M555=C$1,COUNTIF($M$2:O555,C$1),"-")</f>
        <v>-</v>
      </c>
      <c r="D555" s="17" t="str">
        <f>IF($M555=D$1,COUNTIF($M$2:P555,D$1),"-")</f>
        <v>-</v>
      </c>
      <c r="E555" s="17" t="str">
        <f>IF($M555=E$1,COUNTIF($M$2:Q555,E$1),"-")</f>
        <v>-</v>
      </c>
      <c r="F555" s="17" t="str">
        <f>IF($M555=F$1,COUNTIF($M$2:R555,F$1),"-")</f>
        <v>-</v>
      </c>
      <c r="G555" s="17" t="str">
        <f>IF($M555=G$1,COUNTIF($M$2:S555,G$1),"-")</f>
        <v>-</v>
      </c>
      <c r="H555" s="17" t="str">
        <f>IF($M555=H$1,COUNTIF($M$2:T555,H$1),"-")</f>
        <v>-</v>
      </c>
      <c r="I555" s="17" t="str">
        <f>IF($M555=I$1,COUNTIF($M$2:U555,I$1),"-")</f>
        <v>-</v>
      </c>
      <c r="J555" s="17">
        <f>IF($M555=J$1,COUNTIF($M$2:V555,J$1),"-")</f>
        <v>115</v>
      </c>
      <c r="K555" s="17" t="str">
        <f>IF($M555=K$1,COUNTIF($M$2:W555,K$1),"-")</f>
        <v>-</v>
      </c>
      <c r="M555" s="6" t="s">
        <v>86</v>
      </c>
      <c r="N555" s="8" t="s">
        <v>283</v>
      </c>
      <c r="O555" s="8" t="s">
        <v>140</v>
      </c>
      <c r="P555" s="114" t="s">
        <v>225</v>
      </c>
      <c r="Q555" s="6" t="str">
        <f t="shared" si="39"/>
        <v>Level 3 Writing for Business - 2012 - Workbook</v>
      </c>
      <c r="R555" s="120">
        <v>9781445397757</v>
      </c>
      <c r="S555" s="62">
        <v>16.989999999999998</v>
      </c>
      <c r="T555" s="9" t="s">
        <v>226</v>
      </c>
      <c r="U555" s="6" t="s">
        <v>340</v>
      </c>
      <c r="V555" s="7" t="s">
        <v>343</v>
      </c>
    </row>
    <row r="556" spans="1:22" x14ac:dyDescent="0.35">
      <c r="A556" s="17" t="str">
        <f>IF($M556=A$1,COUNTIF($M$2:M556,A$1),"-")</f>
        <v>-</v>
      </c>
      <c r="B556" s="17" t="str">
        <f>IF($M556=B$1,COUNTIF($M$2:N556,B$1),"-")</f>
        <v>-</v>
      </c>
      <c r="C556" s="17" t="str">
        <f>IF($M556=C$1,COUNTIF($M$2:O556,C$1),"-")</f>
        <v>-</v>
      </c>
      <c r="D556" s="17" t="str">
        <f>IF($M556=D$1,COUNTIF($M$2:P556,D$1),"-")</f>
        <v>-</v>
      </c>
      <c r="E556" s="17" t="str">
        <f>IF($M556=E$1,COUNTIF($M$2:Q556,E$1),"-")</f>
        <v>-</v>
      </c>
      <c r="F556" s="17" t="str">
        <f>IF($M556=F$1,COUNTIF($M$2:R556,F$1),"-")</f>
        <v>-</v>
      </c>
      <c r="G556" s="17" t="str">
        <f>IF($M556=G$1,COUNTIF($M$2:S556,G$1),"-")</f>
        <v>-</v>
      </c>
      <c r="H556" s="17" t="str">
        <f>IF($M556=H$1,COUNTIF($M$2:T556,H$1),"-")</f>
        <v>-</v>
      </c>
      <c r="I556" s="17" t="str">
        <f>IF($M556=I$1,COUNTIF($M$2:U556,I$1),"-")</f>
        <v>-</v>
      </c>
      <c r="J556" s="17">
        <f>IF($M556=J$1,COUNTIF($M$2:V556,J$1),"-")</f>
        <v>116</v>
      </c>
      <c r="K556" s="17" t="str">
        <f>IF($M556=K$1,COUNTIF($M$2:W556,K$1),"-")</f>
        <v>-</v>
      </c>
      <c r="M556" s="6" t="s">
        <v>86</v>
      </c>
      <c r="N556" s="8" t="s">
        <v>283</v>
      </c>
      <c r="O556" s="8" t="s">
        <v>176</v>
      </c>
      <c r="P556" s="114" t="s">
        <v>225</v>
      </c>
      <c r="Q556" s="6" t="str">
        <f t="shared" si="39"/>
        <v>Level 3 Writing for Business - 2012 - Workbook eBook</v>
      </c>
      <c r="R556" s="120">
        <v>9781509745463</v>
      </c>
      <c r="S556" s="62">
        <v>16.989999999999998</v>
      </c>
      <c r="T556" s="9" t="s">
        <v>226</v>
      </c>
      <c r="U556" s="6" t="s">
        <v>339</v>
      </c>
      <c r="V556" s="7" t="s">
        <v>343</v>
      </c>
    </row>
    <row r="557" spans="1:22" x14ac:dyDescent="0.35">
      <c r="A557" s="17" t="str">
        <f>IF($M557=A$1,COUNTIF($M$2:M557,A$1),"-")</f>
        <v>-</v>
      </c>
      <c r="B557" s="17" t="str">
        <f>IF($M557=B$1,COUNTIF($M$2:N557,B$1),"-")</f>
        <v>-</v>
      </c>
      <c r="C557" s="17" t="str">
        <f>IF($M557=C$1,COUNTIF($M$2:O557,C$1),"-")</f>
        <v>-</v>
      </c>
      <c r="D557" s="17" t="str">
        <f>IF($M557=D$1,COUNTIF($M$2:P557,D$1),"-")</f>
        <v>-</v>
      </c>
      <c r="E557" s="17" t="str">
        <f>IF($M557=E$1,COUNTIF($M$2:Q557,E$1),"-")</f>
        <v>-</v>
      </c>
      <c r="F557" s="17" t="str">
        <f>IF($M557=F$1,COUNTIF($M$2:R557,F$1),"-")</f>
        <v>-</v>
      </c>
      <c r="G557" s="17" t="str">
        <f>IF($M557=G$1,COUNTIF($M$2:S557,G$1),"-")</f>
        <v>-</v>
      </c>
      <c r="H557" s="17" t="str">
        <f>IF($M557=H$1,COUNTIF($M$2:T557,H$1),"-")</f>
        <v>-</v>
      </c>
      <c r="I557" s="17" t="str">
        <f>IF($M557=I$1,COUNTIF($M$2:U557,I$1),"-")</f>
        <v>-</v>
      </c>
      <c r="J557" s="17">
        <f>IF($M557=J$1,COUNTIF($M$2:V557,J$1),"-")</f>
        <v>117</v>
      </c>
      <c r="K557" s="17" t="str">
        <f>IF($M557=K$1,COUNTIF($M$2:W557,K$1),"-")</f>
        <v>-</v>
      </c>
      <c r="M557" s="6" t="s">
        <v>86</v>
      </c>
      <c r="N557" s="8" t="s">
        <v>284</v>
      </c>
      <c r="O557" s="8" t="s">
        <v>140</v>
      </c>
      <c r="P557" s="114" t="s">
        <v>225</v>
      </c>
      <c r="Q557" s="6" t="str">
        <f t="shared" si="39"/>
        <v>Level 3 Planning Change in the Workplace - 2012 - Workbook</v>
      </c>
      <c r="R557" s="120">
        <v>9781445397733</v>
      </c>
      <c r="S557" s="62">
        <v>16.989999999999998</v>
      </c>
      <c r="T557" s="9" t="s">
        <v>226</v>
      </c>
      <c r="U557" s="6" t="s">
        <v>340</v>
      </c>
      <c r="V557" s="7" t="s">
        <v>343</v>
      </c>
    </row>
    <row r="558" spans="1:22" x14ac:dyDescent="0.35">
      <c r="A558" s="17" t="str">
        <f>IF($M558=A$1,COUNTIF($M$2:M558,A$1),"-")</f>
        <v>-</v>
      </c>
      <c r="B558" s="17" t="str">
        <f>IF($M558=B$1,COUNTIF($M$2:N558,B$1),"-")</f>
        <v>-</v>
      </c>
      <c r="C558" s="17" t="str">
        <f>IF($M558=C$1,COUNTIF($M$2:O558,C$1),"-")</f>
        <v>-</v>
      </c>
      <c r="D558" s="17" t="str">
        <f>IF($M558=D$1,COUNTIF($M$2:P558,D$1),"-")</f>
        <v>-</v>
      </c>
      <c r="E558" s="17" t="str">
        <f>IF($M558=E$1,COUNTIF($M$2:Q558,E$1),"-")</f>
        <v>-</v>
      </c>
      <c r="F558" s="17" t="str">
        <f>IF($M558=F$1,COUNTIF($M$2:R558,F$1),"-")</f>
        <v>-</v>
      </c>
      <c r="G558" s="17" t="str">
        <f>IF($M558=G$1,COUNTIF($M$2:S558,G$1),"-")</f>
        <v>-</v>
      </c>
      <c r="H558" s="17" t="str">
        <f>IF($M558=H$1,COUNTIF($M$2:T558,H$1),"-")</f>
        <v>-</v>
      </c>
      <c r="I558" s="17" t="str">
        <f>IF($M558=I$1,COUNTIF($M$2:U558,I$1),"-")</f>
        <v>-</v>
      </c>
      <c r="J558" s="17">
        <f>IF($M558=J$1,COUNTIF($M$2:V558,J$1),"-")</f>
        <v>118</v>
      </c>
      <c r="K558" s="17" t="str">
        <f>IF($M558=K$1,COUNTIF($M$2:W558,K$1),"-")</f>
        <v>-</v>
      </c>
      <c r="M558" s="6" t="s">
        <v>86</v>
      </c>
      <c r="N558" s="8" t="s">
        <v>284</v>
      </c>
      <c r="O558" s="8" t="s">
        <v>176</v>
      </c>
      <c r="P558" s="114" t="s">
        <v>225</v>
      </c>
      <c r="Q558" s="6" t="str">
        <f t="shared" si="39"/>
        <v>Level 3 Planning Change in the Workplace - 2012 - Workbook eBook</v>
      </c>
      <c r="R558" s="120">
        <v>9781509745449</v>
      </c>
      <c r="S558" s="62">
        <v>16.989999999999998</v>
      </c>
      <c r="T558" s="9" t="s">
        <v>226</v>
      </c>
      <c r="U558" s="6" t="s">
        <v>339</v>
      </c>
      <c r="V558" s="7" t="s">
        <v>343</v>
      </c>
    </row>
    <row r="559" spans="1:22" x14ac:dyDescent="0.35">
      <c r="A559" s="17" t="str">
        <f>IF($M559=A$1,COUNTIF($M$2:M559,A$1),"-")</f>
        <v>-</v>
      </c>
      <c r="B559" s="17" t="str">
        <f>IF($M559=B$1,COUNTIF($M$2:N559,B$1),"-")</f>
        <v>-</v>
      </c>
      <c r="C559" s="17" t="str">
        <f>IF($M559=C$1,COUNTIF($M$2:O559,C$1),"-")</f>
        <v>-</v>
      </c>
      <c r="D559" s="17" t="str">
        <f>IF($M559=D$1,COUNTIF($M$2:P559,D$1),"-")</f>
        <v>-</v>
      </c>
      <c r="E559" s="17" t="str">
        <f>IF($M559=E$1,COUNTIF($M$2:Q559,E$1),"-")</f>
        <v>-</v>
      </c>
      <c r="F559" s="17" t="str">
        <f>IF($M559=F$1,COUNTIF($M$2:R559,F$1),"-")</f>
        <v>-</v>
      </c>
      <c r="G559" s="17" t="str">
        <f>IF($M559=G$1,COUNTIF($M$2:S559,G$1),"-")</f>
        <v>-</v>
      </c>
      <c r="H559" s="17" t="str">
        <f>IF($M559=H$1,COUNTIF($M$2:T559,H$1),"-")</f>
        <v>-</v>
      </c>
      <c r="I559" s="17" t="str">
        <f>IF($M559=I$1,COUNTIF($M$2:U559,I$1),"-")</f>
        <v>-</v>
      </c>
      <c r="J559" s="17">
        <f>IF($M559=J$1,COUNTIF($M$2:V559,J$1),"-")</f>
        <v>119</v>
      </c>
      <c r="K559" s="17" t="str">
        <f>IF($M559=K$1,COUNTIF($M$2:W559,K$1),"-")</f>
        <v>-</v>
      </c>
      <c r="M559" s="6" t="s">
        <v>86</v>
      </c>
      <c r="N559" s="8" t="s">
        <v>285</v>
      </c>
      <c r="O559" s="8" t="s">
        <v>140</v>
      </c>
      <c r="P559" s="114" t="s">
        <v>225</v>
      </c>
      <c r="Q559" s="6" t="str">
        <f t="shared" si="39"/>
        <v>Level 4 Budgetary planning and control - 2012 - Workbook</v>
      </c>
      <c r="R559" s="120">
        <v>9781445363936</v>
      </c>
      <c r="S559" s="62" t="s">
        <v>286</v>
      </c>
      <c r="T559" s="9" t="s">
        <v>226</v>
      </c>
      <c r="U559" s="6" t="s">
        <v>340</v>
      </c>
      <c r="V559" s="7" t="s">
        <v>343</v>
      </c>
    </row>
    <row r="560" spans="1:22" x14ac:dyDescent="0.35">
      <c r="A560" s="17" t="str">
        <f>IF($M560=A$1,COUNTIF($M$2:M560,A$1),"-")</f>
        <v>-</v>
      </c>
      <c r="B560" s="17" t="str">
        <f>IF($M560=B$1,COUNTIF($M$2:N560,B$1),"-")</f>
        <v>-</v>
      </c>
      <c r="C560" s="17" t="str">
        <f>IF($M560=C$1,COUNTIF($M$2:O560,C$1),"-")</f>
        <v>-</v>
      </c>
      <c r="D560" s="17" t="str">
        <f>IF($M560=D$1,COUNTIF($M$2:P560,D$1),"-")</f>
        <v>-</v>
      </c>
      <c r="E560" s="17" t="str">
        <f>IF($M560=E$1,COUNTIF($M$2:Q560,E$1),"-")</f>
        <v>-</v>
      </c>
      <c r="F560" s="17" t="str">
        <f>IF($M560=F$1,COUNTIF($M$2:R560,F$1),"-")</f>
        <v>-</v>
      </c>
      <c r="G560" s="17" t="str">
        <f>IF($M560=G$1,COUNTIF($M$2:S560,G$1),"-")</f>
        <v>-</v>
      </c>
      <c r="H560" s="17" t="str">
        <f>IF($M560=H$1,COUNTIF($M$2:T560,H$1),"-")</f>
        <v>-</v>
      </c>
      <c r="I560" s="17" t="str">
        <f>IF($M560=I$1,COUNTIF($M$2:U560,I$1),"-")</f>
        <v>-</v>
      </c>
      <c r="J560" s="17">
        <f>IF($M560=J$1,COUNTIF($M$2:V560,J$1),"-")</f>
        <v>120</v>
      </c>
      <c r="K560" s="17" t="str">
        <f>IF($M560=K$1,COUNTIF($M$2:W560,K$1),"-")</f>
        <v>-</v>
      </c>
      <c r="M560" s="6" t="s">
        <v>86</v>
      </c>
      <c r="N560" s="8" t="s">
        <v>285</v>
      </c>
      <c r="O560" s="8" t="s">
        <v>176</v>
      </c>
      <c r="P560" s="114" t="s">
        <v>225</v>
      </c>
      <c r="Q560" s="6" t="str">
        <f t="shared" si="39"/>
        <v>Level 4 Budgetary planning and control - 2012 - Workbook eBook</v>
      </c>
      <c r="R560" s="120">
        <v>9781509749003</v>
      </c>
      <c r="S560" s="62" t="s">
        <v>286</v>
      </c>
      <c r="T560" s="9" t="s">
        <v>226</v>
      </c>
      <c r="U560" s="6" t="s">
        <v>339</v>
      </c>
      <c r="V560" s="7" t="s">
        <v>343</v>
      </c>
    </row>
    <row r="561" spans="1:22" x14ac:dyDescent="0.35">
      <c r="A561" s="17" t="str">
        <f>IF($M561=A$1,COUNTIF($M$2:M561,A$1),"-")</f>
        <v>-</v>
      </c>
      <c r="B561" s="17" t="str">
        <f>IF($M561=B$1,COUNTIF($M$2:N561,B$1),"-")</f>
        <v>-</v>
      </c>
      <c r="C561" s="17" t="str">
        <f>IF($M561=C$1,COUNTIF($M$2:O561,C$1),"-")</f>
        <v>-</v>
      </c>
      <c r="D561" s="17" t="str">
        <f>IF($M561=D$1,COUNTIF($M$2:P561,D$1),"-")</f>
        <v>-</v>
      </c>
      <c r="E561" s="17" t="str">
        <f>IF($M561=E$1,COUNTIF($M$2:Q561,E$1),"-")</f>
        <v>-</v>
      </c>
      <c r="F561" s="17" t="str">
        <f>IF($M561=F$1,COUNTIF($M$2:R561,F$1),"-")</f>
        <v>-</v>
      </c>
      <c r="G561" s="17" t="str">
        <f>IF($M561=G$1,COUNTIF($M$2:S561,G$1),"-")</f>
        <v>-</v>
      </c>
      <c r="H561" s="17" t="str">
        <f>IF($M561=H$1,COUNTIF($M$2:T561,H$1),"-")</f>
        <v>-</v>
      </c>
      <c r="I561" s="17" t="str">
        <f>IF($M561=I$1,COUNTIF($M$2:U561,I$1),"-")</f>
        <v>-</v>
      </c>
      <c r="J561" s="17">
        <f>IF($M561=J$1,COUNTIF($M$2:V561,J$1),"-")</f>
        <v>121</v>
      </c>
      <c r="K561" s="17" t="str">
        <f>IF($M561=K$1,COUNTIF($M$2:W561,K$1),"-")</f>
        <v>-</v>
      </c>
      <c r="M561" s="6" t="s">
        <v>86</v>
      </c>
      <c r="N561" s="8" t="s">
        <v>287</v>
      </c>
      <c r="O561" s="8" t="s">
        <v>140</v>
      </c>
      <c r="P561" s="114" t="s">
        <v>225</v>
      </c>
      <c r="Q561" s="6" t="str">
        <f t="shared" si="39"/>
        <v>Level 4 Delegating Authority in the Workplace - 2012 - Workbook</v>
      </c>
      <c r="R561" s="120">
        <v>9781445363851</v>
      </c>
      <c r="S561" s="62" t="s">
        <v>286</v>
      </c>
      <c r="T561" s="9" t="s">
        <v>226</v>
      </c>
      <c r="U561" s="6" t="s">
        <v>340</v>
      </c>
      <c r="V561" s="7" t="s">
        <v>343</v>
      </c>
    </row>
    <row r="562" spans="1:22" x14ac:dyDescent="0.35">
      <c r="A562" s="17" t="str">
        <f>IF($M562=A$1,COUNTIF($M$2:M562,A$1),"-")</f>
        <v>-</v>
      </c>
      <c r="B562" s="17" t="str">
        <f>IF($M562=B$1,COUNTIF($M$2:N562,B$1),"-")</f>
        <v>-</v>
      </c>
      <c r="C562" s="17" t="str">
        <f>IF($M562=C$1,COUNTIF($M$2:O562,C$1),"-")</f>
        <v>-</v>
      </c>
      <c r="D562" s="17" t="str">
        <f>IF($M562=D$1,COUNTIF($M$2:P562,D$1),"-")</f>
        <v>-</v>
      </c>
      <c r="E562" s="17" t="str">
        <f>IF($M562=E$1,COUNTIF($M$2:Q562,E$1),"-")</f>
        <v>-</v>
      </c>
      <c r="F562" s="17" t="str">
        <f>IF($M562=F$1,COUNTIF($M$2:R562,F$1),"-")</f>
        <v>-</v>
      </c>
      <c r="G562" s="17" t="str">
        <f>IF($M562=G$1,COUNTIF($M$2:S562,G$1),"-")</f>
        <v>-</v>
      </c>
      <c r="H562" s="17" t="str">
        <f>IF($M562=H$1,COUNTIF($M$2:T562,H$1),"-")</f>
        <v>-</v>
      </c>
      <c r="I562" s="17" t="str">
        <f>IF($M562=I$1,COUNTIF($M$2:U562,I$1),"-")</f>
        <v>-</v>
      </c>
      <c r="J562" s="17">
        <f>IF($M562=J$1,COUNTIF($M$2:V562,J$1),"-")</f>
        <v>122</v>
      </c>
      <c r="K562" s="17" t="str">
        <f>IF($M562=K$1,COUNTIF($M$2:W562,K$1),"-")</f>
        <v>-</v>
      </c>
      <c r="M562" s="6" t="s">
        <v>86</v>
      </c>
      <c r="N562" s="8" t="s">
        <v>287</v>
      </c>
      <c r="O562" s="8" t="s">
        <v>176</v>
      </c>
      <c r="P562" s="114" t="s">
        <v>225</v>
      </c>
      <c r="Q562" s="6" t="str">
        <f t="shared" si="39"/>
        <v>Level 4 Delegating Authority in the Workplace - 2012 - Workbook eBook</v>
      </c>
      <c r="R562" s="120">
        <v>9781509748594</v>
      </c>
      <c r="S562" s="62" t="s">
        <v>286</v>
      </c>
      <c r="T562" s="9" t="s">
        <v>226</v>
      </c>
      <c r="U562" s="6" t="s">
        <v>339</v>
      </c>
      <c r="V562" s="7" t="s">
        <v>343</v>
      </c>
    </row>
    <row r="563" spans="1:22" x14ac:dyDescent="0.35">
      <c r="A563" s="17" t="str">
        <f>IF($M563=A$1,COUNTIF($M$2:M563,A$1),"-")</f>
        <v>-</v>
      </c>
      <c r="B563" s="17" t="str">
        <f>IF($M563=B$1,COUNTIF($M$2:N563,B$1),"-")</f>
        <v>-</v>
      </c>
      <c r="C563" s="17" t="str">
        <f>IF($M563=C$1,COUNTIF($M$2:O563,C$1),"-")</f>
        <v>-</v>
      </c>
      <c r="D563" s="17" t="str">
        <f>IF($M563=D$1,COUNTIF($M$2:P563,D$1),"-")</f>
        <v>-</v>
      </c>
      <c r="E563" s="17" t="str">
        <f>IF($M563=E$1,COUNTIF($M$2:Q563,E$1),"-")</f>
        <v>-</v>
      </c>
      <c r="F563" s="17" t="str">
        <f>IF($M563=F$1,COUNTIF($M$2:R563,F$1),"-")</f>
        <v>-</v>
      </c>
      <c r="G563" s="17" t="str">
        <f>IF($M563=G$1,COUNTIF($M$2:S563,G$1),"-")</f>
        <v>-</v>
      </c>
      <c r="H563" s="17" t="str">
        <f>IF($M563=H$1,COUNTIF($M$2:T563,H$1),"-")</f>
        <v>-</v>
      </c>
      <c r="I563" s="17" t="str">
        <f>IF($M563=I$1,COUNTIF($M$2:U563,I$1),"-")</f>
        <v>-</v>
      </c>
      <c r="J563" s="17">
        <f>IF($M563=J$1,COUNTIF($M$2:V563,J$1),"-")</f>
        <v>123</v>
      </c>
      <c r="K563" s="17" t="str">
        <f>IF($M563=K$1,COUNTIF($M$2:W563,K$1),"-")</f>
        <v>-</v>
      </c>
      <c r="M563" s="6" t="s">
        <v>86</v>
      </c>
      <c r="N563" s="8" t="s">
        <v>288</v>
      </c>
      <c r="O563" s="8" t="s">
        <v>140</v>
      </c>
      <c r="P563" s="114" t="s">
        <v>225</v>
      </c>
      <c r="Q563" s="6" t="str">
        <f t="shared" si="39"/>
        <v>Level 4 Management Communications - 2012 - Workbook</v>
      </c>
      <c r="R563" s="120">
        <v>9781445364018</v>
      </c>
      <c r="S563" s="62" t="s">
        <v>286</v>
      </c>
      <c r="T563" s="9" t="s">
        <v>226</v>
      </c>
      <c r="U563" s="6" t="s">
        <v>340</v>
      </c>
      <c r="V563" s="7" t="s">
        <v>343</v>
      </c>
    </row>
    <row r="564" spans="1:22" x14ac:dyDescent="0.35">
      <c r="A564" s="17" t="str">
        <f>IF($M564=A$1,COUNTIF($M$2:M564,A$1),"-")</f>
        <v>-</v>
      </c>
      <c r="B564" s="17" t="str">
        <f>IF($M564=B$1,COUNTIF($M$2:N564,B$1),"-")</f>
        <v>-</v>
      </c>
      <c r="C564" s="17" t="str">
        <f>IF($M564=C$1,COUNTIF($M$2:O564,C$1),"-")</f>
        <v>-</v>
      </c>
      <c r="D564" s="17" t="str">
        <f>IF($M564=D$1,COUNTIF($M$2:P564,D$1),"-")</f>
        <v>-</v>
      </c>
      <c r="E564" s="17" t="str">
        <f>IF($M564=E$1,COUNTIF($M$2:Q564,E$1),"-")</f>
        <v>-</v>
      </c>
      <c r="F564" s="17" t="str">
        <f>IF($M564=F$1,COUNTIF($M$2:R564,F$1),"-")</f>
        <v>-</v>
      </c>
      <c r="G564" s="17" t="str">
        <f>IF($M564=G$1,COUNTIF($M$2:S564,G$1),"-")</f>
        <v>-</v>
      </c>
      <c r="H564" s="17" t="str">
        <f>IF($M564=H$1,COUNTIF($M$2:T564,H$1),"-")</f>
        <v>-</v>
      </c>
      <c r="I564" s="17" t="str">
        <f>IF($M564=I$1,COUNTIF($M$2:U564,I$1),"-")</f>
        <v>-</v>
      </c>
      <c r="J564" s="17">
        <f>IF($M564=J$1,COUNTIF($M$2:V564,J$1),"-")</f>
        <v>124</v>
      </c>
      <c r="K564" s="17" t="str">
        <f>IF($M564=K$1,COUNTIF($M$2:W564,K$1),"-")</f>
        <v>-</v>
      </c>
      <c r="M564" s="6" t="s">
        <v>86</v>
      </c>
      <c r="N564" s="8" t="s">
        <v>288</v>
      </c>
      <c r="O564" s="8" t="s">
        <v>176</v>
      </c>
      <c r="P564" s="114" t="s">
        <v>225</v>
      </c>
      <c r="Q564" s="6" t="str">
        <f t="shared" si="39"/>
        <v>Level 4 Management Communications - 2012 - Workbook eBook</v>
      </c>
      <c r="R564" s="120">
        <v>9781509749027</v>
      </c>
      <c r="S564" s="62" t="s">
        <v>286</v>
      </c>
      <c r="T564" s="9" t="s">
        <v>226</v>
      </c>
      <c r="U564" s="6" t="s">
        <v>339</v>
      </c>
      <c r="V564" s="7" t="s">
        <v>343</v>
      </c>
    </row>
    <row r="565" spans="1:22" x14ac:dyDescent="0.35">
      <c r="A565" s="17" t="str">
        <f>IF($M565=A$1,COUNTIF($M$2:M565,A$1),"-")</f>
        <v>-</v>
      </c>
      <c r="B565" s="17" t="str">
        <f>IF($M565=B$1,COUNTIF($M$2:N565,B$1),"-")</f>
        <v>-</v>
      </c>
      <c r="C565" s="17" t="str">
        <f>IF($M565=C$1,COUNTIF($M$2:O565,C$1),"-")</f>
        <v>-</v>
      </c>
      <c r="D565" s="17" t="str">
        <f>IF($M565=D$1,COUNTIF($M$2:P565,D$1),"-")</f>
        <v>-</v>
      </c>
      <c r="E565" s="17" t="str">
        <f>IF($M565=E$1,COUNTIF($M$2:Q565,E$1),"-")</f>
        <v>-</v>
      </c>
      <c r="F565" s="17" t="str">
        <f>IF($M565=F$1,COUNTIF($M$2:R565,F$1),"-")</f>
        <v>-</v>
      </c>
      <c r="G565" s="17" t="str">
        <f>IF($M565=G$1,COUNTIF($M$2:S565,G$1),"-")</f>
        <v>-</v>
      </c>
      <c r="H565" s="17" t="str">
        <f>IF($M565=H$1,COUNTIF($M$2:T565,H$1),"-")</f>
        <v>-</v>
      </c>
      <c r="I565" s="17" t="str">
        <f>IF($M565=I$1,COUNTIF($M$2:U565,I$1),"-")</f>
        <v>-</v>
      </c>
      <c r="J565" s="17">
        <f>IF($M565=J$1,COUNTIF($M$2:V565,J$1),"-")</f>
        <v>125</v>
      </c>
      <c r="K565" s="17" t="str">
        <f>IF($M565=K$1,COUNTIF($M$2:W565,K$1),"-")</f>
        <v>-</v>
      </c>
      <c r="M565" s="6" t="s">
        <v>86</v>
      </c>
      <c r="N565" s="8" t="s">
        <v>289</v>
      </c>
      <c r="O565" s="8" t="s">
        <v>140</v>
      </c>
      <c r="P565" s="114" t="s">
        <v>225</v>
      </c>
      <c r="Q565" s="6" t="str">
        <f t="shared" si="39"/>
        <v>Level 4 Managing &amp; Implementing Change in the Workplace - 2012 - Workbook</v>
      </c>
      <c r="R565" s="120">
        <v>9781445363868</v>
      </c>
      <c r="S565" s="62" t="s">
        <v>286</v>
      </c>
      <c r="T565" s="9" t="s">
        <v>226</v>
      </c>
      <c r="U565" s="6" t="s">
        <v>340</v>
      </c>
      <c r="V565" s="7" t="s">
        <v>343</v>
      </c>
    </row>
    <row r="566" spans="1:22" x14ac:dyDescent="0.35">
      <c r="A566" s="17" t="str">
        <f>IF($M566=A$1,COUNTIF($M$2:M566,A$1),"-")</f>
        <v>-</v>
      </c>
      <c r="B566" s="17" t="str">
        <f>IF($M566=B$1,COUNTIF($M$2:N566,B$1),"-")</f>
        <v>-</v>
      </c>
      <c r="C566" s="17" t="str">
        <f>IF($M566=C$1,COUNTIF($M$2:O566,C$1),"-")</f>
        <v>-</v>
      </c>
      <c r="D566" s="17" t="str">
        <f>IF($M566=D$1,COUNTIF($M$2:P566,D$1),"-")</f>
        <v>-</v>
      </c>
      <c r="E566" s="17" t="str">
        <f>IF($M566=E$1,COUNTIF($M$2:Q566,E$1),"-")</f>
        <v>-</v>
      </c>
      <c r="F566" s="17" t="str">
        <f>IF($M566=F$1,COUNTIF($M$2:R566,F$1),"-")</f>
        <v>-</v>
      </c>
      <c r="G566" s="17" t="str">
        <f>IF($M566=G$1,COUNTIF($M$2:S566,G$1),"-")</f>
        <v>-</v>
      </c>
      <c r="H566" s="17" t="str">
        <f>IF($M566=H$1,COUNTIF($M$2:T566,H$1),"-")</f>
        <v>-</v>
      </c>
      <c r="I566" s="17" t="str">
        <f>IF($M566=I$1,COUNTIF($M$2:U566,I$1),"-")</f>
        <v>-</v>
      </c>
      <c r="J566" s="17">
        <f>IF($M566=J$1,COUNTIF($M$2:V566,J$1),"-")</f>
        <v>126</v>
      </c>
      <c r="K566" s="17" t="str">
        <f>IF($M566=K$1,COUNTIF($M$2:W566,K$1),"-")</f>
        <v>-</v>
      </c>
      <c r="M566" s="6" t="s">
        <v>86</v>
      </c>
      <c r="N566" s="8" t="s">
        <v>289</v>
      </c>
      <c r="O566" s="8" t="s">
        <v>176</v>
      </c>
      <c r="P566" s="114" t="s">
        <v>225</v>
      </c>
      <c r="Q566" s="6" t="str">
        <f t="shared" si="39"/>
        <v>Level 4 Managing &amp; Implementing Change in the Workplace - 2012 - Workbook eBook</v>
      </c>
      <c r="R566" s="120">
        <v>9781509748600</v>
      </c>
      <c r="S566" s="62" t="s">
        <v>286</v>
      </c>
      <c r="T566" s="9" t="s">
        <v>226</v>
      </c>
      <c r="U566" s="6" t="s">
        <v>339</v>
      </c>
      <c r="V566" s="7" t="s">
        <v>343</v>
      </c>
    </row>
    <row r="567" spans="1:22" x14ac:dyDescent="0.35">
      <c r="A567" s="17" t="str">
        <f>IF($M567=A$1,COUNTIF($M$2:M567,A$1),"-")</f>
        <v>-</v>
      </c>
      <c r="B567" s="17" t="str">
        <f>IF($M567=B$1,COUNTIF($M$2:N567,B$1),"-")</f>
        <v>-</v>
      </c>
      <c r="C567" s="17" t="str">
        <f>IF($M567=C$1,COUNTIF($M$2:O567,C$1),"-")</f>
        <v>-</v>
      </c>
      <c r="D567" s="17" t="str">
        <f>IF($M567=D$1,COUNTIF($M$2:P567,D$1),"-")</f>
        <v>-</v>
      </c>
      <c r="E567" s="17" t="str">
        <f>IF($M567=E$1,COUNTIF($M$2:Q567,E$1),"-")</f>
        <v>-</v>
      </c>
      <c r="F567" s="17" t="str">
        <f>IF($M567=F$1,COUNTIF($M$2:R567,F$1),"-")</f>
        <v>-</v>
      </c>
      <c r="G567" s="17" t="str">
        <f>IF($M567=G$1,COUNTIF($M$2:S567,G$1),"-")</f>
        <v>-</v>
      </c>
      <c r="H567" s="17" t="str">
        <f>IF($M567=H$1,COUNTIF($M$2:T567,H$1),"-")</f>
        <v>-</v>
      </c>
      <c r="I567" s="17" t="str">
        <f>IF($M567=I$1,COUNTIF($M$2:U567,I$1),"-")</f>
        <v>-</v>
      </c>
      <c r="J567" s="17">
        <f>IF($M567=J$1,COUNTIF($M$2:V567,J$1),"-")</f>
        <v>127</v>
      </c>
      <c r="K567" s="17" t="str">
        <f>IF($M567=K$1,COUNTIF($M$2:W567,K$1),"-")</f>
        <v>-</v>
      </c>
      <c r="M567" s="6" t="s">
        <v>86</v>
      </c>
      <c r="N567" s="8" t="s">
        <v>290</v>
      </c>
      <c r="O567" s="8" t="s">
        <v>140</v>
      </c>
      <c r="P567" s="114" t="s">
        <v>225</v>
      </c>
      <c r="Q567" s="6" t="str">
        <f t="shared" si="39"/>
        <v>Level 4 Managing a Healthy &amp; Safe Environment - 2012 - Workbook</v>
      </c>
      <c r="R567" s="120">
        <v>9781445364032</v>
      </c>
      <c r="S567" s="62" t="s">
        <v>286</v>
      </c>
      <c r="T567" s="9" t="s">
        <v>226</v>
      </c>
      <c r="U567" s="6" t="s">
        <v>340</v>
      </c>
      <c r="V567" s="7" t="s">
        <v>343</v>
      </c>
    </row>
    <row r="568" spans="1:22" x14ac:dyDescent="0.35">
      <c r="A568" s="17" t="str">
        <f>IF($M568=A$1,COUNTIF($M$2:M568,A$1),"-")</f>
        <v>-</v>
      </c>
      <c r="B568" s="17" t="str">
        <f>IF($M568=B$1,COUNTIF($M$2:N568,B$1),"-")</f>
        <v>-</v>
      </c>
      <c r="C568" s="17" t="str">
        <f>IF($M568=C$1,COUNTIF($M$2:O568,C$1),"-")</f>
        <v>-</v>
      </c>
      <c r="D568" s="17" t="str">
        <f>IF($M568=D$1,COUNTIF($M$2:P568,D$1),"-")</f>
        <v>-</v>
      </c>
      <c r="E568" s="17" t="str">
        <f>IF($M568=E$1,COUNTIF($M$2:Q568,E$1),"-")</f>
        <v>-</v>
      </c>
      <c r="F568" s="17" t="str">
        <f>IF($M568=F$1,COUNTIF($M$2:R568,F$1),"-")</f>
        <v>-</v>
      </c>
      <c r="G568" s="17" t="str">
        <f>IF($M568=G$1,COUNTIF($M$2:S568,G$1),"-")</f>
        <v>-</v>
      </c>
      <c r="H568" s="17" t="str">
        <f>IF($M568=H$1,COUNTIF($M$2:T568,H$1),"-")</f>
        <v>-</v>
      </c>
      <c r="I568" s="17" t="str">
        <f>IF($M568=I$1,COUNTIF($M$2:U568,I$1),"-")</f>
        <v>-</v>
      </c>
      <c r="J568" s="17">
        <f>IF($M568=J$1,COUNTIF($M$2:V568,J$1),"-")</f>
        <v>128</v>
      </c>
      <c r="K568" s="17" t="str">
        <f>IF($M568=K$1,COUNTIF($M$2:W568,K$1),"-")</f>
        <v>-</v>
      </c>
      <c r="M568" s="6" t="s">
        <v>86</v>
      </c>
      <c r="N568" s="8" t="s">
        <v>290</v>
      </c>
      <c r="O568" s="8" t="s">
        <v>176</v>
      </c>
      <c r="P568" s="114" t="s">
        <v>225</v>
      </c>
      <c r="Q568" s="6" t="str">
        <f t="shared" si="39"/>
        <v>Level 4 Managing a Healthy &amp; Safe Environment - 2012 - Workbook eBook</v>
      </c>
      <c r="R568" s="120">
        <v>9781509749041</v>
      </c>
      <c r="S568" s="62" t="s">
        <v>286</v>
      </c>
      <c r="T568" s="9" t="s">
        <v>226</v>
      </c>
      <c r="U568" s="6" t="s">
        <v>339</v>
      </c>
      <c r="V568" s="7" t="s">
        <v>343</v>
      </c>
    </row>
    <row r="569" spans="1:22" x14ac:dyDescent="0.35">
      <c r="A569" s="17" t="str">
        <f>IF($M569=A$1,COUNTIF($M$2:M569,A$1),"-")</f>
        <v>-</v>
      </c>
      <c r="B569" s="17" t="str">
        <f>IF($M569=B$1,COUNTIF($M$2:N569,B$1),"-")</f>
        <v>-</v>
      </c>
      <c r="C569" s="17" t="str">
        <f>IF($M569=C$1,COUNTIF($M$2:O569,C$1),"-")</f>
        <v>-</v>
      </c>
      <c r="D569" s="17" t="str">
        <f>IF($M569=D$1,COUNTIF($M$2:P569,D$1),"-")</f>
        <v>-</v>
      </c>
      <c r="E569" s="17" t="str">
        <f>IF($M569=E$1,COUNTIF($M$2:Q569,E$1),"-")</f>
        <v>-</v>
      </c>
      <c r="F569" s="17" t="str">
        <f>IF($M569=F$1,COUNTIF($M$2:R569,F$1),"-")</f>
        <v>-</v>
      </c>
      <c r="G569" s="17" t="str">
        <f>IF($M569=G$1,COUNTIF($M$2:S569,G$1),"-")</f>
        <v>-</v>
      </c>
      <c r="H569" s="17" t="str">
        <f>IF($M569=H$1,COUNTIF($M$2:T569,H$1),"-")</f>
        <v>-</v>
      </c>
      <c r="I569" s="17" t="str">
        <f>IF($M569=I$1,COUNTIF($M$2:U569,I$1),"-")</f>
        <v>-</v>
      </c>
      <c r="J569" s="17">
        <f>IF($M569=J$1,COUNTIF($M$2:V569,J$1),"-")</f>
        <v>129</v>
      </c>
      <c r="K569" s="17" t="str">
        <f>IF($M569=K$1,COUNTIF($M$2:W569,K$1),"-")</f>
        <v>-</v>
      </c>
      <c r="M569" s="6" t="s">
        <v>86</v>
      </c>
      <c r="N569" s="8" t="s">
        <v>291</v>
      </c>
      <c r="O569" s="8" t="s">
        <v>140</v>
      </c>
      <c r="P569" s="114" t="s">
        <v>225</v>
      </c>
      <c r="Q569" s="6" t="str">
        <f t="shared" ref="Q569:Q600" si="40">CONCATENATE(N569," - ",P569," - ",O569)</f>
        <v>Level 4 Managing equality &amp; diversity in own area - 2012 - Workbook</v>
      </c>
      <c r="R569" s="120">
        <v>9781445363820</v>
      </c>
      <c r="S569" s="62" t="s">
        <v>286</v>
      </c>
      <c r="T569" s="9" t="s">
        <v>226</v>
      </c>
      <c r="U569" s="6" t="s">
        <v>340</v>
      </c>
      <c r="V569" s="7" t="s">
        <v>343</v>
      </c>
    </row>
    <row r="570" spans="1:22" x14ac:dyDescent="0.35">
      <c r="A570" s="17" t="str">
        <f>IF($M570=A$1,COUNTIF($M$2:M570,A$1),"-")</f>
        <v>-</v>
      </c>
      <c r="B570" s="17" t="str">
        <f>IF($M570=B$1,COUNTIF($M$2:N570,B$1),"-")</f>
        <v>-</v>
      </c>
      <c r="C570" s="17" t="str">
        <f>IF($M570=C$1,COUNTIF($M$2:O570,C$1),"-")</f>
        <v>-</v>
      </c>
      <c r="D570" s="17" t="str">
        <f>IF($M570=D$1,COUNTIF($M$2:P570,D$1),"-")</f>
        <v>-</v>
      </c>
      <c r="E570" s="17" t="str">
        <f>IF($M570=E$1,COUNTIF($M$2:Q570,E$1),"-")</f>
        <v>-</v>
      </c>
      <c r="F570" s="17" t="str">
        <f>IF($M570=F$1,COUNTIF($M$2:R570,F$1),"-")</f>
        <v>-</v>
      </c>
      <c r="G570" s="17" t="str">
        <f>IF($M570=G$1,COUNTIF($M$2:S570,G$1),"-")</f>
        <v>-</v>
      </c>
      <c r="H570" s="17" t="str">
        <f>IF($M570=H$1,COUNTIF($M$2:T570,H$1),"-")</f>
        <v>-</v>
      </c>
      <c r="I570" s="17" t="str">
        <f>IF($M570=I$1,COUNTIF($M$2:U570,I$1),"-")</f>
        <v>-</v>
      </c>
      <c r="J570" s="17">
        <f>IF($M570=J$1,COUNTIF($M$2:V570,J$1),"-")</f>
        <v>130</v>
      </c>
      <c r="K570" s="17" t="str">
        <f>IF($M570=K$1,COUNTIF($M$2:W570,K$1),"-")</f>
        <v>-</v>
      </c>
      <c r="M570" s="6" t="s">
        <v>86</v>
      </c>
      <c r="N570" s="8" t="s">
        <v>291</v>
      </c>
      <c r="O570" s="8" t="s">
        <v>176</v>
      </c>
      <c r="P570" s="114" t="s">
        <v>225</v>
      </c>
      <c r="Q570" s="6" t="str">
        <f t="shared" si="40"/>
        <v>Level 4 Managing equality &amp; diversity in own area - 2012 - Workbook eBook</v>
      </c>
      <c r="R570" s="120">
        <v>9781509748563</v>
      </c>
      <c r="S570" s="62" t="s">
        <v>286</v>
      </c>
      <c r="T570" s="9" t="s">
        <v>226</v>
      </c>
      <c r="U570" s="6" t="s">
        <v>339</v>
      </c>
      <c r="V570" s="7" t="s">
        <v>343</v>
      </c>
    </row>
    <row r="571" spans="1:22" x14ac:dyDescent="0.35">
      <c r="A571" s="17" t="str">
        <f>IF($M571=A$1,COUNTIF($M$2:M571,A$1),"-")</f>
        <v>-</v>
      </c>
      <c r="B571" s="17" t="str">
        <f>IF($M571=B$1,COUNTIF($M$2:N571,B$1),"-")</f>
        <v>-</v>
      </c>
      <c r="C571" s="17" t="str">
        <f>IF($M571=C$1,COUNTIF($M$2:O571,C$1),"-")</f>
        <v>-</v>
      </c>
      <c r="D571" s="17" t="str">
        <f>IF($M571=D$1,COUNTIF($M$2:P571,D$1),"-")</f>
        <v>-</v>
      </c>
      <c r="E571" s="17" t="str">
        <f>IF($M571=E$1,COUNTIF($M$2:Q571,E$1),"-")</f>
        <v>-</v>
      </c>
      <c r="F571" s="17" t="str">
        <f>IF($M571=F$1,COUNTIF($M$2:R571,F$1),"-")</f>
        <v>-</v>
      </c>
      <c r="G571" s="17" t="str">
        <f>IF($M571=G$1,COUNTIF($M$2:S571,G$1),"-")</f>
        <v>-</v>
      </c>
      <c r="H571" s="17" t="str">
        <f>IF($M571=H$1,COUNTIF($M$2:T571,H$1),"-")</f>
        <v>-</v>
      </c>
      <c r="I571" s="17" t="str">
        <f>IF($M571=I$1,COUNTIF($M$2:U571,I$1),"-")</f>
        <v>-</v>
      </c>
      <c r="J571" s="17">
        <f>IF($M571=J$1,COUNTIF($M$2:V571,J$1),"-")</f>
        <v>131</v>
      </c>
      <c r="K571" s="17" t="str">
        <f>IF($M571=K$1,COUNTIF($M$2:W571,K$1),"-")</f>
        <v>-</v>
      </c>
      <c r="M571" s="6" t="s">
        <v>86</v>
      </c>
      <c r="N571" s="8" t="s">
        <v>292</v>
      </c>
      <c r="O571" s="8" t="s">
        <v>140</v>
      </c>
      <c r="P571" s="114" t="s">
        <v>225</v>
      </c>
      <c r="Q571" s="6" t="str">
        <f t="shared" si="40"/>
        <v>Level 4 Managing marketing activities - 2012 - Workbook</v>
      </c>
      <c r="R571" s="120">
        <v>9781445364070</v>
      </c>
      <c r="S571" s="62" t="s">
        <v>286</v>
      </c>
      <c r="T571" s="9" t="s">
        <v>226</v>
      </c>
      <c r="U571" s="6" t="s">
        <v>340</v>
      </c>
      <c r="V571" s="7" t="s">
        <v>343</v>
      </c>
    </row>
    <row r="572" spans="1:22" x14ac:dyDescent="0.35">
      <c r="A572" s="17" t="str">
        <f>IF($M572=A$1,COUNTIF($M$2:M572,A$1),"-")</f>
        <v>-</v>
      </c>
      <c r="B572" s="17" t="str">
        <f>IF($M572=B$1,COUNTIF($M$2:N572,B$1),"-")</f>
        <v>-</v>
      </c>
      <c r="C572" s="17" t="str">
        <f>IF($M572=C$1,COUNTIF($M$2:O572,C$1),"-")</f>
        <v>-</v>
      </c>
      <c r="D572" s="17" t="str">
        <f>IF($M572=D$1,COUNTIF($M$2:P572,D$1),"-")</f>
        <v>-</v>
      </c>
      <c r="E572" s="17" t="str">
        <f>IF($M572=E$1,COUNTIF($M$2:Q572,E$1),"-")</f>
        <v>-</v>
      </c>
      <c r="F572" s="17" t="str">
        <f>IF($M572=F$1,COUNTIF($M$2:R572,F$1),"-")</f>
        <v>-</v>
      </c>
      <c r="G572" s="17" t="str">
        <f>IF($M572=G$1,COUNTIF($M$2:S572,G$1),"-")</f>
        <v>-</v>
      </c>
      <c r="H572" s="17" t="str">
        <f>IF($M572=H$1,COUNTIF($M$2:T572,H$1),"-")</f>
        <v>-</v>
      </c>
      <c r="I572" s="17" t="str">
        <f>IF($M572=I$1,COUNTIF($M$2:U572,I$1),"-")</f>
        <v>-</v>
      </c>
      <c r="J572" s="17">
        <f>IF($M572=J$1,COUNTIF($M$2:V572,J$1),"-")</f>
        <v>132</v>
      </c>
      <c r="K572" s="17" t="str">
        <f>IF($M572=K$1,COUNTIF($M$2:W572,K$1),"-")</f>
        <v>-</v>
      </c>
      <c r="M572" s="6" t="s">
        <v>86</v>
      </c>
      <c r="N572" s="8" t="s">
        <v>292</v>
      </c>
      <c r="O572" s="8" t="s">
        <v>176</v>
      </c>
      <c r="P572" s="114" t="s">
        <v>225</v>
      </c>
      <c r="Q572" s="6" t="str">
        <f t="shared" si="40"/>
        <v>Level 4 Managing marketing activities - 2012 - Workbook eBook</v>
      </c>
      <c r="R572" s="120">
        <v>9781509749065</v>
      </c>
      <c r="S572" s="62" t="s">
        <v>286</v>
      </c>
      <c r="T572" s="9" t="s">
        <v>226</v>
      </c>
      <c r="U572" s="6" t="s">
        <v>339</v>
      </c>
      <c r="V572" s="7" t="s">
        <v>343</v>
      </c>
    </row>
    <row r="573" spans="1:22" x14ac:dyDescent="0.35">
      <c r="A573" s="17" t="str">
        <f>IF($M573=A$1,COUNTIF($M$2:M573,A$1),"-")</f>
        <v>-</v>
      </c>
      <c r="B573" s="17" t="str">
        <f>IF($M573=B$1,COUNTIF($M$2:N573,B$1),"-")</f>
        <v>-</v>
      </c>
      <c r="C573" s="17" t="str">
        <f>IF($M573=C$1,COUNTIF($M$2:O573,C$1),"-")</f>
        <v>-</v>
      </c>
      <c r="D573" s="17" t="str">
        <f>IF($M573=D$1,COUNTIF($M$2:P573,D$1),"-")</f>
        <v>-</v>
      </c>
      <c r="E573" s="17" t="str">
        <f>IF($M573=E$1,COUNTIF($M$2:Q573,E$1),"-")</f>
        <v>-</v>
      </c>
      <c r="F573" s="17" t="str">
        <f>IF($M573=F$1,COUNTIF($M$2:R573,F$1),"-")</f>
        <v>-</v>
      </c>
      <c r="G573" s="17" t="str">
        <f>IF($M573=G$1,COUNTIF($M$2:S573,G$1),"-")</f>
        <v>-</v>
      </c>
      <c r="H573" s="17" t="str">
        <f>IF($M573=H$1,COUNTIF($M$2:T573,H$1),"-")</f>
        <v>-</v>
      </c>
      <c r="I573" s="17" t="str">
        <f>IF($M573=I$1,COUNTIF($M$2:U573,I$1),"-")</f>
        <v>-</v>
      </c>
      <c r="J573" s="17">
        <f>IF($M573=J$1,COUNTIF($M$2:V573,J$1),"-")</f>
        <v>133</v>
      </c>
      <c r="K573" s="17" t="str">
        <f>IF($M573=K$1,COUNTIF($M$2:W573,K$1),"-")</f>
        <v>-</v>
      </c>
      <c r="M573" s="6" t="s">
        <v>86</v>
      </c>
      <c r="N573" s="8" t="s">
        <v>293</v>
      </c>
      <c r="O573" s="8" t="s">
        <v>140</v>
      </c>
      <c r="P573" s="114" t="s">
        <v>225</v>
      </c>
      <c r="Q573" s="6" t="str">
        <f t="shared" si="40"/>
        <v>Level 4 Managing Meetings - 2012 - Workbook</v>
      </c>
      <c r="R573" s="120">
        <v>9781445364049</v>
      </c>
      <c r="S573" s="62" t="s">
        <v>286</v>
      </c>
      <c r="T573" s="9" t="s">
        <v>226</v>
      </c>
      <c r="U573" s="6" t="s">
        <v>340</v>
      </c>
      <c r="V573" s="7" t="s">
        <v>343</v>
      </c>
    </row>
    <row r="574" spans="1:22" x14ac:dyDescent="0.35">
      <c r="A574" s="17" t="str">
        <f>IF($M574=A$1,COUNTIF($M$2:M574,A$1),"-")</f>
        <v>-</v>
      </c>
      <c r="B574" s="17" t="str">
        <f>IF($M574=B$1,COUNTIF($M$2:N574,B$1),"-")</f>
        <v>-</v>
      </c>
      <c r="C574" s="17" t="str">
        <f>IF($M574=C$1,COUNTIF($M$2:O574,C$1),"-")</f>
        <v>-</v>
      </c>
      <c r="D574" s="17" t="str">
        <f>IF($M574=D$1,COUNTIF($M$2:P574,D$1),"-")</f>
        <v>-</v>
      </c>
      <c r="E574" s="17" t="str">
        <f>IF($M574=E$1,COUNTIF($M$2:Q574,E$1),"-")</f>
        <v>-</v>
      </c>
      <c r="F574" s="17" t="str">
        <f>IF($M574=F$1,COUNTIF($M$2:R574,F$1),"-")</f>
        <v>-</v>
      </c>
      <c r="G574" s="17" t="str">
        <f>IF($M574=G$1,COUNTIF($M$2:S574,G$1),"-")</f>
        <v>-</v>
      </c>
      <c r="H574" s="17" t="str">
        <f>IF($M574=H$1,COUNTIF($M$2:T574,H$1),"-")</f>
        <v>-</v>
      </c>
      <c r="I574" s="17" t="str">
        <f>IF($M574=I$1,COUNTIF($M$2:U574,I$1),"-")</f>
        <v>-</v>
      </c>
      <c r="J574" s="17">
        <f>IF($M574=J$1,COUNTIF($M$2:V574,J$1),"-")</f>
        <v>134</v>
      </c>
      <c r="K574" s="17" t="str">
        <f>IF($M574=K$1,COUNTIF($M$2:W574,K$1),"-")</f>
        <v>-</v>
      </c>
      <c r="M574" s="6" t="s">
        <v>86</v>
      </c>
      <c r="N574" s="8" t="s">
        <v>293</v>
      </c>
      <c r="O574" s="8" t="s">
        <v>176</v>
      </c>
      <c r="P574" s="114" t="s">
        <v>225</v>
      </c>
      <c r="Q574" s="6" t="str">
        <f t="shared" si="40"/>
        <v>Level 4 Managing Meetings - 2012 - Workbook eBook</v>
      </c>
      <c r="R574" s="120">
        <v>9781509749058</v>
      </c>
      <c r="S574" s="62" t="s">
        <v>286</v>
      </c>
      <c r="T574" s="9" t="s">
        <v>226</v>
      </c>
      <c r="U574" s="6" t="s">
        <v>339</v>
      </c>
      <c r="V574" s="7" t="s">
        <v>343</v>
      </c>
    </row>
    <row r="575" spans="1:22" x14ac:dyDescent="0.35">
      <c r="A575" s="17" t="str">
        <f>IF($M575=A$1,COUNTIF($M$2:M575,A$1),"-")</f>
        <v>-</v>
      </c>
      <c r="B575" s="17" t="str">
        <f>IF($M575=B$1,COUNTIF($M$2:N575,B$1),"-")</f>
        <v>-</v>
      </c>
      <c r="C575" s="17" t="str">
        <f>IF($M575=C$1,COUNTIF($M$2:O575,C$1),"-")</f>
        <v>-</v>
      </c>
      <c r="D575" s="17" t="str">
        <f>IF($M575=D$1,COUNTIF($M$2:P575,D$1),"-")</f>
        <v>-</v>
      </c>
      <c r="E575" s="17" t="str">
        <f>IF($M575=E$1,COUNTIF($M$2:Q575,E$1),"-")</f>
        <v>-</v>
      </c>
      <c r="F575" s="17" t="str">
        <f>IF($M575=F$1,COUNTIF($M$2:R575,F$1),"-")</f>
        <v>-</v>
      </c>
      <c r="G575" s="17" t="str">
        <f>IF($M575=G$1,COUNTIF($M$2:S575,G$1),"-")</f>
        <v>-</v>
      </c>
      <c r="H575" s="17" t="str">
        <f>IF($M575=H$1,COUNTIF($M$2:T575,H$1),"-")</f>
        <v>-</v>
      </c>
      <c r="I575" s="17" t="str">
        <f>IF($M575=I$1,COUNTIF($M$2:U575,I$1),"-")</f>
        <v>-</v>
      </c>
      <c r="J575" s="17">
        <f>IF($M575=J$1,COUNTIF($M$2:V575,J$1),"-")</f>
        <v>135</v>
      </c>
      <c r="K575" s="17" t="str">
        <f>IF($M575=K$1,COUNTIF($M$2:W575,K$1),"-")</f>
        <v>-</v>
      </c>
      <c r="M575" s="6" t="s">
        <v>86</v>
      </c>
      <c r="N575" s="8" t="s">
        <v>294</v>
      </c>
      <c r="O575" s="8" t="s">
        <v>140</v>
      </c>
      <c r="P575" s="114" t="s">
        <v>225</v>
      </c>
      <c r="Q575" s="6" t="str">
        <f t="shared" si="40"/>
        <v>Level 4 Managing Personal Development - 2012 - Workbook</v>
      </c>
      <c r="R575" s="120">
        <v>9781445363912</v>
      </c>
      <c r="S575" s="62" t="s">
        <v>286</v>
      </c>
      <c r="T575" s="9" t="s">
        <v>226</v>
      </c>
      <c r="U575" s="6" t="s">
        <v>340</v>
      </c>
      <c r="V575" s="7" t="s">
        <v>343</v>
      </c>
    </row>
    <row r="576" spans="1:22" x14ac:dyDescent="0.35">
      <c r="A576" s="17" t="str">
        <f>IF($M576=A$1,COUNTIF($M$2:M576,A$1),"-")</f>
        <v>-</v>
      </c>
      <c r="B576" s="17" t="str">
        <f>IF($M576=B$1,COUNTIF($M$2:N576,B$1),"-")</f>
        <v>-</v>
      </c>
      <c r="C576" s="17" t="str">
        <f>IF($M576=C$1,COUNTIF($M$2:O576,C$1),"-")</f>
        <v>-</v>
      </c>
      <c r="D576" s="17" t="str">
        <f>IF($M576=D$1,COUNTIF($M$2:P576,D$1),"-")</f>
        <v>-</v>
      </c>
      <c r="E576" s="17" t="str">
        <f>IF($M576=E$1,COUNTIF($M$2:Q576,E$1),"-")</f>
        <v>-</v>
      </c>
      <c r="F576" s="17" t="str">
        <f>IF($M576=F$1,COUNTIF($M$2:R576,F$1),"-")</f>
        <v>-</v>
      </c>
      <c r="G576" s="17" t="str">
        <f>IF($M576=G$1,COUNTIF($M$2:S576,G$1),"-")</f>
        <v>-</v>
      </c>
      <c r="H576" s="17" t="str">
        <f>IF($M576=H$1,COUNTIF($M$2:T576,H$1),"-")</f>
        <v>-</v>
      </c>
      <c r="I576" s="17" t="str">
        <f>IF($M576=I$1,COUNTIF($M$2:U576,I$1),"-")</f>
        <v>-</v>
      </c>
      <c r="J576" s="17">
        <f>IF($M576=J$1,COUNTIF($M$2:V576,J$1),"-")</f>
        <v>136</v>
      </c>
      <c r="K576" s="17" t="str">
        <f>IF($M576=K$1,COUNTIF($M$2:W576,K$1),"-")</f>
        <v>-</v>
      </c>
      <c r="M576" s="6" t="s">
        <v>86</v>
      </c>
      <c r="N576" s="8" t="s">
        <v>294</v>
      </c>
      <c r="O576" s="8" t="s">
        <v>176</v>
      </c>
      <c r="P576" s="114" t="s">
        <v>225</v>
      </c>
      <c r="Q576" s="6" t="str">
        <f t="shared" si="40"/>
        <v>Level 4 Managing Personal Development - 2012 - Workbook eBook</v>
      </c>
      <c r="R576" s="120">
        <v>9781509748624</v>
      </c>
      <c r="S576" s="62" t="s">
        <v>286</v>
      </c>
      <c r="T576" s="9" t="s">
        <v>226</v>
      </c>
      <c r="U576" s="6" t="s">
        <v>339</v>
      </c>
      <c r="V576" s="7" t="s">
        <v>343</v>
      </c>
    </row>
    <row r="577" spans="1:22" x14ac:dyDescent="0.35">
      <c r="A577" s="17" t="str">
        <f>IF($M577=A$1,COUNTIF($M$2:M577,A$1),"-")</f>
        <v>-</v>
      </c>
      <c r="B577" s="17" t="str">
        <f>IF($M577=B$1,COUNTIF($M$2:N577,B$1),"-")</f>
        <v>-</v>
      </c>
      <c r="C577" s="17" t="str">
        <f>IF($M577=C$1,COUNTIF($M$2:O577,C$1),"-")</f>
        <v>-</v>
      </c>
      <c r="D577" s="17" t="str">
        <f>IF($M577=D$1,COUNTIF($M$2:P577,D$1),"-")</f>
        <v>-</v>
      </c>
      <c r="E577" s="17" t="str">
        <f>IF($M577=E$1,COUNTIF($M$2:Q577,E$1),"-")</f>
        <v>-</v>
      </c>
      <c r="F577" s="17" t="str">
        <f>IF($M577=F$1,COUNTIF($M$2:R577,F$1),"-")</f>
        <v>-</v>
      </c>
      <c r="G577" s="17" t="str">
        <f>IF($M577=G$1,COUNTIF($M$2:S577,G$1),"-")</f>
        <v>-</v>
      </c>
      <c r="H577" s="17" t="str">
        <f>IF($M577=H$1,COUNTIF($M$2:T577,H$1),"-")</f>
        <v>-</v>
      </c>
      <c r="I577" s="17" t="str">
        <f>IF($M577=I$1,COUNTIF($M$2:U577,I$1),"-")</f>
        <v>-</v>
      </c>
      <c r="J577" s="17">
        <f>IF($M577=J$1,COUNTIF($M$2:V577,J$1),"-")</f>
        <v>137</v>
      </c>
      <c r="K577" s="17" t="str">
        <f>IF($M577=K$1,COUNTIF($M$2:W577,K$1),"-")</f>
        <v>-</v>
      </c>
      <c r="M577" s="6" t="s">
        <v>86</v>
      </c>
      <c r="N577" s="8" t="s">
        <v>295</v>
      </c>
      <c r="O577" s="8" t="s">
        <v>140</v>
      </c>
      <c r="P577" s="114" t="s">
        <v>225</v>
      </c>
      <c r="Q577" s="6" t="str">
        <f t="shared" si="40"/>
        <v>Level 4 Motivating People in the Workplace - 2012 - Workbook</v>
      </c>
      <c r="R577" s="120">
        <v>9781445363837</v>
      </c>
      <c r="S577" s="62" t="s">
        <v>286</v>
      </c>
      <c r="T577" s="9" t="s">
        <v>226</v>
      </c>
      <c r="U577" s="6" t="s">
        <v>340</v>
      </c>
      <c r="V577" s="7" t="s">
        <v>343</v>
      </c>
    </row>
    <row r="578" spans="1:22" x14ac:dyDescent="0.35">
      <c r="A578" s="17" t="str">
        <f>IF($M578=A$1,COUNTIF($M$2:M578,A$1),"-")</f>
        <v>-</v>
      </c>
      <c r="B578" s="17" t="str">
        <f>IF($M578=B$1,COUNTIF($M$2:N578,B$1),"-")</f>
        <v>-</v>
      </c>
      <c r="C578" s="17" t="str">
        <f>IF($M578=C$1,COUNTIF($M$2:O578,C$1),"-")</f>
        <v>-</v>
      </c>
      <c r="D578" s="17" t="str">
        <f>IF($M578=D$1,COUNTIF($M$2:P578,D$1),"-")</f>
        <v>-</v>
      </c>
      <c r="E578" s="17" t="str">
        <f>IF($M578=E$1,COUNTIF($M$2:Q578,E$1),"-")</f>
        <v>-</v>
      </c>
      <c r="F578" s="17" t="str">
        <f>IF($M578=F$1,COUNTIF($M$2:R578,F$1),"-")</f>
        <v>-</v>
      </c>
      <c r="G578" s="17" t="str">
        <f>IF($M578=G$1,COUNTIF($M$2:S578,G$1),"-")</f>
        <v>-</v>
      </c>
      <c r="H578" s="17" t="str">
        <f>IF($M578=H$1,COUNTIF($M$2:T578,H$1),"-")</f>
        <v>-</v>
      </c>
      <c r="I578" s="17" t="str">
        <f>IF($M578=I$1,COUNTIF($M$2:U578,I$1),"-")</f>
        <v>-</v>
      </c>
      <c r="J578" s="17">
        <f>IF($M578=J$1,COUNTIF($M$2:V578,J$1),"-")</f>
        <v>138</v>
      </c>
      <c r="K578" s="17" t="str">
        <f>IF($M578=K$1,COUNTIF($M$2:W578,K$1),"-")</f>
        <v>-</v>
      </c>
      <c r="M578" s="6" t="s">
        <v>86</v>
      </c>
      <c r="N578" s="8" t="s">
        <v>295</v>
      </c>
      <c r="O578" s="8" t="s">
        <v>176</v>
      </c>
      <c r="P578" s="114" t="s">
        <v>225</v>
      </c>
      <c r="Q578" s="6" t="str">
        <f t="shared" si="40"/>
        <v>Level 4 Motivating People in the Workplace - 2012 - Workbook eBook</v>
      </c>
      <c r="R578" s="120">
        <v>9781509748570</v>
      </c>
      <c r="S578" s="62" t="s">
        <v>286</v>
      </c>
      <c r="T578" s="9" t="s">
        <v>226</v>
      </c>
      <c r="U578" s="6" t="s">
        <v>339</v>
      </c>
      <c r="V578" s="7" t="s">
        <v>343</v>
      </c>
    </row>
    <row r="579" spans="1:22" x14ac:dyDescent="0.35">
      <c r="A579" s="17" t="str">
        <f>IF($M579=A$1,COUNTIF($M$2:M579,A$1),"-")</f>
        <v>-</v>
      </c>
      <c r="B579" s="17" t="str">
        <f>IF($M579=B$1,COUNTIF($M$2:N579,B$1),"-")</f>
        <v>-</v>
      </c>
      <c r="C579" s="17" t="str">
        <f>IF($M579=C$1,COUNTIF($M$2:O579,C$1),"-")</f>
        <v>-</v>
      </c>
      <c r="D579" s="17" t="str">
        <f>IF($M579=D$1,COUNTIF($M$2:P579,D$1),"-")</f>
        <v>-</v>
      </c>
      <c r="E579" s="17" t="str">
        <f>IF($M579=E$1,COUNTIF($M$2:Q579,E$1),"-")</f>
        <v>-</v>
      </c>
      <c r="F579" s="17" t="str">
        <f>IF($M579=F$1,COUNTIF($M$2:R579,F$1),"-")</f>
        <v>-</v>
      </c>
      <c r="G579" s="17" t="str">
        <f>IF($M579=G$1,COUNTIF($M$2:S579,G$1),"-")</f>
        <v>-</v>
      </c>
      <c r="H579" s="17" t="str">
        <f>IF($M579=H$1,COUNTIF($M$2:T579,H$1),"-")</f>
        <v>-</v>
      </c>
      <c r="I579" s="17" t="str">
        <f>IF($M579=I$1,COUNTIF($M$2:U579,I$1),"-")</f>
        <v>-</v>
      </c>
      <c r="J579" s="17">
        <f>IF($M579=J$1,COUNTIF($M$2:V579,J$1),"-")</f>
        <v>139</v>
      </c>
      <c r="K579" s="17" t="str">
        <f>IF($M579=K$1,COUNTIF($M$2:W579,K$1),"-")</f>
        <v>-</v>
      </c>
      <c r="M579" s="6" t="s">
        <v>86</v>
      </c>
      <c r="N579" s="8" t="s">
        <v>296</v>
      </c>
      <c r="O579" s="8" t="s">
        <v>140</v>
      </c>
      <c r="P579" s="114" t="s">
        <v>225</v>
      </c>
      <c r="Q579" s="6" t="str">
        <f t="shared" si="40"/>
        <v>Level 4 Planning and leading a complex team activity - 2012 - Workbook</v>
      </c>
      <c r="R579" s="120">
        <v>9781445363806</v>
      </c>
      <c r="S579" s="62" t="s">
        <v>286</v>
      </c>
      <c r="T579" s="9" t="s">
        <v>226</v>
      </c>
      <c r="U579" s="6" t="s">
        <v>340</v>
      </c>
      <c r="V579" s="7" t="s">
        <v>343</v>
      </c>
    </row>
    <row r="580" spans="1:22" x14ac:dyDescent="0.35">
      <c r="A580" s="17" t="str">
        <f>IF($M580=A$1,COUNTIF($M$2:M580,A$1),"-")</f>
        <v>-</v>
      </c>
      <c r="B580" s="17" t="str">
        <f>IF($M580=B$1,COUNTIF($M$2:N580,B$1),"-")</f>
        <v>-</v>
      </c>
      <c r="C580" s="17" t="str">
        <f>IF($M580=C$1,COUNTIF($M$2:O580,C$1),"-")</f>
        <v>-</v>
      </c>
      <c r="D580" s="17" t="str">
        <f>IF($M580=D$1,COUNTIF($M$2:P580,D$1),"-")</f>
        <v>-</v>
      </c>
      <c r="E580" s="17" t="str">
        <f>IF($M580=E$1,COUNTIF($M$2:Q580,E$1),"-")</f>
        <v>-</v>
      </c>
      <c r="F580" s="17" t="str">
        <f>IF($M580=F$1,COUNTIF($M$2:R580,F$1),"-")</f>
        <v>-</v>
      </c>
      <c r="G580" s="17" t="str">
        <f>IF($M580=G$1,COUNTIF($M$2:S580,G$1),"-")</f>
        <v>-</v>
      </c>
      <c r="H580" s="17" t="str">
        <f>IF($M580=H$1,COUNTIF($M$2:T580,H$1),"-")</f>
        <v>-</v>
      </c>
      <c r="I580" s="17" t="str">
        <f>IF($M580=I$1,COUNTIF($M$2:U580,I$1),"-")</f>
        <v>-</v>
      </c>
      <c r="J580" s="17">
        <f>IF($M580=J$1,COUNTIF($M$2:V580,J$1),"-")</f>
        <v>140</v>
      </c>
      <c r="K580" s="17" t="str">
        <f>IF($M580=K$1,COUNTIF($M$2:W580,K$1),"-")</f>
        <v>-</v>
      </c>
      <c r="M580" s="6" t="s">
        <v>86</v>
      </c>
      <c r="N580" s="8" t="s">
        <v>296</v>
      </c>
      <c r="O580" s="8" t="s">
        <v>176</v>
      </c>
      <c r="P580" s="114" t="s">
        <v>225</v>
      </c>
      <c r="Q580" s="6" t="str">
        <f t="shared" si="40"/>
        <v>Level 4 Planning and leading a complex team activity - 2012 - Workbook eBook</v>
      </c>
      <c r="R580" s="120">
        <v>9781509748556</v>
      </c>
      <c r="S580" s="62" t="s">
        <v>286</v>
      </c>
      <c r="T580" s="9" t="s">
        <v>226</v>
      </c>
      <c r="U580" s="6" t="s">
        <v>339</v>
      </c>
      <c r="V580" s="7" t="s">
        <v>343</v>
      </c>
    </row>
    <row r="581" spans="1:22" x14ac:dyDescent="0.35">
      <c r="A581" s="17" t="str">
        <f>IF($M581=A$1,COUNTIF($M$2:M581,A$1),"-")</f>
        <v>-</v>
      </c>
      <c r="B581" s="17" t="str">
        <f>IF($M581=B$1,COUNTIF($M$2:N581,B$1),"-")</f>
        <v>-</v>
      </c>
      <c r="C581" s="17" t="str">
        <f>IF($M581=C$1,COUNTIF($M$2:O581,C$1),"-")</f>
        <v>-</v>
      </c>
      <c r="D581" s="17" t="str">
        <f>IF($M581=D$1,COUNTIF($M$2:P581,D$1),"-")</f>
        <v>-</v>
      </c>
      <c r="E581" s="17" t="str">
        <f>IF($M581=E$1,COUNTIF($M$2:Q581,E$1),"-")</f>
        <v>-</v>
      </c>
      <c r="F581" s="17" t="str">
        <f>IF($M581=F$1,COUNTIF($M$2:R581,F$1),"-")</f>
        <v>-</v>
      </c>
      <c r="G581" s="17" t="str">
        <f>IF($M581=G$1,COUNTIF($M$2:S581,G$1),"-")</f>
        <v>-</v>
      </c>
      <c r="H581" s="17" t="str">
        <f>IF($M581=H$1,COUNTIF($M$2:T581,H$1),"-")</f>
        <v>-</v>
      </c>
      <c r="I581" s="17" t="str">
        <f>IF($M581=I$1,COUNTIF($M$2:U581,I$1),"-")</f>
        <v>-</v>
      </c>
      <c r="J581" s="17">
        <f>IF($M581=J$1,COUNTIF($M$2:V581,J$1),"-")</f>
        <v>141</v>
      </c>
      <c r="K581" s="17" t="str">
        <f>IF($M581=K$1,COUNTIF($M$2:W581,K$1),"-")</f>
        <v>-</v>
      </c>
      <c r="M581" s="6" t="s">
        <v>86</v>
      </c>
      <c r="N581" s="8" t="s">
        <v>297</v>
      </c>
      <c r="O581" s="8" t="s">
        <v>140</v>
      </c>
      <c r="P581" s="114" t="s">
        <v>225</v>
      </c>
      <c r="Q581" s="6" t="str">
        <f t="shared" si="40"/>
        <v>Level 4 Solving Problems by Making Effective Decisions in the Workplace - 2012 - Workbook</v>
      </c>
      <c r="R581" s="120">
        <v>9781445363844</v>
      </c>
      <c r="S581" s="62" t="s">
        <v>286</v>
      </c>
      <c r="T581" s="9" t="s">
        <v>226</v>
      </c>
      <c r="U581" s="6" t="s">
        <v>340</v>
      </c>
      <c r="V581" s="7" t="s">
        <v>343</v>
      </c>
    </row>
    <row r="582" spans="1:22" x14ac:dyDescent="0.35">
      <c r="A582" s="17" t="str">
        <f>IF($M582=A$1,COUNTIF($M$2:M582,A$1),"-")</f>
        <v>-</v>
      </c>
      <c r="B582" s="17" t="str">
        <f>IF($M582=B$1,COUNTIF($M$2:N582,B$1),"-")</f>
        <v>-</v>
      </c>
      <c r="C582" s="17" t="str">
        <f>IF($M582=C$1,COUNTIF($M$2:O582,C$1),"-")</f>
        <v>-</v>
      </c>
      <c r="D582" s="17" t="str">
        <f>IF($M582=D$1,COUNTIF($M$2:P582,D$1),"-")</f>
        <v>-</v>
      </c>
      <c r="E582" s="17" t="str">
        <f>IF($M582=E$1,COUNTIF($M$2:Q582,E$1),"-")</f>
        <v>-</v>
      </c>
      <c r="F582" s="17" t="str">
        <f>IF($M582=F$1,COUNTIF($M$2:R582,F$1),"-")</f>
        <v>-</v>
      </c>
      <c r="G582" s="17" t="str">
        <f>IF($M582=G$1,COUNTIF($M$2:S582,G$1),"-")</f>
        <v>-</v>
      </c>
      <c r="H582" s="17" t="str">
        <f>IF($M582=H$1,COUNTIF($M$2:T582,H$1),"-")</f>
        <v>-</v>
      </c>
      <c r="I582" s="17" t="str">
        <f>IF($M582=I$1,COUNTIF($M$2:U582,I$1),"-")</f>
        <v>-</v>
      </c>
      <c r="J582" s="17">
        <f>IF($M582=J$1,COUNTIF($M$2:V582,J$1),"-")</f>
        <v>142</v>
      </c>
      <c r="K582" s="17" t="str">
        <f>IF($M582=K$1,COUNTIF($M$2:W582,K$1),"-")</f>
        <v>-</v>
      </c>
      <c r="M582" s="6" t="s">
        <v>86</v>
      </c>
      <c r="N582" s="8" t="s">
        <v>297</v>
      </c>
      <c r="O582" s="8" t="s">
        <v>176</v>
      </c>
      <c r="P582" s="114" t="s">
        <v>225</v>
      </c>
      <c r="Q582" s="6" t="str">
        <f t="shared" si="40"/>
        <v>Level 4 Solving Problems by Making Effective Decisions in the Workplace - 2012 - Workbook eBook</v>
      </c>
      <c r="R582" s="120">
        <v>9781509748587</v>
      </c>
      <c r="S582" s="62" t="s">
        <v>286</v>
      </c>
      <c r="T582" s="9" t="s">
        <v>226</v>
      </c>
      <c r="U582" s="6" t="s">
        <v>339</v>
      </c>
      <c r="V582" s="7" t="s">
        <v>343</v>
      </c>
    </row>
    <row r="583" spans="1:22" x14ac:dyDescent="0.35">
      <c r="A583" s="17" t="str">
        <f>IF($M583=A$1,COUNTIF($M$2:M583,A$1),"-")</f>
        <v>-</v>
      </c>
      <c r="B583" s="17" t="str">
        <f>IF($M583=B$1,COUNTIF($M$2:N583,B$1),"-")</f>
        <v>-</v>
      </c>
      <c r="C583" s="17" t="str">
        <f>IF($M583=C$1,COUNTIF($M$2:O583,C$1),"-")</f>
        <v>-</v>
      </c>
      <c r="D583" s="17" t="str">
        <f>IF($M583=D$1,COUNTIF($M$2:P583,D$1),"-")</f>
        <v>-</v>
      </c>
      <c r="E583" s="17" t="str">
        <f>IF($M583=E$1,COUNTIF($M$2:Q583,E$1),"-")</f>
        <v>-</v>
      </c>
      <c r="F583" s="17" t="str">
        <f>IF($M583=F$1,COUNTIF($M$2:R583,F$1),"-")</f>
        <v>-</v>
      </c>
      <c r="G583" s="17" t="str">
        <f>IF($M583=G$1,COUNTIF($M$2:S583,G$1),"-")</f>
        <v>-</v>
      </c>
      <c r="H583" s="17" t="str">
        <f>IF($M583=H$1,COUNTIF($M$2:T583,H$1),"-")</f>
        <v>-</v>
      </c>
      <c r="I583" s="17" t="str">
        <f>IF($M583=I$1,COUNTIF($M$2:U583,I$1),"-")</f>
        <v>-</v>
      </c>
      <c r="J583" s="17">
        <f>IF($M583=J$1,COUNTIF($M$2:V583,J$1),"-")</f>
        <v>143</v>
      </c>
      <c r="K583" s="17" t="str">
        <f>IF($M583=K$1,COUNTIF($M$2:W583,K$1),"-")</f>
        <v>-</v>
      </c>
      <c r="M583" s="6" t="s">
        <v>86</v>
      </c>
      <c r="N583" s="8" t="s">
        <v>298</v>
      </c>
      <c r="O583" s="8" t="s">
        <v>140</v>
      </c>
      <c r="P583" s="114" t="s">
        <v>225</v>
      </c>
      <c r="Q583" s="6" t="str">
        <f t="shared" si="40"/>
        <v>Level 4 Understanding Financial Management - 2012 - Workbook</v>
      </c>
      <c r="R583" s="120">
        <v>9781445364025</v>
      </c>
      <c r="S583" s="62" t="s">
        <v>286</v>
      </c>
      <c r="T583" s="9" t="s">
        <v>226</v>
      </c>
      <c r="U583" s="6" t="s">
        <v>340</v>
      </c>
      <c r="V583" s="7" t="s">
        <v>343</v>
      </c>
    </row>
    <row r="584" spans="1:22" x14ac:dyDescent="0.35">
      <c r="A584" s="17" t="str">
        <f>IF($M584=A$1,COUNTIF($M$2:M584,A$1),"-")</f>
        <v>-</v>
      </c>
      <c r="B584" s="17" t="str">
        <f>IF($M584=B$1,COUNTIF($M$2:N584,B$1),"-")</f>
        <v>-</v>
      </c>
      <c r="C584" s="17" t="str">
        <f>IF($M584=C$1,COUNTIF($M$2:O584,C$1),"-")</f>
        <v>-</v>
      </c>
      <c r="D584" s="17" t="str">
        <f>IF($M584=D$1,COUNTIF($M$2:P584,D$1),"-")</f>
        <v>-</v>
      </c>
      <c r="E584" s="17" t="str">
        <f>IF($M584=E$1,COUNTIF($M$2:Q584,E$1),"-")</f>
        <v>-</v>
      </c>
      <c r="F584" s="17" t="str">
        <f>IF($M584=F$1,COUNTIF($M$2:R584,F$1),"-")</f>
        <v>-</v>
      </c>
      <c r="G584" s="17" t="str">
        <f>IF($M584=G$1,COUNTIF($M$2:S584,G$1),"-")</f>
        <v>-</v>
      </c>
      <c r="H584" s="17" t="str">
        <f>IF($M584=H$1,COUNTIF($M$2:T584,H$1),"-")</f>
        <v>-</v>
      </c>
      <c r="I584" s="17" t="str">
        <f>IF($M584=I$1,COUNTIF($M$2:U584,I$1),"-")</f>
        <v>-</v>
      </c>
      <c r="J584" s="17">
        <f>IF($M584=J$1,COUNTIF($M$2:V584,J$1),"-")</f>
        <v>144</v>
      </c>
      <c r="K584" s="17" t="str">
        <f>IF($M584=K$1,COUNTIF($M$2:W584,K$1),"-")</f>
        <v>-</v>
      </c>
      <c r="M584" s="6" t="s">
        <v>86</v>
      </c>
      <c r="N584" s="8" t="s">
        <v>298</v>
      </c>
      <c r="O584" s="8" t="s">
        <v>176</v>
      </c>
      <c r="P584" s="114" t="s">
        <v>225</v>
      </c>
      <c r="Q584" s="6" t="str">
        <f t="shared" si="40"/>
        <v>Level 4 Understanding Financial Management - 2012 - Workbook eBook</v>
      </c>
      <c r="R584" s="120">
        <v>9781509749034</v>
      </c>
      <c r="S584" s="62" t="s">
        <v>286</v>
      </c>
      <c r="T584" s="9" t="s">
        <v>226</v>
      </c>
      <c r="U584" s="6" t="s">
        <v>339</v>
      </c>
      <c r="V584" s="7" t="s">
        <v>343</v>
      </c>
    </row>
    <row r="585" spans="1:22" x14ac:dyDescent="0.35">
      <c r="A585" s="17" t="str">
        <f>IF($M585=A$1,COUNTIF($M$2:M585,A$1),"-")</f>
        <v>-</v>
      </c>
      <c r="B585" s="17" t="str">
        <f>IF($M585=B$1,COUNTIF($M$2:N585,B$1),"-")</f>
        <v>-</v>
      </c>
      <c r="C585" s="17" t="str">
        <f>IF($M585=C$1,COUNTIF($M$2:O585,C$1),"-")</f>
        <v>-</v>
      </c>
      <c r="D585" s="17" t="str">
        <f>IF($M585=D$1,COUNTIF($M$2:P585,D$1),"-")</f>
        <v>-</v>
      </c>
      <c r="E585" s="17" t="str">
        <f>IF($M585=E$1,COUNTIF($M$2:Q585,E$1),"-")</f>
        <v>-</v>
      </c>
      <c r="F585" s="17" t="str">
        <f>IF($M585=F$1,COUNTIF($M$2:R585,F$1),"-")</f>
        <v>-</v>
      </c>
      <c r="G585" s="17" t="str">
        <f>IF($M585=G$1,COUNTIF($M$2:S585,G$1),"-")</f>
        <v>-</v>
      </c>
      <c r="H585" s="17" t="str">
        <f>IF($M585=H$1,COUNTIF($M$2:T585,H$1),"-")</f>
        <v>-</v>
      </c>
      <c r="I585" s="17" t="str">
        <f>IF($M585=I$1,COUNTIF($M$2:U585,I$1),"-")</f>
        <v>-</v>
      </c>
      <c r="J585" s="17">
        <f>IF($M585=J$1,COUNTIF($M$2:V585,J$1),"-")</f>
        <v>145</v>
      </c>
      <c r="K585" s="17" t="str">
        <f>IF($M585=K$1,COUNTIF($M$2:W585,K$1),"-")</f>
        <v>-</v>
      </c>
      <c r="M585" s="6" t="s">
        <v>86</v>
      </c>
      <c r="N585" s="8" t="s">
        <v>299</v>
      </c>
      <c r="O585" s="8" t="s">
        <v>140</v>
      </c>
      <c r="P585" s="114" t="s">
        <v>225</v>
      </c>
      <c r="Q585" s="6" t="str">
        <f t="shared" si="40"/>
        <v>Level 4 Understanding the Importance of Marketing for an Organisation - 2012 - Workbook</v>
      </c>
      <c r="R585" s="120">
        <v>9781445363950</v>
      </c>
      <c r="S585" s="62" t="s">
        <v>286</v>
      </c>
      <c r="T585" s="9" t="s">
        <v>226</v>
      </c>
      <c r="U585" s="6" t="s">
        <v>340</v>
      </c>
      <c r="V585" s="7" t="s">
        <v>343</v>
      </c>
    </row>
    <row r="586" spans="1:22" x14ac:dyDescent="0.35">
      <c r="A586" s="17" t="str">
        <f>IF($M586=A$1,COUNTIF($M$2:M586,A$1),"-")</f>
        <v>-</v>
      </c>
      <c r="B586" s="17" t="str">
        <f>IF($M586=B$1,COUNTIF($M$2:N586,B$1),"-")</f>
        <v>-</v>
      </c>
      <c r="C586" s="17" t="str">
        <f>IF($M586=C$1,COUNTIF($M$2:O586,C$1),"-")</f>
        <v>-</v>
      </c>
      <c r="D586" s="17" t="str">
        <f>IF($M586=D$1,COUNTIF($M$2:P586,D$1),"-")</f>
        <v>-</v>
      </c>
      <c r="E586" s="17" t="str">
        <f>IF($M586=E$1,COUNTIF($M$2:Q586,E$1),"-")</f>
        <v>-</v>
      </c>
      <c r="F586" s="17" t="str">
        <f>IF($M586=F$1,COUNTIF($M$2:R586,F$1),"-")</f>
        <v>-</v>
      </c>
      <c r="G586" s="17" t="str">
        <f>IF($M586=G$1,COUNTIF($M$2:S586,G$1),"-")</f>
        <v>-</v>
      </c>
      <c r="H586" s="17" t="str">
        <f>IF($M586=H$1,COUNTIF($M$2:T586,H$1),"-")</f>
        <v>-</v>
      </c>
      <c r="I586" s="17" t="str">
        <f>IF($M586=I$1,COUNTIF($M$2:U586,I$1),"-")</f>
        <v>-</v>
      </c>
      <c r="J586" s="17">
        <f>IF($M586=J$1,COUNTIF($M$2:V586,J$1),"-")</f>
        <v>146</v>
      </c>
      <c r="K586" s="17" t="str">
        <f>IF($M586=K$1,COUNTIF($M$2:W586,K$1),"-")</f>
        <v>-</v>
      </c>
      <c r="M586" s="6" t="s">
        <v>86</v>
      </c>
      <c r="N586" s="8" t="s">
        <v>299</v>
      </c>
      <c r="O586" s="8" t="s">
        <v>176</v>
      </c>
      <c r="P586" s="114" t="s">
        <v>225</v>
      </c>
      <c r="Q586" s="6" t="str">
        <f t="shared" si="40"/>
        <v>Level 4 Understanding the Importance of Marketing for an Organisation - 2012 - Workbook eBook</v>
      </c>
      <c r="R586" s="120">
        <v>9781509749010</v>
      </c>
      <c r="S586" s="62" t="s">
        <v>286</v>
      </c>
      <c r="T586" s="9" t="s">
        <v>226</v>
      </c>
      <c r="U586" s="6" t="s">
        <v>339</v>
      </c>
      <c r="V586" s="7" t="s">
        <v>343</v>
      </c>
    </row>
    <row r="587" spans="1:22" x14ac:dyDescent="0.35">
      <c r="A587" s="17" t="str">
        <f>IF($M587=A$1,COUNTIF($M$2:M587,A$1),"-")</f>
        <v>-</v>
      </c>
      <c r="B587" s="17" t="str">
        <f>IF($M587=B$1,COUNTIF($M$2:N587,B$1),"-")</f>
        <v>-</v>
      </c>
      <c r="C587" s="17" t="str">
        <f>IF($M587=C$1,COUNTIF($M$2:O587,C$1),"-")</f>
        <v>-</v>
      </c>
      <c r="D587" s="17" t="str">
        <f>IF($M587=D$1,COUNTIF($M$2:P587,D$1),"-")</f>
        <v>-</v>
      </c>
      <c r="E587" s="17" t="str">
        <f>IF($M587=E$1,COUNTIF($M$2:Q587,E$1),"-")</f>
        <v>-</v>
      </c>
      <c r="F587" s="17" t="str">
        <f>IF($M587=F$1,COUNTIF($M$2:R587,F$1),"-")</f>
        <v>-</v>
      </c>
      <c r="G587" s="17" t="str">
        <f>IF($M587=G$1,COUNTIF($M$2:S587,G$1),"-")</f>
        <v>-</v>
      </c>
      <c r="H587" s="17" t="str">
        <f>IF($M587=H$1,COUNTIF($M$2:T587,H$1),"-")</f>
        <v>-</v>
      </c>
      <c r="I587" s="17" t="str">
        <f>IF($M587=I$1,COUNTIF($M$2:U587,I$1),"-")</f>
        <v>-</v>
      </c>
      <c r="J587" s="17">
        <f>IF($M587=J$1,COUNTIF($M$2:V587,J$1),"-")</f>
        <v>147</v>
      </c>
      <c r="K587" s="17" t="str">
        <f>IF($M587=K$1,COUNTIF($M$2:W587,K$1),"-")</f>
        <v>-</v>
      </c>
      <c r="M587" s="6" t="s">
        <v>86</v>
      </c>
      <c r="N587" s="8" t="s">
        <v>300</v>
      </c>
      <c r="O587" s="8" t="s">
        <v>140</v>
      </c>
      <c r="P587" s="114" t="s">
        <v>225</v>
      </c>
      <c r="Q587" s="6" t="str">
        <f t="shared" si="40"/>
        <v>Level 4 Understanding the management role to improve management performance - 2012 - Workbook</v>
      </c>
      <c r="R587" s="120">
        <v>9781445363783</v>
      </c>
      <c r="S587" s="62" t="s">
        <v>286</v>
      </c>
      <c r="T587" s="9" t="s">
        <v>226</v>
      </c>
      <c r="U587" s="6" t="s">
        <v>340</v>
      </c>
      <c r="V587" s="7" t="s">
        <v>343</v>
      </c>
    </row>
    <row r="588" spans="1:22" x14ac:dyDescent="0.35">
      <c r="A588" s="17" t="str">
        <f>IF($M588=A$1,COUNTIF($M$2:M588,A$1),"-")</f>
        <v>-</v>
      </c>
      <c r="B588" s="17" t="str">
        <f>IF($M588=B$1,COUNTIF($M$2:N588,B$1),"-")</f>
        <v>-</v>
      </c>
      <c r="C588" s="17" t="str">
        <f>IF($M588=C$1,COUNTIF($M$2:O588,C$1),"-")</f>
        <v>-</v>
      </c>
      <c r="D588" s="17" t="str">
        <f>IF($M588=D$1,COUNTIF($M$2:P588,D$1),"-")</f>
        <v>-</v>
      </c>
      <c r="E588" s="17" t="str">
        <f>IF($M588=E$1,COUNTIF($M$2:Q588,E$1),"-")</f>
        <v>-</v>
      </c>
      <c r="F588" s="17" t="str">
        <f>IF($M588=F$1,COUNTIF($M$2:R588,F$1),"-")</f>
        <v>-</v>
      </c>
      <c r="G588" s="17" t="str">
        <f>IF($M588=G$1,COUNTIF($M$2:S588,G$1),"-")</f>
        <v>-</v>
      </c>
      <c r="H588" s="17" t="str">
        <f>IF($M588=H$1,COUNTIF($M$2:T588,H$1),"-")</f>
        <v>-</v>
      </c>
      <c r="I588" s="17" t="str">
        <f>IF($M588=I$1,COUNTIF($M$2:U588,I$1),"-")</f>
        <v>-</v>
      </c>
      <c r="J588" s="17">
        <f>IF($M588=J$1,COUNTIF($M$2:V588,J$1),"-")</f>
        <v>148</v>
      </c>
      <c r="K588" s="17" t="str">
        <f>IF($M588=K$1,COUNTIF($M$2:W588,K$1),"-")</f>
        <v>-</v>
      </c>
      <c r="M588" s="6" t="s">
        <v>86</v>
      </c>
      <c r="N588" s="8" t="s">
        <v>300</v>
      </c>
      <c r="O588" s="8" t="s">
        <v>176</v>
      </c>
      <c r="P588" s="114" t="s">
        <v>225</v>
      </c>
      <c r="Q588" s="6" t="str">
        <f t="shared" si="40"/>
        <v>Level 4 Understanding the management role to improve management performance - 2012 - Workbook eBook</v>
      </c>
      <c r="R588" s="120">
        <v>9781509748549</v>
      </c>
      <c r="S588" s="62" t="s">
        <v>286</v>
      </c>
      <c r="T588" s="9" t="s">
        <v>226</v>
      </c>
      <c r="U588" s="6" t="s">
        <v>339</v>
      </c>
      <c r="V588" s="7" t="s">
        <v>343</v>
      </c>
    </row>
    <row r="589" spans="1:22" x14ac:dyDescent="0.35">
      <c r="A589" s="17" t="str">
        <f>IF($M589=A$1,COUNTIF($M$2:M589,A$1),"-")</f>
        <v>-</v>
      </c>
      <c r="B589" s="17" t="str">
        <f>IF($M589=B$1,COUNTIF($M$2:N589,B$1),"-")</f>
        <v>-</v>
      </c>
      <c r="C589" s="17" t="str">
        <f>IF($M589=C$1,COUNTIF($M$2:O589,C$1),"-")</f>
        <v>-</v>
      </c>
      <c r="D589" s="17" t="str">
        <f>IF($M589=D$1,COUNTIF($M$2:P589,D$1),"-")</f>
        <v>-</v>
      </c>
      <c r="E589" s="17" t="str">
        <f>IF($M589=E$1,COUNTIF($M$2:Q589,E$1),"-")</f>
        <v>-</v>
      </c>
      <c r="F589" s="17" t="str">
        <f>IF($M589=F$1,COUNTIF($M$2:R589,F$1),"-")</f>
        <v>-</v>
      </c>
      <c r="G589" s="17" t="str">
        <f>IF($M589=G$1,COUNTIF($M$2:S589,G$1),"-")</f>
        <v>-</v>
      </c>
      <c r="H589" s="17" t="str">
        <f>IF($M589=H$1,COUNTIF($M$2:T589,H$1),"-")</f>
        <v>-</v>
      </c>
      <c r="I589" s="17" t="str">
        <f>IF($M589=I$1,COUNTIF($M$2:U589,I$1),"-")</f>
        <v>-</v>
      </c>
      <c r="J589" s="17">
        <f>IF($M589=J$1,COUNTIF($M$2:V589,J$1),"-")</f>
        <v>149</v>
      </c>
      <c r="K589" s="17" t="str">
        <f>IF($M589=K$1,COUNTIF($M$2:W589,K$1),"-")</f>
        <v>-</v>
      </c>
      <c r="M589" s="6" t="s">
        <v>86</v>
      </c>
      <c r="N589" s="8" t="s">
        <v>301</v>
      </c>
      <c r="O589" s="8" t="s">
        <v>140</v>
      </c>
      <c r="P589" s="114" t="s">
        <v>225</v>
      </c>
      <c r="Q589" s="6" t="str">
        <f t="shared" si="40"/>
        <v>Level 4 Understanding the Organisational Culture &amp; Context - 2012 - Workbook</v>
      </c>
      <c r="R589" s="120">
        <v>9781445363882</v>
      </c>
      <c r="S589" s="62" t="s">
        <v>286</v>
      </c>
      <c r="T589" s="9" t="s">
        <v>226</v>
      </c>
      <c r="U589" s="6" t="s">
        <v>340</v>
      </c>
      <c r="V589" s="7" t="s">
        <v>343</v>
      </c>
    </row>
    <row r="590" spans="1:22" x14ac:dyDescent="0.35">
      <c r="A590" s="17" t="str">
        <f>IF($M590=A$1,COUNTIF($M$2:M590,A$1),"-")</f>
        <v>-</v>
      </c>
      <c r="B590" s="17" t="str">
        <f>IF($M590=B$1,COUNTIF($M$2:N590,B$1),"-")</f>
        <v>-</v>
      </c>
      <c r="C590" s="17" t="str">
        <f>IF($M590=C$1,COUNTIF($M$2:O590,C$1),"-")</f>
        <v>-</v>
      </c>
      <c r="D590" s="17" t="str">
        <f>IF($M590=D$1,COUNTIF($M$2:P590,D$1),"-")</f>
        <v>-</v>
      </c>
      <c r="E590" s="17" t="str">
        <f>IF($M590=E$1,COUNTIF($M$2:Q590,E$1),"-")</f>
        <v>-</v>
      </c>
      <c r="F590" s="17" t="str">
        <f>IF($M590=F$1,COUNTIF($M$2:R590,F$1),"-")</f>
        <v>-</v>
      </c>
      <c r="G590" s="17" t="str">
        <f>IF($M590=G$1,COUNTIF($M$2:S590,G$1),"-")</f>
        <v>-</v>
      </c>
      <c r="H590" s="17" t="str">
        <f>IF($M590=H$1,COUNTIF($M$2:T590,H$1),"-")</f>
        <v>-</v>
      </c>
      <c r="I590" s="17" t="str">
        <f>IF($M590=I$1,COUNTIF($M$2:U590,I$1),"-")</f>
        <v>-</v>
      </c>
      <c r="J590" s="17">
        <f>IF($M590=J$1,COUNTIF($M$2:V590,J$1),"-")</f>
        <v>150</v>
      </c>
      <c r="K590" s="17" t="str">
        <f>IF($M590=K$1,COUNTIF($M$2:W590,K$1),"-")</f>
        <v>-</v>
      </c>
      <c r="M590" s="6" t="s">
        <v>86</v>
      </c>
      <c r="N590" s="8" t="s">
        <v>301</v>
      </c>
      <c r="O590" s="8" t="s">
        <v>176</v>
      </c>
      <c r="P590" s="114" t="s">
        <v>225</v>
      </c>
      <c r="Q590" s="6" t="str">
        <f t="shared" si="40"/>
        <v>Level 4 Understanding the Organisational Culture &amp; Context - 2012 - Workbook eBook</v>
      </c>
      <c r="R590" s="120">
        <v>9781509748617</v>
      </c>
      <c r="S590" s="62" t="s">
        <v>286</v>
      </c>
      <c r="T590" s="9" t="s">
        <v>226</v>
      </c>
      <c r="U590" s="6" t="s">
        <v>339</v>
      </c>
      <c r="V590" s="7" t="s">
        <v>343</v>
      </c>
    </row>
    <row r="591" spans="1:22" x14ac:dyDescent="0.35">
      <c r="A591" s="17" t="str">
        <f>IF($M591=A$1,COUNTIF($M$2:M591,A$1),"-")</f>
        <v>-</v>
      </c>
      <c r="B591" s="17" t="str">
        <f>IF($M591=B$1,COUNTIF($M$2:N591,B$1),"-")</f>
        <v>-</v>
      </c>
      <c r="C591" s="17" t="str">
        <f>IF($M591=C$1,COUNTIF($M$2:O591,C$1),"-")</f>
        <v>-</v>
      </c>
      <c r="D591" s="17" t="str">
        <f>IF($M591=D$1,COUNTIF($M$2:P591,D$1),"-")</f>
        <v>-</v>
      </c>
      <c r="E591" s="17" t="str">
        <f>IF($M591=E$1,COUNTIF($M$2:Q591,E$1),"-")</f>
        <v>-</v>
      </c>
      <c r="F591" s="17" t="str">
        <f>IF($M591=F$1,COUNTIF($M$2:R591,F$1),"-")</f>
        <v>-</v>
      </c>
      <c r="G591" s="17" t="str">
        <f>IF($M591=G$1,COUNTIF($M$2:S591,G$1),"-")</f>
        <v>-</v>
      </c>
      <c r="H591" s="17" t="str">
        <f>IF($M591=H$1,COUNTIF($M$2:T591,H$1),"-")</f>
        <v>-</v>
      </c>
      <c r="I591" s="17" t="str">
        <f>IF($M591=I$1,COUNTIF($M$2:U591,I$1),"-")</f>
        <v>-</v>
      </c>
      <c r="J591" s="17">
        <f>IF($M591=J$1,COUNTIF($M$2:V591,J$1),"-")</f>
        <v>151</v>
      </c>
      <c r="K591" s="17" t="str">
        <f>IF($M591=K$1,COUNTIF($M$2:W591,K$1),"-")</f>
        <v>-</v>
      </c>
      <c r="M591" s="6" t="s">
        <v>86</v>
      </c>
      <c r="N591" s="8" t="s">
        <v>302</v>
      </c>
      <c r="O591" s="8" t="s">
        <v>140</v>
      </c>
      <c r="P591" s="114" t="s">
        <v>225</v>
      </c>
      <c r="Q591" s="6" t="str">
        <f t="shared" si="40"/>
        <v>Level 5 Assessing Your Own Leadership Capability &amp; Performance - 2012 - Workbook</v>
      </c>
      <c r="R591" s="120">
        <v>9781445364360</v>
      </c>
      <c r="S591" s="62" t="s">
        <v>286</v>
      </c>
      <c r="T591" s="9" t="s">
        <v>226</v>
      </c>
      <c r="U591" s="6" t="s">
        <v>340</v>
      </c>
      <c r="V591" s="7" t="s">
        <v>343</v>
      </c>
    </row>
    <row r="592" spans="1:22" x14ac:dyDescent="0.35">
      <c r="A592" s="17" t="str">
        <f>IF($M592=A$1,COUNTIF($M$2:M592,A$1),"-")</f>
        <v>-</v>
      </c>
      <c r="B592" s="17" t="str">
        <f>IF($M592=B$1,COUNTIF($M$2:N592,B$1),"-")</f>
        <v>-</v>
      </c>
      <c r="C592" s="17" t="str">
        <f>IF($M592=C$1,COUNTIF($M$2:O592,C$1),"-")</f>
        <v>-</v>
      </c>
      <c r="D592" s="17" t="str">
        <f>IF($M592=D$1,COUNTIF($M$2:P592,D$1),"-")</f>
        <v>-</v>
      </c>
      <c r="E592" s="17" t="str">
        <f>IF($M592=E$1,COUNTIF($M$2:Q592,E$1),"-")</f>
        <v>-</v>
      </c>
      <c r="F592" s="17" t="str">
        <f>IF($M592=F$1,COUNTIF($M$2:R592,F$1),"-")</f>
        <v>-</v>
      </c>
      <c r="G592" s="17" t="str">
        <f>IF($M592=G$1,COUNTIF($M$2:S592,G$1),"-")</f>
        <v>-</v>
      </c>
      <c r="H592" s="17" t="str">
        <f>IF($M592=H$1,COUNTIF($M$2:T592,H$1),"-")</f>
        <v>-</v>
      </c>
      <c r="I592" s="17" t="str">
        <f>IF($M592=I$1,COUNTIF($M$2:U592,I$1),"-")</f>
        <v>-</v>
      </c>
      <c r="J592" s="17">
        <f>IF($M592=J$1,COUNTIF($M$2:V592,J$1),"-")</f>
        <v>152</v>
      </c>
      <c r="K592" s="17" t="str">
        <f>IF($M592=K$1,COUNTIF($M$2:W592,K$1),"-")</f>
        <v>-</v>
      </c>
      <c r="M592" s="6" t="s">
        <v>86</v>
      </c>
      <c r="N592" s="8" t="s">
        <v>302</v>
      </c>
      <c r="O592" s="8" t="s">
        <v>176</v>
      </c>
      <c r="P592" s="114" t="s">
        <v>225</v>
      </c>
      <c r="Q592" s="6" t="str">
        <f t="shared" si="40"/>
        <v>Level 5 Assessing Your Own Leadership Capability &amp; Performance - 2012 - Workbook eBook</v>
      </c>
      <c r="R592" s="120">
        <v>9781509749607</v>
      </c>
      <c r="S592" s="62" t="s">
        <v>286</v>
      </c>
      <c r="T592" s="9" t="s">
        <v>226</v>
      </c>
      <c r="U592" s="6" t="s">
        <v>339</v>
      </c>
      <c r="V592" s="7" t="s">
        <v>343</v>
      </c>
    </row>
    <row r="593" spans="1:22" x14ac:dyDescent="0.35">
      <c r="A593" s="17" t="str">
        <f>IF($M593=A$1,COUNTIF($M$2:M593,A$1),"-")</f>
        <v>-</v>
      </c>
      <c r="B593" s="17" t="str">
        <f>IF($M593=B$1,COUNTIF($M$2:N593,B$1),"-")</f>
        <v>-</v>
      </c>
      <c r="C593" s="17" t="str">
        <f>IF($M593=C$1,COUNTIF($M$2:O593,C$1),"-")</f>
        <v>-</v>
      </c>
      <c r="D593" s="17" t="str">
        <f>IF($M593=D$1,COUNTIF($M$2:P593,D$1),"-")</f>
        <v>-</v>
      </c>
      <c r="E593" s="17" t="str">
        <f>IF($M593=E$1,COUNTIF($M$2:Q593,E$1),"-")</f>
        <v>-</v>
      </c>
      <c r="F593" s="17" t="str">
        <f>IF($M593=F$1,COUNTIF($M$2:R593,F$1),"-")</f>
        <v>-</v>
      </c>
      <c r="G593" s="17" t="str">
        <f>IF($M593=G$1,COUNTIF($M$2:S593,G$1),"-")</f>
        <v>-</v>
      </c>
      <c r="H593" s="17" t="str">
        <f>IF($M593=H$1,COUNTIF($M$2:T593,H$1),"-")</f>
        <v>-</v>
      </c>
      <c r="I593" s="17" t="str">
        <f>IF($M593=I$1,COUNTIF($M$2:U593,I$1),"-")</f>
        <v>-</v>
      </c>
      <c r="J593" s="17">
        <f>IF($M593=J$1,COUNTIF($M$2:V593,J$1),"-")</f>
        <v>153</v>
      </c>
      <c r="K593" s="17" t="str">
        <f>IF($M593=K$1,COUNTIF($M$2:W593,K$1),"-")</f>
        <v>-</v>
      </c>
      <c r="M593" s="6" t="s">
        <v>86</v>
      </c>
      <c r="N593" s="8" t="s">
        <v>303</v>
      </c>
      <c r="O593" s="8" t="s">
        <v>140</v>
      </c>
      <c r="P593" s="114" t="s">
        <v>225</v>
      </c>
      <c r="Q593" s="6" t="str">
        <f t="shared" si="40"/>
        <v>Level 5 Becoming an Effective Leader - 2012 - Workbook</v>
      </c>
      <c r="R593" s="120">
        <v>9781445364131</v>
      </c>
      <c r="S593" s="62" t="s">
        <v>286</v>
      </c>
      <c r="T593" s="9" t="s">
        <v>226</v>
      </c>
      <c r="U593" s="6" t="s">
        <v>340</v>
      </c>
      <c r="V593" s="7" t="s">
        <v>343</v>
      </c>
    </row>
    <row r="594" spans="1:22" x14ac:dyDescent="0.35">
      <c r="A594" s="17" t="str">
        <f>IF($M594=A$1,COUNTIF($M$2:M594,A$1),"-")</f>
        <v>-</v>
      </c>
      <c r="B594" s="17" t="str">
        <f>IF($M594=B$1,COUNTIF($M$2:N594,B$1),"-")</f>
        <v>-</v>
      </c>
      <c r="C594" s="17" t="str">
        <f>IF($M594=C$1,COUNTIF($M$2:O594,C$1),"-")</f>
        <v>-</v>
      </c>
      <c r="D594" s="17" t="str">
        <f>IF($M594=D$1,COUNTIF($M$2:P594,D$1),"-")</f>
        <v>-</v>
      </c>
      <c r="E594" s="17" t="str">
        <f>IF($M594=E$1,COUNTIF($M$2:Q594,E$1),"-")</f>
        <v>-</v>
      </c>
      <c r="F594" s="17" t="str">
        <f>IF($M594=F$1,COUNTIF($M$2:R594,F$1),"-")</f>
        <v>-</v>
      </c>
      <c r="G594" s="17" t="str">
        <f>IF($M594=G$1,COUNTIF($M$2:S594,G$1),"-")</f>
        <v>-</v>
      </c>
      <c r="H594" s="17" t="str">
        <f>IF($M594=H$1,COUNTIF($M$2:T594,H$1),"-")</f>
        <v>-</v>
      </c>
      <c r="I594" s="17" t="str">
        <f>IF($M594=I$1,COUNTIF($M$2:U594,I$1),"-")</f>
        <v>-</v>
      </c>
      <c r="J594" s="17">
        <f>IF($M594=J$1,COUNTIF($M$2:V594,J$1),"-")</f>
        <v>154</v>
      </c>
      <c r="K594" s="17" t="str">
        <f>IF($M594=K$1,COUNTIF($M$2:W594,K$1),"-")</f>
        <v>-</v>
      </c>
      <c r="M594" s="6" t="s">
        <v>86</v>
      </c>
      <c r="N594" s="8" t="s">
        <v>303</v>
      </c>
      <c r="O594" s="8" t="s">
        <v>176</v>
      </c>
      <c r="P594" s="114" t="s">
        <v>225</v>
      </c>
      <c r="Q594" s="6" t="str">
        <f t="shared" si="40"/>
        <v>Level 5 Becoming an Effective Leader - 2012 - Workbook eBook</v>
      </c>
      <c r="R594" s="120">
        <v>9781509749119</v>
      </c>
      <c r="S594" s="62" t="s">
        <v>286</v>
      </c>
      <c r="T594" s="9" t="s">
        <v>226</v>
      </c>
      <c r="U594" s="6" t="s">
        <v>339</v>
      </c>
      <c r="V594" s="7" t="s">
        <v>343</v>
      </c>
    </row>
    <row r="595" spans="1:22" x14ac:dyDescent="0.35">
      <c r="A595" s="17" t="str">
        <f>IF($M595=A$1,COUNTIF($M$2:M595,A$1),"-")</f>
        <v>-</v>
      </c>
      <c r="B595" s="17" t="str">
        <f>IF($M595=B$1,COUNTIF($M$2:N595,B$1),"-")</f>
        <v>-</v>
      </c>
      <c r="C595" s="17" t="str">
        <f>IF($M595=C$1,COUNTIF($M$2:O595,C$1),"-")</f>
        <v>-</v>
      </c>
      <c r="D595" s="17" t="str">
        <f>IF($M595=D$1,COUNTIF($M$2:P595,D$1),"-")</f>
        <v>-</v>
      </c>
      <c r="E595" s="17" t="str">
        <f>IF($M595=E$1,COUNTIF($M$2:Q595,E$1),"-")</f>
        <v>-</v>
      </c>
      <c r="F595" s="17" t="str">
        <f>IF($M595=F$1,COUNTIF($M$2:R595,F$1),"-")</f>
        <v>-</v>
      </c>
      <c r="G595" s="17" t="str">
        <f>IF($M595=G$1,COUNTIF($M$2:S595,G$1),"-")</f>
        <v>-</v>
      </c>
      <c r="H595" s="17" t="str">
        <f>IF($M595=H$1,COUNTIF($M$2:T595,H$1),"-")</f>
        <v>-</v>
      </c>
      <c r="I595" s="17" t="str">
        <f>IF($M595=I$1,COUNTIF($M$2:U595,I$1),"-")</f>
        <v>-</v>
      </c>
      <c r="J595" s="17">
        <f>IF($M595=J$1,COUNTIF($M$2:V595,J$1),"-")</f>
        <v>155</v>
      </c>
      <c r="K595" s="17" t="str">
        <f>IF($M595=K$1,COUNTIF($M$2:W595,K$1),"-")</f>
        <v>-</v>
      </c>
      <c r="M595" s="6" t="s">
        <v>86</v>
      </c>
      <c r="N595" s="8" t="s">
        <v>304</v>
      </c>
      <c r="O595" s="8" t="s">
        <v>140</v>
      </c>
      <c r="P595" s="114" t="s">
        <v>225</v>
      </c>
      <c r="Q595" s="6" t="str">
        <f t="shared" si="40"/>
        <v>Level 5 Developing and leading teams to achieve organisational goals and objectives - 2012 - Workbook</v>
      </c>
      <c r="R595" s="120">
        <v>9781445364476</v>
      </c>
      <c r="S595" s="62" t="s">
        <v>286</v>
      </c>
      <c r="T595" s="9" t="s">
        <v>226</v>
      </c>
      <c r="U595" s="6" t="s">
        <v>340</v>
      </c>
      <c r="V595" s="7" t="s">
        <v>343</v>
      </c>
    </row>
    <row r="596" spans="1:22" x14ac:dyDescent="0.35">
      <c r="A596" s="17" t="str">
        <f>IF($M596=A$1,COUNTIF($M$2:M596,A$1),"-")</f>
        <v>-</v>
      </c>
      <c r="B596" s="17" t="str">
        <f>IF($M596=B$1,COUNTIF($M$2:N596,B$1),"-")</f>
        <v>-</v>
      </c>
      <c r="C596" s="17" t="str">
        <f>IF($M596=C$1,COUNTIF($M$2:O596,C$1),"-")</f>
        <v>-</v>
      </c>
      <c r="D596" s="17" t="str">
        <f>IF($M596=D$1,COUNTIF($M$2:P596,D$1),"-")</f>
        <v>-</v>
      </c>
      <c r="E596" s="17" t="str">
        <f>IF($M596=E$1,COUNTIF($M$2:Q596,E$1),"-")</f>
        <v>-</v>
      </c>
      <c r="F596" s="17" t="str">
        <f>IF($M596=F$1,COUNTIF($M$2:R596,F$1),"-")</f>
        <v>-</v>
      </c>
      <c r="G596" s="17" t="str">
        <f>IF($M596=G$1,COUNTIF($M$2:S596,G$1),"-")</f>
        <v>-</v>
      </c>
      <c r="H596" s="17" t="str">
        <f>IF($M596=H$1,COUNTIF($M$2:T596,H$1),"-")</f>
        <v>-</v>
      </c>
      <c r="I596" s="17" t="str">
        <f>IF($M596=I$1,COUNTIF($M$2:U596,I$1),"-")</f>
        <v>-</v>
      </c>
      <c r="J596" s="17">
        <f>IF($M596=J$1,COUNTIF($M$2:V596,J$1),"-")</f>
        <v>156</v>
      </c>
      <c r="K596" s="17" t="str">
        <f>IF($M596=K$1,COUNTIF($M$2:W596,K$1),"-")</f>
        <v>-</v>
      </c>
      <c r="M596" s="6" t="s">
        <v>86</v>
      </c>
      <c r="N596" s="8" t="s">
        <v>304</v>
      </c>
      <c r="O596" s="8" t="s">
        <v>176</v>
      </c>
      <c r="P596" s="114" t="s">
        <v>225</v>
      </c>
      <c r="Q596" s="6" t="str">
        <f t="shared" si="40"/>
        <v>Level 5 Developing and leading teams to achieve organisational goals and objectives - 2012 - Workbook eBook</v>
      </c>
      <c r="R596" s="120">
        <v>9781509749645</v>
      </c>
      <c r="S596" s="62" t="s">
        <v>286</v>
      </c>
      <c r="T596" s="9" t="s">
        <v>226</v>
      </c>
      <c r="U596" s="6" t="s">
        <v>339</v>
      </c>
      <c r="V596" s="7" t="s">
        <v>343</v>
      </c>
    </row>
    <row r="597" spans="1:22" x14ac:dyDescent="0.35">
      <c r="A597" s="17" t="str">
        <f>IF($M597=A$1,COUNTIF($M$2:M597,A$1),"-")</f>
        <v>-</v>
      </c>
      <c r="B597" s="17" t="str">
        <f>IF($M597=B$1,COUNTIF($M$2:N597,B$1),"-")</f>
        <v>-</v>
      </c>
      <c r="C597" s="17" t="str">
        <f>IF($M597=C$1,COUNTIF($M$2:O597,C$1),"-")</f>
        <v>-</v>
      </c>
      <c r="D597" s="17" t="str">
        <f>IF($M597=D$1,COUNTIF($M$2:P597,D$1),"-")</f>
        <v>-</v>
      </c>
      <c r="E597" s="17" t="str">
        <f>IF($M597=E$1,COUNTIF($M$2:Q597,E$1),"-")</f>
        <v>-</v>
      </c>
      <c r="F597" s="17" t="str">
        <f>IF($M597=F$1,COUNTIF($M$2:R597,F$1),"-")</f>
        <v>-</v>
      </c>
      <c r="G597" s="17" t="str">
        <f>IF($M597=G$1,COUNTIF($M$2:S597,G$1),"-")</f>
        <v>-</v>
      </c>
      <c r="H597" s="17" t="str">
        <f>IF($M597=H$1,COUNTIF($M$2:T597,H$1),"-")</f>
        <v>-</v>
      </c>
      <c r="I597" s="17" t="str">
        <f>IF($M597=I$1,COUNTIF($M$2:U597,I$1),"-")</f>
        <v>-</v>
      </c>
      <c r="J597" s="17">
        <f>IF($M597=J$1,COUNTIF($M$2:V597,J$1),"-")</f>
        <v>157</v>
      </c>
      <c r="K597" s="17" t="str">
        <f>IF($M597=K$1,COUNTIF($M$2:W597,K$1),"-")</f>
        <v>-</v>
      </c>
      <c r="M597" s="6" t="s">
        <v>86</v>
      </c>
      <c r="N597" s="8" t="s">
        <v>305</v>
      </c>
      <c r="O597" s="8" t="s">
        <v>140</v>
      </c>
      <c r="P597" s="114" t="s">
        <v>225</v>
      </c>
      <c r="Q597" s="6" t="str">
        <f t="shared" si="40"/>
        <v>Level 5 Developing Critical Thinking - 2012 - Workbook</v>
      </c>
      <c r="R597" s="120">
        <v>9781445364117</v>
      </c>
      <c r="S597" s="62" t="s">
        <v>286</v>
      </c>
      <c r="T597" s="9" t="s">
        <v>226</v>
      </c>
      <c r="U597" s="6" t="s">
        <v>340</v>
      </c>
      <c r="V597" s="7" t="s">
        <v>343</v>
      </c>
    </row>
    <row r="598" spans="1:22" x14ac:dyDescent="0.35">
      <c r="A598" s="17" t="str">
        <f>IF($M598=A$1,COUNTIF($M$2:M598,A$1),"-")</f>
        <v>-</v>
      </c>
      <c r="B598" s="17" t="str">
        <f>IF($M598=B$1,COUNTIF($M$2:N598,B$1),"-")</f>
        <v>-</v>
      </c>
      <c r="C598" s="17" t="str">
        <f>IF($M598=C$1,COUNTIF($M$2:O598,C$1),"-")</f>
        <v>-</v>
      </c>
      <c r="D598" s="17" t="str">
        <f>IF($M598=D$1,COUNTIF($M$2:P598,D$1),"-")</f>
        <v>-</v>
      </c>
      <c r="E598" s="17" t="str">
        <f>IF($M598=E$1,COUNTIF($M$2:Q598,E$1),"-")</f>
        <v>-</v>
      </c>
      <c r="F598" s="17" t="str">
        <f>IF($M598=F$1,COUNTIF($M$2:R598,F$1),"-")</f>
        <v>-</v>
      </c>
      <c r="G598" s="17" t="str">
        <f>IF($M598=G$1,COUNTIF($M$2:S598,G$1),"-")</f>
        <v>-</v>
      </c>
      <c r="H598" s="17" t="str">
        <f>IF($M598=H$1,COUNTIF($M$2:T598,H$1),"-")</f>
        <v>-</v>
      </c>
      <c r="I598" s="17" t="str">
        <f>IF($M598=I$1,COUNTIF($M$2:U598,I$1),"-")</f>
        <v>-</v>
      </c>
      <c r="J598" s="17">
        <f>IF($M598=J$1,COUNTIF($M$2:V598,J$1),"-")</f>
        <v>158</v>
      </c>
      <c r="K598" s="17" t="str">
        <f>IF($M598=K$1,COUNTIF($M$2:W598,K$1),"-")</f>
        <v>-</v>
      </c>
      <c r="M598" s="6" t="s">
        <v>86</v>
      </c>
      <c r="N598" s="8" t="s">
        <v>305</v>
      </c>
      <c r="O598" s="8" t="s">
        <v>176</v>
      </c>
      <c r="P598" s="114" t="s">
        <v>225</v>
      </c>
      <c r="Q598" s="6" t="str">
        <f t="shared" si="40"/>
        <v>Level 5 Developing Critical Thinking - 2012 - Workbook eBook</v>
      </c>
      <c r="R598" s="120">
        <v>9781509749096</v>
      </c>
      <c r="S598" s="62" t="s">
        <v>286</v>
      </c>
      <c r="T598" s="9" t="s">
        <v>226</v>
      </c>
      <c r="U598" s="6" t="s">
        <v>339</v>
      </c>
      <c r="V598" s="7" t="s">
        <v>343</v>
      </c>
    </row>
    <row r="599" spans="1:22" x14ac:dyDescent="0.35">
      <c r="A599" s="17" t="str">
        <f>IF($M599=A$1,COUNTIF($M$2:M599,A$1),"-")</f>
        <v>-</v>
      </c>
      <c r="B599" s="17" t="str">
        <f>IF($M599=B$1,COUNTIF($M$2:N599,B$1),"-")</f>
        <v>-</v>
      </c>
      <c r="C599" s="17" t="str">
        <f>IF($M599=C$1,COUNTIF($M$2:O599,C$1),"-")</f>
        <v>-</v>
      </c>
      <c r="D599" s="17" t="str">
        <f>IF($M599=D$1,COUNTIF($M$2:P599,D$1),"-")</f>
        <v>-</v>
      </c>
      <c r="E599" s="17" t="str">
        <f>IF($M599=E$1,COUNTIF($M$2:Q599,E$1),"-")</f>
        <v>-</v>
      </c>
      <c r="F599" s="17" t="str">
        <f>IF($M599=F$1,COUNTIF($M$2:R599,F$1),"-")</f>
        <v>-</v>
      </c>
      <c r="G599" s="17" t="str">
        <f>IF($M599=G$1,COUNTIF($M$2:S599,G$1),"-")</f>
        <v>-</v>
      </c>
      <c r="H599" s="17" t="str">
        <f>IF($M599=H$1,COUNTIF($M$2:T599,H$1),"-")</f>
        <v>-</v>
      </c>
      <c r="I599" s="17" t="str">
        <f>IF($M599=I$1,COUNTIF($M$2:U599,I$1),"-")</f>
        <v>-</v>
      </c>
      <c r="J599" s="17">
        <f>IF($M599=J$1,COUNTIF($M$2:V599,J$1),"-")</f>
        <v>159</v>
      </c>
      <c r="K599" s="17" t="str">
        <f>IF($M599=K$1,COUNTIF($M$2:W599,K$1),"-")</f>
        <v>-</v>
      </c>
      <c r="M599" s="6" t="s">
        <v>86</v>
      </c>
      <c r="N599" s="8" t="s">
        <v>306</v>
      </c>
      <c r="O599" s="8" t="s">
        <v>140</v>
      </c>
      <c r="P599" s="114" t="s">
        <v>225</v>
      </c>
      <c r="Q599" s="6" t="str">
        <f t="shared" si="40"/>
        <v>Level 5 Improving Own Leadership Performance Through Action Learning - 2012 - Workbook</v>
      </c>
      <c r="R599" s="120">
        <v>9781445364377</v>
      </c>
      <c r="S599" s="62" t="s">
        <v>286</v>
      </c>
      <c r="T599" s="9" t="s">
        <v>226</v>
      </c>
      <c r="U599" s="6" t="s">
        <v>340</v>
      </c>
      <c r="V599" s="7" t="s">
        <v>343</v>
      </c>
    </row>
    <row r="600" spans="1:22" x14ac:dyDescent="0.35">
      <c r="A600" s="17" t="str">
        <f>IF($M600=A$1,COUNTIF($M$2:M600,A$1),"-")</f>
        <v>-</v>
      </c>
      <c r="B600" s="17" t="str">
        <f>IF($M600=B$1,COUNTIF($M$2:N600,B$1),"-")</f>
        <v>-</v>
      </c>
      <c r="C600" s="17" t="str">
        <f>IF($M600=C$1,COUNTIF($M$2:O600,C$1),"-")</f>
        <v>-</v>
      </c>
      <c r="D600" s="17" t="str">
        <f>IF($M600=D$1,COUNTIF($M$2:P600,D$1),"-")</f>
        <v>-</v>
      </c>
      <c r="E600" s="17" t="str">
        <f>IF($M600=E$1,COUNTIF($M$2:Q600,E$1),"-")</f>
        <v>-</v>
      </c>
      <c r="F600" s="17" t="str">
        <f>IF($M600=F$1,COUNTIF($M$2:R600,F$1),"-")</f>
        <v>-</v>
      </c>
      <c r="G600" s="17" t="str">
        <f>IF($M600=G$1,COUNTIF($M$2:S600,G$1),"-")</f>
        <v>-</v>
      </c>
      <c r="H600" s="17" t="str">
        <f>IF($M600=H$1,COUNTIF($M$2:T600,H$1),"-")</f>
        <v>-</v>
      </c>
      <c r="I600" s="17" t="str">
        <f>IF($M600=I$1,COUNTIF($M$2:U600,I$1),"-")</f>
        <v>-</v>
      </c>
      <c r="J600" s="17">
        <f>IF($M600=J$1,COUNTIF($M$2:V600,J$1),"-")</f>
        <v>160</v>
      </c>
      <c r="K600" s="17" t="str">
        <f>IF($M600=K$1,COUNTIF($M$2:W600,K$1),"-")</f>
        <v>-</v>
      </c>
      <c r="M600" s="6" t="s">
        <v>86</v>
      </c>
      <c r="N600" s="8" t="s">
        <v>306</v>
      </c>
      <c r="O600" s="8" t="s">
        <v>176</v>
      </c>
      <c r="P600" s="114" t="s">
        <v>225</v>
      </c>
      <c r="Q600" s="6" t="str">
        <f t="shared" si="40"/>
        <v>Level 5 Improving Own Leadership Performance Through Action Learning - 2012 - Workbook eBook</v>
      </c>
      <c r="R600" s="120">
        <v>9781509749614</v>
      </c>
      <c r="S600" s="62" t="s">
        <v>286</v>
      </c>
      <c r="T600" s="9" t="s">
        <v>226</v>
      </c>
      <c r="U600" s="6" t="s">
        <v>339</v>
      </c>
      <c r="V600" s="7" t="s">
        <v>343</v>
      </c>
    </row>
    <row r="601" spans="1:22" x14ac:dyDescent="0.35">
      <c r="A601" s="17" t="str">
        <f>IF($M601=A$1,COUNTIF($M$2:M601,A$1),"-")</f>
        <v>-</v>
      </c>
      <c r="B601" s="17" t="str">
        <f>IF($M601=B$1,COUNTIF($M$2:N601,B$1),"-")</f>
        <v>-</v>
      </c>
      <c r="C601" s="17" t="str">
        <f>IF($M601=C$1,COUNTIF($M$2:O601,C$1),"-")</f>
        <v>-</v>
      </c>
      <c r="D601" s="17" t="str">
        <f>IF($M601=D$1,COUNTIF($M$2:P601,D$1),"-")</f>
        <v>-</v>
      </c>
      <c r="E601" s="17" t="str">
        <f>IF($M601=E$1,COUNTIF($M$2:Q601,E$1),"-")</f>
        <v>-</v>
      </c>
      <c r="F601" s="17" t="str">
        <f>IF($M601=F$1,COUNTIF($M$2:R601,F$1),"-")</f>
        <v>-</v>
      </c>
      <c r="G601" s="17" t="str">
        <f>IF($M601=G$1,COUNTIF($M$2:S601,G$1),"-")</f>
        <v>-</v>
      </c>
      <c r="H601" s="17" t="str">
        <f>IF($M601=H$1,COUNTIF($M$2:T601,H$1),"-")</f>
        <v>-</v>
      </c>
      <c r="I601" s="17" t="str">
        <f>IF($M601=I$1,COUNTIF($M$2:U601,I$1),"-")</f>
        <v>-</v>
      </c>
      <c r="J601" s="17">
        <f>IF($M601=J$1,COUNTIF($M$2:V601,J$1),"-")</f>
        <v>161</v>
      </c>
      <c r="K601" s="17" t="str">
        <f>IF($M601=K$1,COUNTIF($M$2:W601,K$1),"-")</f>
        <v>-</v>
      </c>
      <c r="M601" s="6" t="s">
        <v>86</v>
      </c>
      <c r="N601" s="8" t="s">
        <v>307</v>
      </c>
      <c r="O601" s="8" t="s">
        <v>140</v>
      </c>
      <c r="P601" s="114" t="s">
        <v>225</v>
      </c>
      <c r="Q601" s="6" t="str">
        <f t="shared" ref="Q601:Q632" si="41">CONCATENATE(N601," - ",P601," - ",O601)</f>
        <v>Level 5 Leading Innovation &amp; Change - 2012 - Workbook</v>
      </c>
      <c r="R601" s="120">
        <v>9781445364124</v>
      </c>
      <c r="S601" s="62" t="s">
        <v>286</v>
      </c>
      <c r="T601" s="9" t="s">
        <v>226</v>
      </c>
      <c r="U601" s="6" t="s">
        <v>340</v>
      </c>
      <c r="V601" s="7" t="s">
        <v>343</v>
      </c>
    </row>
    <row r="602" spans="1:22" x14ac:dyDescent="0.35">
      <c r="A602" s="17" t="str">
        <f>IF($M602=A$1,COUNTIF($M$2:M602,A$1),"-")</f>
        <v>-</v>
      </c>
      <c r="B602" s="17" t="str">
        <f>IF($M602=B$1,COUNTIF($M$2:N602,B$1),"-")</f>
        <v>-</v>
      </c>
      <c r="C602" s="17" t="str">
        <f>IF($M602=C$1,COUNTIF($M$2:O602,C$1),"-")</f>
        <v>-</v>
      </c>
      <c r="D602" s="17" t="str">
        <f>IF($M602=D$1,COUNTIF($M$2:P602,D$1),"-")</f>
        <v>-</v>
      </c>
      <c r="E602" s="17" t="str">
        <f>IF($M602=E$1,COUNTIF($M$2:Q602,E$1),"-")</f>
        <v>-</v>
      </c>
      <c r="F602" s="17" t="str">
        <f>IF($M602=F$1,COUNTIF($M$2:R602,F$1),"-")</f>
        <v>-</v>
      </c>
      <c r="G602" s="17" t="str">
        <f>IF($M602=G$1,COUNTIF($M$2:S602,G$1),"-")</f>
        <v>-</v>
      </c>
      <c r="H602" s="17" t="str">
        <f>IF($M602=H$1,COUNTIF($M$2:T602,H$1),"-")</f>
        <v>-</v>
      </c>
      <c r="I602" s="17" t="str">
        <f>IF($M602=I$1,COUNTIF($M$2:U602,I$1),"-")</f>
        <v>-</v>
      </c>
      <c r="J602" s="17">
        <f>IF($M602=J$1,COUNTIF($M$2:V602,J$1),"-")</f>
        <v>162</v>
      </c>
      <c r="K602" s="17" t="str">
        <f>IF($M602=K$1,COUNTIF($M$2:W602,K$1),"-")</f>
        <v>-</v>
      </c>
      <c r="M602" s="6" t="s">
        <v>86</v>
      </c>
      <c r="N602" s="8" t="s">
        <v>307</v>
      </c>
      <c r="O602" s="8" t="s">
        <v>176</v>
      </c>
      <c r="P602" s="114" t="s">
        <v>225</v>
      </c>
      <c r="Q602" s="6" t="str">
        <f t="shared" si="41"/>
        <v>Level 5 Leading Innovation &amp; Change - 2012 - Workbook eBook</v>
      </c>
      <c r="R602" s="120">
        <v>9781509749102</v>
      </c>
      <c r="S602" s="62" t="s">
        <v>286</v>
      </c>
      <c r="T602" s="9" t="s">
        <v>226</v>
      </c>
      <c r="U602" s="6" t="s">
        <v>339</v>
      </c>
      <c r="V602" s="7" t="s">
        <v>343</v>
      </c>
    </row>
    <row r="603" spans="1:22" x14ac:dyDescent="0.35">
      <c r="A603" s="17" t="str">
        <f>IF($M603=A$1,COUNTIF($M$2:M603,A$1),"-")</f>
        <v>-</v>
      </c>
      <c r="B603" s="17" t="str">
        <f>IF($M603=B$1,COUNTIF($M$2:N603,B$1),"-")</f>
        <v>-</v>
      </c>
      <c r="C603" s="17" t="str">
        <f>IF($M603=C$1,COUNTIF($M$2:O603,C$1),"-")</f>
        <v>-</v>
      </c>
      <c r="D603" s="17" t="str">
        <f>IF($M603=D$1,COUNTIF($M$2:P603,D$1),"-")</f>
        <v>-</v>
      </c>
      <c r="E603" s="17" t="str">
        <f>IF($M603=E$1,COUNTIF($M$2:Q603,E$1),"-")</f>
        <v>-</v>
      </c>
      <c r="F603" s="17" t="str">
        <f>IF($M603=F$1,COUNTIF($M$2:R603,F$1),"-")</f>
        <v>-</v>
      </c>
      <c r="G603" s="17" t="str">
        <f>IF($M603=G$1,COUNTIF($M$2:S603,G$1),"-")</f>
        <v>-</v>
      </c>
      <c r="H603" s="17" t="str">
        <f>IF($M603=H$1,COUNTIF($M$2:T603,H$1),"-")</f>
        <v>-</v>
      </c>
      <c r="I603" s="17" t="str">
        <f>IF($M603=I$1,COUNTIF($M$2:U603,I$1),"-")</f>
        <v>-</v>
      </c>
      <c r="J603" s="17">
        <f>IF($M603=J$1,COUNTIF($M$2:V603,J$1),"-")</f>
        <v>163</v>
      </c>
      <c r="K603" s="17" t="str">
        <f>IF($M603=K$1,COUNTIF($M$2:W603,K$1),"-")</f>
        <v>-</v>
      </c>
      <c r="M603" s="6" t="s">
        <v>86</v>
      </c>
      <c r="N603" s="8" t="s">
        <v>308</v>
      </c>
      <c r="O603" s="8" t="s">
        <v>140</v>
      </c>
      <c r="P603" s="114" t="s">
        <v>225</v>
      </c>
      <c r="Q603" s="6" t="str">
        <f t="shared" si="41"/>
        <v>Level 5 Making a Financial Case - 2012 - Workbook</v>
      </c>
      <c r="R603" s="120">
        <v>9781445364100</v>
      </c>
      <c r="S603" s="62" t="s">
        <v>286</v>
      </c>
      <c r="T603" s="9" t="s">
        <v>226</v>
      </c>
      <c r="U603" s="6" t="s">
        <v>340</v>
      </c>
      <c r="V603" s="7" t="s">
        <v>343</v>
      </c>
    </row>
    <row r="604" spans="1:22" x14ac:dyDescent="0.35">
      <c r="A604" s="17" t="str">
        <f>IF($M604=A$1,COUNTIF($M$2:M604,A$1),"-")</f>
        <v>-</v>
      </c>
      <c r="B604" s="17" t="str">
        <f>IF($M604=B$1,COUNTIF($M$2:N604,B$1),"-")</f>
        <v>-</v>
      </c>
      <c r="C604" s="17" t="str">
        <f>IF($M604=C$1,COUNTIF($M$2:O604,C$1),"-")</f>
        <v>-</v>
      </c>
      <c r="D604" s="17" t="str">
        <f>IF($M604=D$1,COUNTIF($M$2:P604,D$1),"-")</f>
        <v>-</v>
      </c>
      <c r="E604" s="17" t="str">
        <f>IF($M604=E$1,COUNTIF($M$2:Q604,E$1),"-")</f>
        <v>-</v>
      </c>
      <c r="F604" s="17" t="str">
        <f>IF($M604=F$1,COUNTIF($M$2:R604,F$1),"-")</f>
        <v>-</v>
      </c>
      <c r="G604" s="17" t="str">
        <f>IF($M604=G$1,COUNTIF($M$2:S604,G$1),"-")</f>
        <v>-</v>
      </c>
      <c r="H604" s="17" t="str">
        <f>IF($M604=H$1,COUNTIF($M$2:T604,H$1),"-")</f>
        <v>-</v>
      </c>
      <c r="I604" s="17" t="str">
        <f>IF($M604=I$1,COUNTIF($M$2:U604,I$1),"-")</f>
        <v>-</v>
      </c>
      <c r="J604" s="17">
        <f>IF($M604=J$1,COUNTIF($M$2:V604,J$1),"-")</f>
        <v>164</v>
      </c>
      <c r="K604" s="17" t="str">
        <f>IF($M604=K$1,COUNTIF($M$2:W604,K$1),"-")</f>
        <v>-</v>
      </c>
      <c r="M604" s="6" t="s">
        <v>86</v>
      </c>
      <c r="N604" s="8" t="s">
        <v>308</v>
      </c>
      <c r="O604" s="8" t="s">
        <v>176</v>
      </c>
      <c r="P604" s="114" t="s">
        <v>225</v>
      </c>
      <c r="Q604" s="6" t="str">
        <f t="shared" si="41"/>
        <v>Level 5 Making a Financial Case - 2012 - Workbook eBook</v>
      </c>
      <c r="R604" s="120">
        <v>9781509749089</v>
      </c>
      <c r="S604" s="62" t="s">
        <v>286</v>
      </c>
      <c r="T604" s="9" t="s">
        <v>226</v>
      </c>
      <c r="U604" s="6" t="s">
        <v>339</v>
      </c>
      <c r="V604" s="7" t="s">
        <v>343</v>
      </c>
    </row>
    <row r="605" spans="1:22" x14ac:dyDescent="0.35">
      <c r="A605" s="17" t="str">
        <f>IF($M605=A$1,COUNTIF($M$2:M605,A$1),"-")</f>
        <v>-</v>
      </c>
      <c r="B605" s="17" t="str">
        <f>IF($M605=B$1,COUNTIF($M$2:N605,B$1),"-")</f>
        <v>-</v>
      </c>
      <c r="C605" s="17" t="str">
        <f>IF($M605=C$1,COUNTIF($M$2:O605,C$1),"-")</f>
        <v>-</v>
      </c>
      <c r="D605" s="17" t="str">
        <f>IF($M605=D$1,COUNTIF($M$2:P605,D$1),"-")</f>
        <v>-</v>
      </c>
      <c r="E605" s="17" t="str">
        <f>IF($M605=E$1,COUNTIF($M$2:Q605,E$1),"-")</f>
        <v>-</v>
      </c>
      <c r="F605" s="17" t="str">
        <f>IF($M605=F$1,COUNTIF($M$2:R605,F$1),"-")</f>
        <v>-</v>
      </c>
      <c r="G605" s="17" t="str">
        <f>IF($M605=G$1,COUNTIF($M$2:S605,G$1),"-")</f>
        <v>-</v>
      </c>
      <c r="H605" s="17" t="str">
        <f>IF($M605=H$1,COUNTIF($M$2:T605,H$1),"-")</f>
        <v>-</v>
      </c>
      <c r="I605" s="17" t="str">
        <f>IF($M605=I$1,COUNTIF($M$2:U605,I$1),"-")</f>
        <v>-</v>
      </c>
      <c r="J605" s="17">
        <f>IF($M605=J$1,COUNTIF($M$2:V605,J$1),"-")</f>
        <v>165</v>
      </c>
      <c r="K605" s="17" t="str">
        <f>IF($M605=K$1,COUNTIF($M$2:W605,K$1),"-")</f>
        <v>-</v>
      </c>
      <c r="M605" s="6" t="s">
        <v>86</v>
      </c>
      <c r="N605" s="8" t="s">
        <v>309</v>
      </c>
      <c r="O605" s="8" t="s">
        <v>140</v>
      </c>
      <c r="P605" s="114" t="s">
        <v>225</v>
      </c>
      <c r="Q605" s="6" t="str">
        <f t="shared" si="41"/>
        <v>Level 5 Making Professional Presentations - 2012 - Workbook</v>
      </c>
      <c r="R605" s="120">
        <v>9781445364346</v>
      </c>
      <c r="S605" s="62" t="s">
        <v>310</v>
      </c>
      <c r="T605" s="9" t="s">
        <v>226</v>
      </c>
      <c r="U605" s="6" t="s">
        <v>340</v>
      </c>
      <c r="V605" s="7" t="s">
        <v>343</v>
      </c>
    </row>
    <row r="606" spans="1:22" x14ac:dyDescent="0.35">
      <c r="A606" s="17" t="str">
        <f>IF($M606=A$1,COUNTIF($M$2:M606,A$1),"-")</f>
        <v>-</v>
      </c>
      <c r="B606" s="17" t="str">
        <f>IF($M606=B$1,COUNTIF($M$2:N606,B$1),"-")</f>
        <v>-</v>
      </c>
      <c r="C606" s="17" t="str">
        <f>IF($M606=C$1,COUNTIF($M$2:O606,C$1),"-")</f>
        <v>-</v>
      </c>
      <c r="D606" s="17" t="str">
        <f>IF($M606=D$1,COUNTIF($M$2:P606,D$1),"-")</f>
        <v>-</v>
      </c>
      <c r="E606" s="17" t="str">
        <f>IF($M606=E$1,COUNTIF($M$2:Q606,E$1),"-")</f>
        <v>-</v>
      </c>
      <c r="F606" s="17" t="str">
        <f>IF($M606=F$1,COUNTIF($M$2:R606,F$1),"-")</f>
        <v>-</v>
      </c>
      <c r="G606" s="17" t="str">
        <f>IF($M606=G$1,COUNTIF($M$2:S606,G$1),"-")</f>
        <v>-</v>
      </c>
      <c r="H606" s="17" t="str">
        <f>IF($M606=H$1,COUNTIF($M$2:T606,H$1),"-")</f>
        <v>-</v>
      </c>
      <c r="I606" s="17" t="str">
        <f>IF($M606=I$1,COUNTIF($M$2:U606,I$1),"-")</f>
        <v>-</v>
      </c>
      <c r="J606" s="17">
        <f>IF($M606=J$1,COUNTIF($M$2:V606,J$1),"-")</f>
        <v>166</v>
      </c>
      <c r="K606" s="17" t="str">
        <f>IF($M606=K$1,COUNTIF($M$2:W606,K$1),"-")</f>
        <v>-</v>
      </c>
      <c r="M606" s="6" t="s">
        <v>86</v>
      </c>
      <c r="N606" s="8" t="s">
        <v>309</v>
      </c>
      <c r="O606" s="8" t="s">
        <v>176</v>
      </c>
      <c r="P606" s="114" t="s">
        <v>225</v>
      </c>
      <c r="Q606" s="6" t="str">
        <f t="shared" si="41"/>
        <v>Level 5 Making Professional Presentations - 2012 - Workbook eBook</v>
      </c>
      <c r="R606" s="120">
        <v>9781509749591</v>
      </c>
      <c r="S606" s="62" t="s">
        <v>310</v>
      </c>
      <c r="T606" s="9" t="s">
        <v>226</v>
      </c>
      <c r="U606" s="6" t="s">
        <v>339</v>
      </c>
      <c r="V606" s="7" t="s">
        <v>343</v>
      </c>
    </row>
    <row r="607" spans="1:22" x14ac:dyDescent="0.35">
      <c r="A607" s="17" t="str">
        <f>IF($M607=A$1,COUNTIF($M$2:M607,A$1),"-")</f>
        <v>-</v>
      </c>
      <c r="B607" s="17" t="str">
        <f>IF($M607=B$1,COUNTIF($M$2:N607,B$1),"-")</f>
        <v>-</v>
      </c>
      <c r="C607" s="17" t="str">
        <f>IF($M607=C$1,COUNTIF($M$2:O607,C$1),"-")</f>
        <v>-</v>
      </c>
      <c r="D607" s="17" t="str">
        <f>IF($M607=D$1,COUNTIF($M$2:P607,D$1),"-")</f>
        <v>-</v>
      </c>
      <c r="E607" s="17" t="str">
        <f>IF($M607=E$1,COUNTIF($M$2:Q607,E$1),"-")</f>
        <v>-</v>
      </c>
      <c r="F607" s="17" t="str">
        <f>IF($M607=F$1,COUNTIF($M$2:R607,F$1),"-")</f>
        <v>-</v>
      </c>
      <c r="G607" s="17" t="str">
        <f>IF($M607=G$1,COUNTIF($M$2:S607,G$1),"-")</f>
        <v>-</v>
      </c>
      <c r="H607" s="17" t="str">
        <f>IF($M607=H$1,COUNTIF($M$2:T607,H$1),"-")</f>
        <v>-</v>
      </c>
      <c r="I607" s="17" t="str">
        <f>IF($M607=I$1,COUNTIF($M$2:U607,I$1),"-")</f>
        <v>-</v>
      </c>
      <c r="J607" s="17">
        <f>IF($M607=J$1,COUNTIF($M$2:V607,J$1),"-")</f>
        <v>167</v>
      </c>
      <c r="K607" s="17" t="str">
        <f>IF($M607=K$1,COUNTIF($M$2:W607,K$1),"-")</f>
        <v>-</v>
      </c>
      <c r="M607" s="6" t="s">
        <v>86</v>
      </c>
      <c r="N607" s="8" t="s">
        <v>311</v>
      </c>
      <c r="O607" s="8" t="s">
        <v>140</v>
      </c>
      <c r="P607" s="114" t="s">
        <v>225</v>
      </c>
      <c r="Q607" s="6" t="str">
        <f t="shared" si="41"/>
        <v>Level 5 Managing Customer Relations - 2012 - Workbook</v>
      </c>
      <c r="R607" s="120">
        <v>9781445364193</v>
      </c>
      <c r="S607" s="62" t="s">
        <v>286</v>
      </c>
      <c r="T607" s="9" t="s">
        <v>226</v>
      </c>
      <c r="U607" s="6" t="s">
        <v>340</v>
      </c>
      <c r="V607" s="7" t="s">
        <v>343</v>
      </c>
    </row>
    <row r="608" spans="1:22" x14ac:dyDescent="0.35">
      <c r="A608" s="17" t="str">
        <f>IF($M608=A$1,COUNTIF($M$2:M608,A$1),"-")</f>
        <v>-</v>
      </c>
      <c r="B608" s="17" t="str">
        <f>IF($M608=B$1,COUNTIF($M$2:N608,B$1),"-")</f>
        <v>-</v>
      </c>
      <c r="C608" s="17" t="str">
        <f>IF($M608=C$1,COUNTIF($M$2:O608,C$1),"-")</f>
        <v>-</v>
      </c>
      <c r="D608" s="17" t="str">
        <f>IF($M608=D$1,COUNTIF($M$2:P608,D$1),"-")</f>
        <v>-</v>
      </c>
      <c r="E608" s="17" t="str">
        <f>IF($M608=E$1,COUNTIF($M$2:Q608,E$1),"-")</f>
        <v>-</v>
      </c>
      <c r="F608" s="17" t="str">
        <f>IF($M608=F$1,COUNTIF($M$2:R608,F$1),"-")</f>
        <v>-</v>
      </c>
      <c r="G608" s="17" t="str">
        <f>IF($M608=G$1,COUNTIF($M$2:S608,G$1),"-")</f>
        <v>-</v>
      </c>
      <c r="H608" s="17" t="str">
        <f>IF($M608=H$1,COUNTIF($M$2:T608,H$1),"-")</f>
        <v>-</v>
      </c>
      <c r="I608" s="17" t="str">
        <f>IF($M608=I$1,COUNTIF($M$2:U608,I$1),"-")</f>
        <v>-</v>
      </c>
      <c r="J608" s="17">
        <f>IF($M608=J$1,COUNTIF($M$2:V608,J$1),"-")</f>
        <v>168</v>
      </c>
      <c r="K608" s="17" t="str">
        <f>IF($M608=K$1,COUNTIF($M$2:W608,K$1),"-")</f>
        <v>-</v>
      </c>
      <c r="M608" s="6" t="s">
        <v>86</v>
      </c>
      <c r="N608" s="8" t="s">
        <v>311</v>
      </c>
      <c r="O608" s="8" t="s">
        <v>176</v>
      </c>
      <c r="P608" s="114" t="s">
        <v>225</v>
      </c>
      <c r="Q608" s="6" t="str">
        <f t="shared" si="41"/>
        <v>Level 5 Managing Customer Relations - 2012 - Workbook eBook</v>
      </c>
      <c r="R608" s="120">
        <v>9781509749539</v>
      </c>
      <c r="S608" s="62" t="s">
        <v>286</v>
      </c>
      <c r="T608" s="9" t="s">
        <v>226</v>
      </c>
      <c r="U608" s="6" t="s">
        <v>339</v>
      </c>
      <c r="V608" s="7" t="s">
        <v>343</v>
      </c>
    </row>
    <row r="609" spans="1:22" x14ac:dyDescent="0.35">
      <c r="A609" s="17" t="str">
        <f>IF($M609=A$1,COUNTIF($M$2:M609,A$1),"-")</f>
        <v>-</v>
      </c>
      <c r="B609" s="17" t="str">
        <f>IF($M609=B$1,COUNTIF($M$2:N609,B$1),"-")</f>
        <v>-</v>
      </c>
      <c r="C609" s="17" t="str">
        <f>IF($M609=C$1,COUNTIF($M$2:O609,C$1),"-")</f>
        <v>-</v>
      </c>
      <c r="D609" s="17" t="str">
        <f>IF($M609=D$1,COUNTIF($M$2:P609,D$1),"-")</f>
        <v>-</v>
      </c>
      <c r="E609" s="17" t="str">
        <f>IF($M609=E$1,COUNTIF($M$2:Q609,E$1),"-")</f>
        <v>-</v>
      </c>
      <c r="F609" s="17" t="str">
        <f>IF($M609=F$1,COUNTIF($M$2:R609,F$1),"-")</f>
        <v>-</v>
      </c>
      <c r="G609" s="17" t="str">
        <f>IF($M609=G$1,COUNTIF($M$2:S609,G$1),"-")</f>
        <v>-</v>
      </c>
      <c r="H609" s="17" t="str">
        <f>IF($M609=H$1,COUNTIF($M$2:T609,H$1),"-")</f>
        <v>-</v>
      </c>
      <c r="I609" s="17" t="str">
        <f>IF($M609=I$1,COUNTIF($M$2:U609,I$1),"-")</f>
        <v>-</v>
      </c>
      <c r="J609" s="17">
        <f>IF($M609=J$1,COUNTIF($M$2:V609,J$1),"-")</f>
        <v>169</v>
      </c>
      <c r="K609" s="17" t="str">
        <f>IF($M609=K$1,COUNTIF($M$2:W609,K$1),"-")</f>
        <v>-</v>
      </c>
      <c r="M609" s="6" t="s">
        <v>86</v>
      </c>
      <c r="N609" s="8" t="s">
        <v>312</v>
      </c>
      <c r="O609" s="8" t="s">
        <v>140</v>
      </c>
      <c r="P609" s="114" t="s">
        <v>225</v>
      </c>
      <c r="Q609" s="6" t="str">
        <f t="shared" si="41"/>
        <v>Level 5 Managing for Efficiency &amp; Effectiveness - 2012 - Workbook</v>
      </c>
      <c r="R609" s="120">
        <v>9781445364209</v>
      </c>
      <c r="S609" s="62" t="s">
        <v>286</v>
      </c>
      <c r="T609" s="9" t="s">
        <v>226</v>
      </c>
      <c r="U609" s="6" t="s">
        <v>340</v>
      </c>
      <c r="V609" s="7" t="s">
        <v>343</v>
      </c>
    </row>
    <row r="610" spans="1:22" x14ac:dyDescent="0.35">
      <c r="A610" s="17" t="str">
        <f>IF($M610=A$1,COUNTIF($M$2:M610,A$1),"-")</f>
        <v>-</v>
      </c>
      <c r="B610" s="17" t="str">
        <f>IF($M610=B$1,COUNTIF($M$2:N610,B$1),"-")</f>
        <v>-</v>
      </c>
      <c r="C610" s="17" t="str">
        <f>IF($M610=C$1,COUNTIF($M$2:O610,C$1),"-")</f>
        <v>-</v>
      </c>
      <c r="D610" s="17" t="str">
        <f>IF($M610=D$1,COUNTIF($M$2:P610,D$1),"-")</f>
        <v>-</v>
      </c>
      <c r="E610" s="17" t="str">
        <f>IF($M610=E$1,COUNTIF($M$2:Q610,E$1),"-")</f>
        <v>-</v>
      </c>
      <c r="F610" s="17" t="str">
        <f>IF($M610=F$1,COUNTIF($M$2:R610,F$1),"-")</f>
        <v>-</v>
      </c>
      <c r="G610" s="17" t="str">
        <f>IF($M610=G$1,COUNTIF($M$2:S610,G$1),"-")</f>
        <v>-</v>
      </c>
      <c r="H610" s="17" t="str">
        <f>IF($M610=H$1,COUNTIF($M$2:T610,H$1),"-")</f>
        <v>-</v>
      </c>
      <c r="I610" s="17" t="str">
        <f>IF($M610=I$1,COUNTIF($M$2:U610,I$1),"-")</f>
        <v>-</v>
      </c>
      <c r="J610" s="17">
        <f>IF($M610=J$1,COUNTIF($M$2:V610,J$1),"-")</f>
        <v>170</v>
      </c>
      <c r="K610" s="17" t="str">
        <f>IF($M610=K$1,COUNTIF($M$2:W610,K$1),"-")</f>
        <v>-</v>
      </c>
      <c r="M610" s="6" t="s">
        <v>86</v>
      </c>
      <c r="N610" s="8" t="s">
        <v>312</v>
      </c>
      <c r="O610" s="8" t="s">
        <v>176</v>
      </c>
      <c r="P610" s="114" t="s">
        <v>225</v>
      </c>
      <c r="Q610" s="6" t="str">
        <f t="shared" si="41"/>
        <v>Level 5 Managing for Efficiency &amp; Effectiveness - 2012 - Workbook eBook</v>
      </c>
      <c r="R610" s="120">
        <v>9781509749546</v>
      </c>
      <c r="S610" s="62" t="s">
        <v>286</v>
      </c>
      <c r="T610" s="9" t="s">
        <v>226</v>
      </c>
      <c r="U610" s="6" t="s">
        <v>339</v>
      </c>
      <c r="V610" s="7" t="s">
        <v>343</v>
      </c>
    </row>
    <row r="611" spans="1:22" x14ac:dyDescent="0.35">
      <c r="A611" s="17" t="str">
        <f>IF($M611=A$1,COUNTIF($M$2:M611,A$1),"-")</f>
        <v>-</v>
      </c>
      <c r="B611" s="17" t="str">
        <f>IF($M611=B$1,COUNTIF($M$2:N611,B$1),"-")</f>
        <v>-</v>
      </c>
      <c r="C611" s="17" t="str">
        <f>IF($M611=C$1,COUNTIF($M$2:O611,C$1),"-")</f>
        <v>-</v>
      </c>
      <c r="D611" s="17" t="str">
        <f>IF($M611=D$1,COUNTIF($M$2:P611,D$1),"-")</f>
        <v>-</v>
      </c>
      <c r="E611" s="17" t="str">
        <f>IF($M611=E$1,COUNTIF($M$2:Q611,E$1),"-")</f>
        <v>-</v>
      </c>
      <c r="F611" s="17" t="str">
        <f>IF($M611=F$1,COUNTIF($M$2:R611,F$1),"-")</f>
        <v>-</v>
      </c>
      <c r="G611" s="17" t="str">
        <f>IF($M611=G$1,COUNTIF($M$2:S611,G$1),"-")</f>
        <v>-</v>
      </c>
      <c r="H611" s="17" t="str">
        <f>IF($M611=H$1,COUNTIF($M$2:T611,H$1),"-")</f>
        <v>-</v>
      </c>
      <c r="I611" s="17" t="str">
        <f>IF($M611=I$1,COUNTIF($M$2:U611,I$1),"-")</f>
        <v>-</v>
      </c>
      <c r="J611" s="17">
        <f>IF($M611=J$1,COUNTIF($M$2:V611,J$1),"-")</f>
        <v>171</v>
      </c>
      <c r="K611" s="17" t="str">
        <f>IF($M611=K$1,COUNTIF($M$2:W611,K$1),"-")</f>
        <v>-</v>
      </c>
      <c r="M611" s="6" t="s">
        <v>86</v>
      </c>
      <c r="N611" s="8" t="s">
        <v>313</v>
      </c>
      <c r="O611" s="8" t="s">
        <v>140</v>
      </c>
      <c r="P611" s="114" t="s">
        <v>225</v>
      </c>
      <c r="Q611" s="6" t="str">
        <f t="shared" si="41"/>
        <v>Level 5 Managing Improvement - 2012 - Workbook</v>
      </c>
      <c r="R611" s="120">
        <v>9781445364094</v>
      </c>
      <c r="S611" s="62" t="s">
        <v>286</v>
      </c>
      <c r="T611" s="9" t="s">
        <v>226</v>
      </c>
      <c r="U611" s="6" t="s">
        <v>340</v>
      </c>
      <c r="V611" s="7" t="s">
        <v>343</v>
      </c>
    </row>
    <row r="612" spans="1:22" x14ac:dyDescent="0.35">
      <c r="A612" s="17" t="str">
        <f>IF($M612=A$1,COUNTIF($M$2:M612,A$1),"-")</f>
        <v>-</v>
      </c>
      <c r="B612" s="17" t="str">
        <f>IF($M612=B$1,COUNTIF($M$2:N612,B$1),"-")</f>
        <v>-</v>
      </c>
      <c r="C612" s="17" t="str">
        <f>IF($M612=C$1,COUNTIF($M$2:O612,C$1),"-")</f>
        <v>-</v>
      </c>
      <c r="D612" s="17" t="str">
        <f>IF($M612=D$1,COUNTIF($M$2:P612,D$1),"-")</f>
        <v>-</v>
      </c>
      <c r="E612" s="17" t="str">
        <f>IF($M612=E$1,COUNTIF($M$2:Q612,E$1),"-")</f>
        <v>-</v>
      </c>
      <c r="F612" s="17" t="str">
        <f>IF($M612=F$1,COUNTIF($M$2:R612,F$1),"-")</f>
        <v>-</v>
      </c>
      <c r="G612" s="17" t="str">
        <f>IF($M612=G$1,COUNTIF($M$2:S612,G$1),"-")</f>
        <v>-</v>
      </c>
      <c r="H612" s="17" t="str">
        <f>IF($M612=H$1,COUNTIF($M$2:T612,H$1),"-")</f>
        <v>-</v>
      </c>
      <c r="I612" s="17" t="str">
        <f>IF($M612=I$1,COUNTIF($M$2:U612,I$1),"-")</f>
        <v>-</v>
      </c>
      <c r="J612" s="17">
        <f>IF($M612=J$1,COUNTIF($M$2:V612,J$1),"-")</f>
        <v>172</v>
      </c>
      <c r="K612" s="17" t="str">
        <f>IF($M612=K$1,COUNTIF($M$2:W612,K$1),"-")</f>
        <v>-</v>
      </c>
      <c r="M612" s="6" t="s">
        <v>86</v>
      </c>
      <c r="N612" s="8" t="s">
        <v>313</v>
      </c>
      <c r="O612" s="8" t="s">
        <v>176</v>
      </c>
      <c r="P612" s="114" t="s">
        <v>225</v>
      </c>
      <c r="Q612" s="6" t="str">
        <f t="shared" si="41"/>
        <v>Level 5 Managing Improvement - 2012 - Workbook eBook</v>
      </c>
      <c r="R612" s="120">
        <v>9781509749072</v>
      </c>
      <c r="S612" s="62" t="s">
        <v>286</v>
      </c>
      <c r="T612" s="9" t="s">
        <v>226</v>
      </c>
      <c r="U612" s="6" t="s">
        <v>339</v>
      </c>
      <c r="V612" s="7" t="s">
        <v>343</v>
      </c>
    </row>
    <row r="613" spans="1:22" x14ac:dyDescent="0.35">
      <c r="A613" s="17" t="str">
        <f>IF($M613=A$1,COUNTIF($M$2:M613,A$1),"-")</f>
        <v>-</v>
      </c>
      <c r="B613" s="17" t="str">
        <f>IF($M613=B$1,COUNTIF($M$2:N613,B$1),"-")</f>
        <v>-</v>
      </c>
      <c r="C613" s="17" t="str">
        <f>IF($M613=C$1,COUNTIF($M$2:O613,C$1),"-")</f>
        <v>-</v>
      </c>
      <c r="D613" s="17" t="str">
        <f>IF($M613=D$1,COUNTIF($M$2:P613,D$1),"-")</f>
        <v>-</v>
      </c>
      <c r="E613" s="17" t="str">
        <f>IF($M613=E$1,COUNTIF($M$2:Q613,E$1),"-")</f>
        <v>-</v>
      </c>
      <c r="F613" s="17" t="str">
        <f>IF($M613=F$1,COUNTIF($M$2:R613,F$1),"-")</f>
        <v>-</v>
      </c>
      <c r="G613" s="17" t="str">
        <f>IF($M613=G$1,COUNTIF($M$2:S613,G$1),"-")</f>
        <v>-</v>
      </c>
      <c r="H613" s="17" t="str">
        <f>IF($M613=H$1,COUNTIF($M$2:T613,H$1),"-")</f>
        <v>-</v>
      </c>
      <c r="I613" s="17" t="str">
        <f>IF($M613=I$1,COUNTIF($M$2:U613,I$1),"-")</f>
        <v>-</v>
      </c>
      <c r="J613" s="17">
        <f>IF($M613=J$1,COUNTIF($M$2:V613,J$1),"-")</f>
        <v>173</v>
      </c>
      <c r="K613" s="17" t="str">
        <f>IF($M613=K$1,COUNTIF($M$2:W613,K$1),"-")</f>
        <v>-</v>
      </c>
      <c r="M613" s="6" t="s">
        <v>86</v>
      </c>
      <c r="N613" s="8" t="s">
        <v>314</v>
      </c>
      <c r="O613" s="8" t="s">
        <v>140</v>
      </c>
      <c r="P613" s="114" t="s">
        <v>225</v>
      </c>
      <c r="Q613" s="6" t="str">
        <f t="shared" si="41"/>
        <v>Level 5 Managing Individual Development - 2012 - Workbook</v>
      </c>
      <c r="R613" s="120">
        <v>9781445364148</v>
      </c>
      <c r="S613" s="62" t="s">
        <v>286</v>
      </c>
      <c r="T613" s="9" t="s">
        <v>226</v>
      </c>
      <c r="U613" s="6" t="s">
        <v>340</v>
      </c>
      <c r="V613" s="7" t="s">
        <v>343</v>
      </c>
    </row>
    <row r="614" spans="1:22" x14ac:dyDescent="0.35">
      <c r="A614" s="17" t="str">
        <f>IF($M614=A$1,COUNTIF($M$2:M614,A$1),"-")</f>
        <v>-</v>
      </c>
      <c r="B614" s="17" t="str">
        <f>IF($M614=B$1,COUNTIF($M$2:N614,B$1),"-")</f>
        <v>-</v>
      </c>
      <c r="C614" s="17" t="str">
        <f>IF($M614=C$1,COUNTIF($M$2:O614,C$1),"-")</f>
        <v>-</v>
      </c>
      <c r="D614" s="17" t="str">
        <f>IF($M614=D$1,COUNTIF($M$2:P614,D$1),"-")</f>
        <v>-</v>
      </c>
      <c r="E614" s="17" t="str">
        <f>IF($M614=E$1,COUNTIF($M$2:Q614,E$1),"-")</f>
        <v>-</v>
      </c>
      <c r="F614" s="17" t="str">
        <f>IF($M614=F$1,COUNTIF($M$2:R614,F$1),"-")</f>
        <v>-</v>
      </c>
      <c r="G614" s="17" t="str">
        <f>IF($M614=G$1,COUNTIF($M$2:S614,G$1),"-")</f>
        <v>-</v>
      </c>
      <c r="H614" s="17" t="str">
        <f>IF($M614=H$1,COUNTIF($M$2:T614,H$1),"-")</f>
        <v>-</v>
      </c>
      <c r="I614" s="17" t="str">
        <f>IF($M614=I$1,COUNTIF($M$2:U614,I$1),"-")</f>
        <v>-</v>
      </c>
      <c r="J614" s="17">
        <f>IF($M614=J$1,COUNTIF($M$2:V614,J$1),"-")</f>
        <v>174</v>
      </c>
      <c r="K614" s="17" t="str">
        <f>IF($M614=K$1,COUNTIF($M$2:W614,K$1),"-")</f>
        <v>-</v>
      </c>
      <c r="M614" s="6" t="s">
        <v>86</v>
      </c>
      <c r="N614" s="8" t="s">
        <v>314</v>
      </c>
      <c r="O614" s="8" t="s">
        <v>176</v>
      </c>
      <c r="P614" s="114" t="s">
        <v>225</v>
      </c>
      <c r="Q614" s="6" t="str">
        <f t="shared" si="41"/>
        <v>Level 5 Managing Individual Development - 2012 - Workbook eBook</v>
      </c>
      <c r="R614" s="120">
        <v>9781509749126</v>
      </c>
      <c r="S614" s="62" t="s">
        <v>286</v>
      </c>
      <c r="T614" s="9" t="s">
        <v>226</v>
      </c>
      <c r="U614" s="6" t="s">
        <v>339</v>
      </c>
      <c r="V614" s="7" t="s">
        <v>343</v>
      </c>
    </row>
    <row r="615" spans="1:22" x14ac:dyDescent="0.35">
      <c r="A615" s="17" t="str">
        <f>IF($M615=A$1,COUNTIF($M$2:M615,A$1),"-")</f>
        <v>-</v>
      </c>
      <c r="B615" s="17" t="str">
        <f>IF($M615=B$1,COUNTIF($M$2:N615,B$1),"-")</f>
        <v>-</v>
      </c>
      <c r="C615" s="17" t="str">
        <f>IF($M615=C$1,COUNTIF($M$2:O615,C$1),"-")</f>
        <v>-</v>
      </c>
      <c r="D615" s="17" t="str">
        <f>IF($M615=D$1,COUNTIF($M$2:P615,D$1),"-")</f>
        <v>-</v>
      </c>
      <c r="E615" s="17" t="str">
        <f>IF($M615=E$1,COUNTIF($M$2:Q615,E$1),"-")</f>
        <v>-</v>
      </c>
      <c r="F615" s="17" t="str">
        <f>IF($M615=F$1,COUNTIF($M$2:R615,F$1),"-")</f>
        <v>-</v>
      </c>
      <c r="G615" s="17" t="str">
        <f>IF($M615=G$1,COUNTIF($M$2:S615,G$1),"-")</f>
        <v>-</v>
      </c>
      <c r="H615" s="17" t="str">
        <f>IF($M615=H$1,COUNTIF($M$2:T615,H$1),"-")</f>
        <v>-</v>
      </c>
      <c r="I615" s="17" t="str">
        <f>IF($M615=I$1,COUNTIF($M$2:U615,I$1),"-")</f>
        <v>-</v>
      </c>
      <c r="J615" s="17">
        <f>IF($M615=J$1,COUNTIF($M$2:V615,J$1),"-")</f>
        <v>175</v>
      </c>
      <c r="K615" s="17" t="str">
        <f>IF($M615=K$1,COUNTIF($M$2:W615,K$1),"-")</f>
        <v>-</v>
      </c>
      <c r="M615" s="6" t="s">
        <v>86</v>
      </c>
      <c r="N615" s="8" t="s">
        <v>315</v>
      </c>
      <c r="O615" s="8" t="s">
        <v>140</v>
      </c>
      <c r="P615" s="114" t="s">
        <v>225</v>
      </c>
      <c r="Q615" s="6" t="str">
        <f t="shared" si="41"/>
        <v>Level 5 Managing Information - 2012 - Workbook</v>
      </c>
      <c r="R615" s="120">
        <v>9781445364254</v>
      </c>
      <c r="S615" s="62" t="s">
        <v>316</v>
      </c>
      <c r="T615" s="9" t="s">
        <v>226</v>
      </c>
      <c r="U615" s="6" t="s">
        <v>340</v>
      </c>
      <c r="V615" s="7" t="s">
        <v>343</v>
      </c>
    </row>
    <row r="616" spans="1:22" x14ac:dyDescent="0.35">
      <c r="A616" s="17" t="str">
        <f>IF($M616=A$1,COUNTIF($M$2:M616,A$1),"-")</f>
        <v>-</v>
      </c>
      <c r="B616" s="17" t="str">
        <f>IF($M616=B$1,COUNTIF($M$2:N616,B$1),"-")</f>
        <v>-</v>
      </c>
      <c r="C616" s="17" t="str">
        <f>IF($M616=C$1,COUNTIF($M$2:O616,C$1),"-")</f>
        <v>-</v>
      </c>
      <c r="D616" s="17" t="str">
        <f>IF($M616=D$1,COUNTIF($M$2:P616,D$1),"-")</f>
        <v>-</v>
      </c>
      <c r="E616" s="17" t="str">
        <f>IF($M616=E$1,COUNTIF($M$2:Q616,E$1),"-")</f>
        <v>-</v>
      </c>
      <c r="F616" s="17" t="str">
        <f>IF($M616=F$1,COUNTIF($M$2:R616,F$1),"-")</f>
        <v>-</v>
      </c>
      <c r="G616" s="17" t="str">
        <f>IF($M616=G$1,COUNTIF($M$2:S616,G$1),"-")</f>
        <v>-</v>
      </c>
      <c r="H616" s="17" t="str">
        <f>IF($M616=H$1,COUNTIF($M$2:T616,H$1),"-")</f>
        <v>-</v>
      </c>
      <c r="I616" s="17" t="str">
        <f>IF($M616=I$1,COUNTIF($M$2:U616,I$1),"-")</f>
        <v>-</v>
      </c>
      <c r="J616" s="17">
        <f>IF($M616=J$1,COUNTIF($M$2:V616,J$1),"-")</f>
        <v>176</v>
      </c>
      <c r="K616" s="17" t="str">
        <f>IF($M616=K$1,COUNTIF($M$2:W616,K$1),"-")</f>
        <v>-</v>
      </c>
      <c r="M616" s="6" t="s">
        <v>86</v>
      </c>
      <c r="N616" s="8" t="s">
        <v>315</v>
      </c>
      <c r="O616" s="8" t="s">
        <v>176</v>
      </c>
      <c r="P616" s="114" t="s">
        <v>225</v>
      </c>
      <c r="Q616" s="6" t="str">
        <f t="shared" si="41"/>
        <v>Level 5 Managing Information - 2012 - Workbook eBook</v>
      </c>
      <c r="R616" s="120">
        <v>9781509749577</v>
      </c>
      <c r="S616" s="62" t="s">
        <v>316</v>
      </c>
      <c r="T616" s="9" t="s">
        <v>226</v>
      </c>
      <c r="U616" s="6" t="s">
        <v>339</v>
      </c>
      <c r="V616" s="7" t="s">
        <v>343</v>
      </c>
    </row>
    <row r="617" spans="1:22" x14ac:dyDescent="0.35">
      <c r="A617" s="17" t="str">
        <f>IF($M617=A$1,COUNTIF($M$2:M617,A$1),"-")</f>
        <v>-</v>
      </c>
      <c r="B617" s="17" t="str">
        <f>IF($M617=B$1,COUNTIF($M$2:N617,B$1),"-")</f>
        <v>-</v>
      </c>
      <c r="C617" s="17" t="str">
        <f>IF($M617=C$1,COUNTIF($M$2:O617,C$1),"-")</f>
        <v>-</v>
      </c>
      <c r="D617" s="17" t="str">
        <f>IF($M617=D$1,COUNTIF($M$2:P617,D$1),"-")</f>
        <v>-</v>
      </c>
      <c r="E617" s="17" t="str">
        <f>IF($M617=E$1,COUNTIF($M$2:Q617,E$1),"-")</f>
        <v>-</v>
      </c>
      <c r="F617" s="17" t="str">
        <f>IF($M617=F$1,COUNTIF($M$2:R617,F$1),"-")</f>
        <v>-</v>
      </c>
      <c r="G617" s="17" t="str">
        <f>IF($M617=G$1,COUNTIF($M$2:S617,G$1),"-")</f>
        <v>-</v>
      </c>
      <c r="H617" s="17" t="str">
        <f>IF($M617=H$1,COUNTIF($M$2:T617,H$1),"-")</f>
        <v>-</v>
      </c>
      <c r="I617" s="17" t="str">
        <f>IF($M617=I$1,COUNTIF($M$2:U617,I$1),"-")</f>
        <v>-</v>
      </c>
      <c r="J617" s="17">
        <f>IF($M617=J$1,COUNTIF($M$2:V617,J$1),"-")</f>
        <v>177</v>
      </c>
      <c r="K617" s="17" t="str">
        <f>IF($M617=K$1,COUNTIF($M$2:W617,K$1),"-")</f>
        <v>-</v>
      </c>
      <c r="M617" s="6" t="s">
        <v>86</v>
      </c>
      <c r="N617" s="8" t="s">
        <v>317</v>
      </c>
      <c r="O617" s="8" t="s">
        <v>140</v>
      </c>
      <c r="P617" s="114" t="s">
        <v>225</v>
      </c>
      <c r="Q617" s="6" t="str">
        <f t="shared" si="41"/>
        <v>Level 5 Managing Projects in the Organisation - 2012 - Workbook</v>
      </c>
      <c r="R617" s="120">
        <v>9781445364223</v>
      </c>
      <c r="S617" s="62" t="s">
        <v>286</v>
      </c>
      <c r="T617" s="9" t="s">
        <v>226</v>
      </c>
      <c r="U617" s="6" t="s">
        <v>340</v>
      </c>
      <c r="V617" s="7" t="s">
        <v>343</v>
      </c>
    </row>
    <row r="618" spans="1:22" x14ac:dyDescent="0.35">
      <c r="A618" s="17" t="str">
        <f>IF($M618=A$1,COUNTIF($M$2:M618,A$1),"-")</f>
        <v>-</v>
      </c>
      <c r="B618" s="17" t="str">
        <f>IF($M618=B$1,COUNTIF($M$2:N618,B$1),"-")</f>
        <v>-</v>
      </c>
      <c r="C618" s="17" t="str">
        <f>IF($M618=C$1,COUNTIF($M$2:O618,C$1),"-")</f>
        <v>-</v>
      </c>
      <c r="D618" s="17" t="str">
        <f>IF($M618=D$1,COUNTIF($M$2:P618,D$1),"-")</f>
        <v>-</v>
      </c>
      <c r="E618" s="17" t="str">
        <f>IF($M618=E$1,COUNTIF($M$2:Q618,E$1),"-")</f>
        <v>-</v>
      </c>
      <c r="F618" s="17" t="str">
        <f>IF($M618=F$1,COUNTIF($M$2:R618,F$1),"-")</f>
        <v>-</v>
      </c>
      <c r="G618" s="17" t="str">
        <f>IF($M618=G$1,COUNTIF($M$2:S618,G$1),"-")</f>
        <v>-</v>
      </c>
      <c r="H618" s="17" t="str">
        <f>IF($M618=H$1,COUNTIF($M$2:T618,H$1),"-")</f>
        <v>-</v>
      </c>
      <c r="I618" s="17" t="str">
        <f>IF($M618=I$1,COUNTIF($M$2:U618,I$1),"-")</f>
        <v>-</v>
      </c>
      <c r="J618" s="17">
        <f>IF($M618=J$1,COUNTIF($M$2:V618,J$1),"-")</f>
        <v>178</v>
      </c>
      <c r="K618" s="17" t="str">
        <f>IF($M618=K$1,COUNTIF($M$2:W618,K$1),"-")</f>
        <v>-</v>
      </c>
      <c r="M618" s="6" t="s">
        <v>86</v>
      </c>
      <c r="N618" s="8" t="s">
        <v>317</v>
      </c>
      <c r="O618" s="8" t="s">
        <v>176</v>
      </c>
      <c r="P618" s="114" t="s">
        <v>225</v>
      </c>
      <c r="Q618" s="6" t="str">
        <f t="shared" si="41"/>
        <v>Level 5 Managing Projects in the Organisation - 2012 - Workbook eBook</v>
      </c>
      <c r="R618" s="120">
        <v>9781509749553</v>
      </c>
      <c r="S618" s="62" t="s">
        <v>286</v>
      </c>
      <c r="T618" s="9" t="s">
        <v>226</v>
      </c>
      <c r="U618" s="6" t="s">
        <v>339</v>
      </c>
      <c r="V618" s="7" t="s">
        <v>343</v>
      </c>
    </row>
    <row r="619" spans="1:22" x14ac:dyDescent="0.35">
      <c r="A619" s="17" t="str">
        <f>IF($M619=A$1,COUNTIF($M$2:M619,A$1),"-")</f>
        <v>-</v>
      </c>
      <c r="B619" s="17" t="str">
        <f>IF($M619=B$1,COUNTIF($M$2:N619,B$1),"-")</f>
        <v>-</v>
      </c>
      <c r="C619" s="17" t="str">
        <f>IF($M619=C$1,COUNTIF($M$2:O619,C$1),"-")</f>
        <v>-</v>
      </c>
      <c r="D619" s="17" t="str">
        <f>IF($M619=D$1,COUNTIF($M$2:P619,D$1),"-")</f>
        <v>-</v>
      </c>
      <c r="E619" s="17" t="str">
        <f>IF($M619=E$1,COUNTIF($M$2:Q619,E$1),"-")</f>
        <v>-</v>
      </c>
      <c r="F619" s="17" t="str">
        <f>IF($M619=F$1,COUNTIF($M$2:R619,F$1),"-")</f>
        <v>-</v>
      </c>
      <c r="G619" s="17" t="str">
        <f>IF($M619=G$1,COUNTIF($M$2:S619,G$1),"-")</f>
        <v>-</v>
      </c>
      <c r="H619" s="17" t="str">
        <f>IF($M619=H$1,COUNTIF($M$2:T619,H$1),"-")</f>
        <v>-</v>
      </c>
      <c r="I619" s="17" t="str">
        <f>IF($M619=I$1,COUNTIF($M$2:U619,I$1),"-")</f>
        <v>-</v>
      </c>
      <c r="J619" s="17">
        <f>IF($M619=J$1,COUNTIF($M$2:V619,J$1),"-")</f>
        <v>179</v>
      </c>
      <c r="K619" s="17" t="str">
        <f>IF($M619=K$1,COUNTIF($M$2:W619,K$1),"-")</f>
        <v>-</v>
      </c>
      <c r="M619" s="6" t="s">
        <v>86</v>
      </c>
      <c r="N619" s="8" t="s">
        <v>318</v>
      </c>
      <c r="O619" s="8" t="s">
        <v>140</v>
      </c>
      <c r="P619" s="114" t="s">
        <v>225</v>
      </c>
      <c r="Q619" s="6" t="str">
        <f t="shared" si="41"/>
        <v>Level 5 Managing Recruitment - 2012 - Workbook</v>
      </c>
      <c r="R619" s="120">
        <v>9781445364278</v>
      </c>
      <c r="S619" s="62" t="s">
        <v>310</v>
      </c>
      <c r="T619" s="9" t="s">
        <v>226</v>
      </c>
      <c r="U619" s="6" t="s">
        <v>340</v>
      </c>
      <c r="V619" s="7" t="s">
        <v>343</v>
      </c>
    </row>
    <row r="620" spans="1:22" x14ac:dyDescent="0.35">
      <c r="A620" s="17" t="str">
        <f>IF($M620=A$1,COUNTIF($M$2:M620,A$1),"-")</f>
        <v>-</v>
      </c>
      <c r="B620" s="17" t="str">
        <f>IF($M620=B$1,COUNTIF($M$2:N620,B$1),"-")</f>
        <v>-</v>
      </c>
      <c r="C620" s="17" t="str">
        <f>IF($M620=C$1,COUNTIF($M$2:O620,C$1),"-")</f>
        <v>-</v>
      </c>
      <c r="D620" s="17" t="str">
        <f>IF($M620=D$1,COUNTIF($M$2:P620,D$1),"-")</f>
        <v>-</v>
      </c>
      <c r="E620" s="17" t="str">
        <f>IF($M620=E$1,COUNTIF($M$2:Q620,E$1),"-")</f>
        <v>-</v>
      </c>
      <c r="F620" s="17" t="str">
        <f>IF($M620=F$1,COUNTIF($M$2:R620,F$1),"-")</f>
        <v>-</v>
      </c>
      <c r="G620" s="17" t="str">
        <f>IF($M620=G$1,COUNTIF($M$2:S620,G$1),"-")</f>
        <v>-</v>
      </c>
      <c r="H620" s="17" t="str">
        <f>IF($M620=H$1,COUNTIF($M$2:T620,H$1),"-")</f>
        <v>-</v>
      </c>
      <c r="I620" s="17" t="str">
        <f>IF($M620=I$1,COUNTIF($M$2:U620,I$1),"-")</f>
        <v>-</v>
      </c>
      <c r="J620" s="17">
        <f>IF($M620=J$1,COUNTIF($M$2:V620,J$1),"-")</f>
        <v>180</v>
      </c>
      <c r="K620" s="17" t="str">
        <f>IF($M620=K$1,COUNTIF($M$2:W620,K$1),"-")</f>
        <v>-</v>
      </c>
      <c r="M620" s="6" t="s">
        <v>86</v>
      </c>
      <c r="N620" s="8" t="s">
        <v>318</v>
      </c>
      <c r="O620" s="8" t="s">
        <v>176</v>
      </c>
      <c r="P620" s="114" t="s">
        <v>225</v>
      </c>
      <c r="Q620" s="6" t="str">
        <f t="shared" si="41"/>
        <v>Level 5 Managing Recruitment - 2012 - Workbook eBook</v>
      </c>
      <c r="R620" s="120">
        <v>9781509749584</v>
      </c>
      <c r="S620" s="62" t="s">
        <v>310</v>
      </c>
      <c r="T620" s="9" t="s">
        <v>226</v>
      </c>
      <c r="U620" s="6" t="s">
        <v>339</v>
      </c>
      <c r="V620" s="7" t="s">
        <v>343</v>
      </c>
    </row>
    <row r="621" spans="1:22" x14ac:dyDescent="0.35">
      <c r="A621" s="17" t="str">
        <f>IF($M621=A$1,COUNTIF($M$2:M621,A$1),"-")</f>
        <v>-</v>
      </c>
      <c r="B621" s="17" t="str">
        <f>IF($M621=B$1,COUNTIF($M$2:N621,B$1),"-")</f>
        <v>-</v>
      </c>
      <c r="C621" s="17" t="str">
        <f>IF($M621=C$1,COUNTIF($M$2:O621,C$1),"-")</f>
        <v>-</v>
      </c>
      <c r="D621" s="17" t="str">
        <f>IF($M621=D$1,COUNTIF($M$2:P621,D$1),"-")</f>
        <v>-</v>
      </c>
      <c r="E621" s="17" t="str">
        <f>IF($M621=E$1,COUNTIF($M$2:Q621,E$1),"-")</f>
        <v>-</v>
      </c>
      <c r="F621" s="17" t="str">
        <f>IF($M621=F$1,COUNTIF($M$2:R621,F$1),"-")</f>
        <v>-</v>
      </c>
      <c r="G621" s="17" t="str">
        <f>IF($M621=G$1,COUNTIF($M$2:S621,G$1),"-")</f>
        <v>-</v>
      </c>
      <c r="H621" s="17" t="str">
        <f>IF($M621=H$1,COUNTIF($M$2:T621,H$1),"-")</f>
        <v>-</v>
      </c>
      <c r="I621" s="17" t="str">
        <f>IF($M621=I$1,COUNTIF($M$2:U621,I$1),"-")</f>
        <v>-</v>
      </c>
      <c r="J621" s="17">
        <f>IF($M621=J$1,COUNTIF($M$2:V621,J$1),"-")</f>
        <v>181</v>
      </c>
      <c r="K621" s="17" t="str">
        <f>IF($M621=K$1,COUNTIF($M$2:W621,K$1),"-")</f>
        <v>-</v>
      </c>
      <c r="M621" s="6" t="s">
        <v>86</v>
      </c>
      <c r="N621" s="8" t="s">
        <v>319</v>
      </c>
      <c r="O621" s="8" t="s">
        <v>140</v>
      </c>
      <c r="P621" s="114" t="s">
        <v>225</v>
      </c>
      <c r="Q621" s="6" t="str">
        <f t="shared" si="41"/>
        <v>Level 5 Managing Resources - 2012 - Workbook</v>
      </c>
      <c r="R621" s="120">
        <v>9781445364247</v>
      </c>
      <c r="S621" s="62" t="s">
        <v>316</v>
      </c>
      <c r="T621" s="9" t="s">
        <v>226</v>
      </c>
      <c r="U621" s="6" t="s">
        <v>340</v>
      </c>
      <c r="V621" s="7" t="s">
        <v>343</v>
      </c>
    </row>
    <row r="622" spans="1:22" x14ac:dyDescent="0.35">
      <c r="A622" s="17" t="str">
        <f>IF($M622=A$1,COUNTIF($M$2:M622,A$1),"-")</f>
        <v>-</v>
      </c>
      <c r="B622" s="17" t="str">
        <f>IF($M622=B$1,COUNTIF($M$2:N622,B$1),"-")</f>
        <v>-</v>
      </c>
      <c r="C622" s="17" t="str">
        <f>IF($M622=C$1,COUNTIF($M$2:O622,C$1),"-")</f>
        <v>-</v>
      </c>
      <c r="D622" s="17" t="str">
        <f>IF($M622=D$1,COUNTIF($M$2:P622,D$1),"-")</f>
        <v>-</v>
      </c>
      <c r="E622" s="17" t="str">
        <f>IF($M622=E$1,COUNTIF($M$2:Q622,E$1),"-")</f>
        <v>-</v>
      </c>
      <c r="F622" s="17" t="str">
        <f>IF($M622=F$1,COUNTIF($M$2:R622,F$1),"-")</f>
        <v>-</v>
      </c>
      <c r="G622" s="17" t="str">
        <f>IF($M622=G$1,COUNTIF($M$2:S622,G$1),"-")</f>
        <v>-</v>
      </c>
      <c r="H622" s="17" t="str">
        <f>IF($M622=H$1,COUNTIF($M$2:T622,H$1),"-")</f>
        <v>-</v>
      </c>
      <c r="I622" s="17" t="str">
        <f>IF($M622=I$1,COUNTIF($M$2:U622,I$1),"-")</f>
        <v>-</v>
      </c>
      <c r="J622" s="17">
        <f>IF($M622=J$1,COUNTIF($M$2:V622,J$1),"-")</f>
        <v>182</v>
      </c>
      <c r="K622" s="17" t="str">
        <f>IF($M622=K$1,COUNTIF($M$2:W622,K$1),"-")</f>
        <v>-</v>
      </c>
      <c r="M622" s="6" t="s">
        <v>86</v>
      </c>
      <c r="N622" s="8" t="s">
        <v>319</v>
      </c>
      <c r="O622" s="8" t="s">
        <v>176</v>
      </c>
      <c r="P622" s="114" t="s">
        <v>225</v>
      </c>
      <c r="Q622" s="6" t="str">
        <f t="shared" si="41"/>
        <v>Level 5 Managing Resources - 2012 - Workbook eBook</v>
      </c>
      <c r="R622" s="120">
        <v>9781509749560</v>
      </c>
      <c r="S622" s="62" t="s">
        <v>316</v>
      </c>
      <c r="T622" s="9" t="s">
        <v>226</v>
      </c>
      <c r="U622" s="6" t="s">
        <v>339</v>
      </c>
      <c r="V622" s="7" t="s">
        <v>343</v>
      </c>
    </row>
    <row r="623" spans="1:22" x14ac:dyDescent="0.35">
      <c r="A623" s="17" t="str">
        <f>IF($M623=A$1,COUNTIF($M$2:M623,A$1),"-")</f>
        <v>-</v>
      </c>
      <c r="B623" s="17" t="str">
        <f>IF($M623=B$1,COUNTIF($M$2:N623,B$1),"-")</f>
        <v>-</v>
      </c>
      <c r="C623" s="17" t="str">
        <f>IF($M623=C$1,COUNTIF($M$2:O623,C$1),"-")</f>
        <v>-</v>
      </c>
      <c r="D623" s="17" t="str">
        <f>IF($M623=D$1,COUNTIF($M$2:P623,D$1),"-")</f>
        <v>-</v>
      </c>
      <c r="E623" s="17" t="str">
        <f>IF($M623=E$1,COUNTIF($M$2:Q623,E$1),"-")</f>
        <v>-</v>
      </c>
      <c r="F623" s="17" t="str">
        <f>IF($M623=F$1,COUNTIF($M$2:R623,F$1),"-")</f>
        <v>-</v>
      </c>
      <c r="G623" s="17" t="str">
        <f>IF($M623=G$1,COUNTIF($M$2:S623,G$1),"-")</f>
        <v>-</v>
      </c>
      <c r="H623" s="17" t="str">
        <f>IF($M623=H$1,COUNTIF($M$2:T623,H$1),"-")</f>
        <v>-</v>
      </c>
      <c r="I623" s="17" t="str">
        <f>IF($M623=I$1,COUNTIF($M$2:U623,I$1),"-")</f>
        <v>-</v>
      </c>
      <c r="J623" s="17">
        <f>IF($M623=J$1,COUNTIF($M$2:V623,J$1),"-")</f>
        <v>183</v>
      </c>
      <c r="K623" s="17" t="str">
        <f>IF($M623=K$1,COUNTIF($M$2:W623,K$1),"-")</f>
        <v>-</v>
      </c>
      <c r="M623" s="6" t="s">
        <v>86</v>
      </c>
      <c r="N623" s="8" t="s">
        <v>320</v>
      </c>
      <c r="O623" s="8" t="s">
        <v>140</v>
      </c>
      <c r="P623" s="114" t="s">
        <v>225</v>
      </c>
      <c r="Q623" s="6" t="str">
        <f t="shared" si="41"/>
        <v>Level 5 Managing Stress &amp; Conflict in the Organisation - 2012 - Workbook</v>
      </c>
      <c r="R623" s="120">
        <v>9781445364155</v>
      </c>
      <c r="S623" s="62" t="s">
        <v>286</v>
      </c>
      <c r="T623" s="9" t="s">
        <v>226</v>
      </c>
      <c r="U623" s="6" t="s">
        <v>340</v>
      </c>
      <c r="V623" s="7" t="s">
        <v>343</v>
      </c>
    </row>
    <row r="624" spans="1:22" x14ac:dyDescent="0.35">
      <c r="A624" s="17" t="str">
        <f>IF($M624=A$1,COUNTIF($M$2:M624,A$1),"-")</f>
        <v>-</v>
      </c>
      <c r="B624" s="17" t="str">
        <f>IF($M624=B$1,COUNTIF($M$2:N624,B$1),"-")</f>
        <v>-</v>
      </c>
      <c r="C624" s="17" t="str">
        <f>IF($M624=C$1,COUNTIF($M$2:O624,C$1),"-")</f>
        <v>-</v>
      </c>
      <c r="D624" s="17" t="str">
        <f>IF($M624=D$1,COUNTIF($M$2:P624,D$1),"-")</f>
        <v>-</v>
      </c>
      <c r="E624" s="17" t="str">
        <f>IF($M624=E$1,COUNTIF($M$2:Q624,E$1),"-")</f>
        <v>-</v>
      </c>
      <c r="F624" s="17" t="str">
        <f>IF($M624=F$1,COUNTIF($M$2:R624,F$1),"-")</f>
        <v>-</v>
      </c>
      <c r="G624" s="17" t="str">
        <f>IF($M624=G$1,COUNTIF($M$2:S624,G$1),"-")</f>
        <v>-</v>
      </c>
      <c r="H624" s="17" t="str">
        <f>IF($M624=H$1,COUNTIF($M$2:T624,H$1),"-")</f>
        <v>-</v>
      </c>
      <c r="I624" s="17" t="str">
        <f>IF($M624=I$1,COUNTIF($M$2:U624,I$1),"-")</f>
        <v>-</v>
      </c>
      <c r="J624" s="17">
        <f>IF($M624=J$1,COUNTIF($M$2:V624,J$1),"-")</f>
        <v>184</v>
      </c>
      <c r="K624" s="17" t="str">
        <f>IF($M624=K$1,COUNTIF($M$2:W624,K$1),"-")</f>
        <v>-</v>
      </c>
      <c r="M624" s="6" t="s">
        <v>86</v>
      </c>
      <c r="N624" s="8" t="s">
        <v>320</v>
      </c>
      <c r="O624" s="8" t="s">
        <v>176</v>
      </c>
      <c r="P624" s="114" t="s">
        <v>225</v>
      </c>
      <c r="Q624" s="6" t="str">
        <f t="shared" si="41"/>
        <v>Level 5 Managing Stress &amp; Conflict in the Organisation - 2012 - Workbook eBook</v>
      </c>
      <c r="R624" s="120">
        <v>9781509749508</v>
      </c>
      <c r="S624" s="62" t="s">
        <v>286</v>
      </c>
      <c r="T624" s="9" t="s">
        <v>226</v>
      </c>
      <c r="U624" s="6" t="s">
        <v>339</v>
      </c>
      <c r="V624" s="7" t="s">
        <v>343</v>
      </c>
    </row>
    <row r="625" spans="1:22" x14ac:dyDescent="0.35">
      <c r="A625" s="17" t="str">
        <f>IF($M625=A$1,COUNTIF($M$2:M625,A$1),"-")</f>
        <v>-</v>
      </c>
      <c r="B625" s="17" t="str">
        <f>IF($M625=B$1,COUNTIF($M$2:N625,B$1),"-")</f>
        <v>-</v>
      </c>
      <c r="C625" s="17" t="str">
        <f>IF($M625=C$1,COUNTIF($M$2:O625,C$1),"-")</f>
        <v>-</v>
      </c>
      <c r="D625" s="17" t="str">
        <f>IF($M625=D$1,COUNTIF($M$2:P625,D$1),"-")</f>
        <v>-</v>
      </c>
      <c r="E625" s="17" t="str">
        <f>IF($M625=E$1,COUNTIF($M$2:Q625,E$1),"-")</f>
        <v>-</v>
      </c>
      <c r="F625" s="17" t="str">
        <f>IF($M625=F$1,COUNTIF($M$2:R625,F$1),"-")</f>
        <v>-</v>
      </c>
      <c r="G625" s="17" t="str">
        <f>IF($M625=G$1,COUNTIF($M$2:S625,G$1),"-")</f>
        <v>-</v>
      </c>
      <c r="H625" s="17" t="str">
        <f>IF($M625=H$1,COUNTIF($M$2:T625,H$1),"-")</f>
        <v>-</v>
      </c>
      <c r="I625" s="17" t="str">
        <f>IF($M625=I$1,COUNTIF($M$2:U625,I$1),"-")</f>
        <v>-</v>
      </c>
      <c r="J625" s="17">
        <f>IF($M625=J$1,COUNTIF($M$2:V625,J$1),"-")</f>
        <v>185</v>
      </c>
      <c r="K625" s="17" t="str">
        <f>IF($M625=K$1,COUNTIF($M$2:W625,K$1),"-")</f>
        <v>-</v>
      </c>
      <c r="M625" s="6" t="s">
        <v>86</v>
      </c>
      <c r="N625" s="8" t="s">
        <v>321</v>
      </c>
      <c r="O625" s="8" t="s">
        <v>140</v>
      </c>
      <c r="P625" s="114" t="s">
        <v>225</v>
      </c>
      <c r="Q625" s="6" t="str">
        <f t="shared" si="41"/>
        <v>Level 5 Managing work analysis - 2012 - Workbook</v>
      </c>
      <c r="R625" s="120">
        <v>9781445364452</v>
      </c>
      <c r="S625" s="62" t="s">
        <v>286</v>
      </c>
      <c r="T625" s="9" t="s">
        <v>226</v>
      </c>
      <c r="U625" s="6" t="s">
        <v>340</v>
      </c>
      <c r="V625" s="7" t="s">
        <v>343</v>
      </c>
    </row>
    <row r="626" spans="1:22" x14ac:dyDescent="0.35">
      <c r="A626" s="17" t="str">
        <f>IF($M626=A$1,COUNTIF($M$2:M626,A$1),"-")</f>
        <v>-</v>
      </c>
      <c r="B626" s="17" t="str">
        <f>IF($M626=B$1,COUNTIF($M$2:N626,B$1),"-")</f>
        <v>-</v>
      </c>
      <c r="C626" s="17" t="str">
        <f>IF($M626=C$1,COUNTIF($M$2:O626,C$1),"-")</f>
        <v>-</v>
      </c>
      <c r="D626" s="17" t="str">
        <f>IF($M626=D$1,COUNTIF($M$2:P626,D$1),"-")</f>
        <v>-</v>
      </c>
      <c r="E626" s="17" t="str">
        <f>IF($M626=E$1,COUNTIF($M$2:Q626,E$1),"-")</f>
        <v>-</v>
      </c>
      <c r="F626" s="17" t="str">
        <f>IF($M626=F$1,COUNTIF($M$2:R626,F$1),"-")</f>
        <v>-</v>
      </c>
      <c r="G626" s="17" t="str">
        <f>IF($M626=G$1,COUNTIF($M$2:S626,G$1),"-")</f>
        <v>-</v>
      </c>
      <c r="H626" s="17" t="str">
        <f>IF($M626=H$1,COUNTIF($M$2:T626,H$1),"-")</f>
        <v>-</v>
      </c>
      <c r="I626" s="17" t="str">
        <f>IF($M626=I$1,COUNTIF($M$2:U626,I$1),"-")</f>
        <v>-</v>
      </c>
      <c r="J626" s="17">
        <f>IF($M626=J$1,COUNTIF($M$2:V626,J$1),"-")</f>
        <v>186</v>
      </c>
      <c r="K626" s="17" t="str">
        <f>IF($M626=K$1,COUNTIF($M$2:W626,K$1),"-")</f>
        <v>-</v>
      </c>
      <c r="M626" s="6" t="s">
        <v>86</v>
      </c>
      <c r="N626" s="8" t="s">
        <v>321</v>
      </c>
      <c r="O626" s="8" t="s">
        <v>176</v>
      </c>
      <c r="P626" s="114" t="s">
        <v>225</v>
      </c>
      <c r="Q626" s="6" t="str">
        <f t="shared" si="41"/>
        <v>Level 5 Managing work analysis - 2012 - Workbook eBook</v>
      </c>
      <c r="R626" s="120">
        <v>9781509749621</v>
      </c>
      <c r="S626" s="62" t="s">
        <v>286</v>
      </c>
      <c r="T626" s="9" t="s">
        <v>226</v>
      </c>
      <c r="U626" s="6" t="s">
        <v>339</v>
      </c>
      <c r="V626" s="7" t="s">
        <v>343</v>
      </c>
    </row>
    <row r="627" spans="1:22" x14ac:dyDescent="0.35">
      <c r="A627" s="17" t="str">
        <f>IF($M627=A$1,COUNTIF($M$2:M627,A$1),"-")</f>
        <v>-</v>
      </c>
      <c r="B627" s="17" t="str">
        <f>IF($M627=B$1,COUNTIF($M$2:N627,B$1),"-")</f>
        <v>-</v>
      </c>
      <c r="C627" s="17" t="str">
        <f>IF($M627=C$1,COUNTIF($M$2:O627,C$1),"-")</f>
        <v>-</v>
      </c>
      <c r="D627" s="17" t="str">
        <f>IF($M627=D$1,COUNTIF($M$2:P627,D$1),"-")</f>
        <v>-</v>
      </c>
      <c r="E627" s="17" t="str">
        <f>IF($M627=E$1,COUNTIF($M$2:Q627,E$1),"-")</f>
        <v>-</v>
      </c>
      <c r="F627" s="17" t="str">
        <f>IF($M627=F$1,COUNTIF($M$2:R627,F$1),"-")</f>
        <v>-</v>
      </c>
      <c r="G627" s="17" t="str">
        <f>IF($M627=G$1,COUNTIF($M$2:S627,G$1),"-")</f>
        <v>-</v>
      </c>
      <c r="H627" s="17" t="str">
        <f>IF($M627=H$1,COUNTIF($M$2:T627,H$1),"-")</f>
        <v>-</v>
      </c>
      <c r="I627" s="17" t="str">
        <f>IF($M627=I$1,COUNTIF($M$2:U627,I$1),"-")</f>
        <v>-</v>
      </c>
      <c r="J627" s="17">
        <f>IF($M627=J$1,COUNTIF($M$2:V627,J$1),"-")</f>
        <v>187</v>
      </c>
      <c r="K627" s="17" t="str">
        <f>IF($M627=K$1,COUNTIF($M$2:W627,K$1),"-")</f>
        <v>-</v>
      </c>
      <c r="M627" s="6" t="s">
        <v>86</v>
      </c>
      <c r="N627" s="8" t="s">
        <v>322</v>
      </c>
      <c r="O627" s="8" t="s">
        <v>140</v>
      </c>
      <c r="P627" s="114" t="s">
        <v>225</v>
      </c>
      <c r="Q627" s="6" t="str">
        <f t="shared" si="41"/>
        <v>Level 5 Understanding Organisational Culture &amp; Ethics - 2012 - Workbook</v>
      </c>
      <c r="R627" s="120">
        <v>9781445364186</v>
      </c>
      <c r="S627" s="62" t="s">
        <v>286</v>
      </c>
      <c r="T627" s="9" t="s">
        <v>226</v>
      </c>
      <c r="U627" s="6" t="s">
        <v>340</v>
      </c>
      <c r="V627" s="7" t="s">
        <v>343</v>
      </c>
    </row>
    <row r="628" spans="1:22" x14ac:dyDescent="0.35">
      <c r="A628" s="17" t="str">
        <f>IF($M628=A$1,COUNTIF($M$2:M628,A$1),"-")</f>
        <v>-</v>
      </c>
      <c r="B628" s="17" t="str">
        <f>IF($M628=B$1,COUNTIF($M$2:N628,B$1),"-")</f>
        <v>-</v>
      </c>
      <c r="C628" s="17" t="str">
        <f>IF($M628=C$1,COUNTIF($M$2:O628,C$1),"-")</f>
        <v>-</v>
      </c>
      <c r="D628" s="17" t="str">
        <f>IF($M628=D$1,COUNTIF($M$2:P628,D$1),"-")</f>
        <v>-</v>
      </c>
      <c r="E628" s="17" t="str">
        <f>IF($M628=E$1,COUNTIF($M$2:Q628,E$1),"-")</f>
        <v>-</v>
      </c>
      <c r="F628" s="17" t="str">
        <f>IF($M628=F$1,COUNTIF($M$2:R628,F$1),"-")</f>
        <v>-</v>
      </c>
      <c r="G628" s="17" t="str">
        <f>IF($M628=G$1,COUNTIF($M$2:S628,G$1),"-")</f>
        <v>-</v>
      </c>
      <c r="H628" s="17" t="str">
        <f>IF($M628=H$1,COUNTIF($M$2:T628,H$1),"-")</f>
        <v>-</v>
      </c>
      <c r="I628" s="17" t="str">
        <f>IF($M628=I$1,COUNTIF($M$2:U628,I$1),"-")</f>
        <v>-</v>
      </c>
      <c r="J628" s="17">
        <f>IF($M628=J$1,COUNTIF($M$2:V628,J$1),"-")</f>
        <v>188</v>
      </c>
      <c r="K628" s="17" t="str">
        <f>IF($M628=K$1,COUNTIF($M$2:W628,K$1),"-")</f>
        <v>-</v>
      </c>
      <c r="M628" s="6" t="s">
        <v>86</v>
      </c>
      <c r="N628" s="8" t="s">
        <v>322</v>
      </c>
      <c r="O628" s="8" t="s">
        <v>176</v>
      </c>
      <c r="P628" s="114" t="s">
        <v>225</v>
      </c>
      <c r="Q628" s="6" t="str">
        <f t="shared" si="41"/>
        <v>Level 5 Understanding Organisational Culture &amp; Ethics - 2012 - Workbook eBook</v>
      </c>
      <c r="R628" s="120">
        <v>9781509749522</v>
      </c>
      <c r="S628" s="62" t="s">
        <v>286</v>
      </c>
      <c r="T628" s="9" t="s">
        <v>226</v>
      </c>
      <c r="U628" s="6" t="s">
        <v>339</v>
      </c>
      <c r="V628" s="7" t="s">
        <v>343</v>
      </c>
    </row>
    <row r="629" spans="1:22" x14ac:dyDescent="0.35">
      <c r="A629" s="17" t="str">
        <f>IF($M629=A$1,COUNTIF($M$2:M629,A$1),"-")</f>
        <v>-</v>
      </c>
      <c r="B629" s="17" t="str">
        <f>IF($M629=B$1,COUNTIF($M$2:N629,B$1),"-")</f>
        <v>-</v>
      </c>
      <c r="C629" s="17" t="str">
        <f>IF($M629=C$1,COUNTIF($M$2:O629,C$1),"-")</f>
        <v>-</v>
      </c>
      <c r="D629" s="17" t="str">
        <f>IF($M629=D$1,COUNTIF($M$2:P629,D$1),"-")</f>
        <v>-</v>
      </c>
      <c r="E629" s="17" t="str">
        <f>IF($M629=E$1,COUNTIF($M$2:Q629,E$1),"-")</f>
        <v>-</v>
      </c>
      <c r="F629" s="17" t="str">
        <f>IF($M629=F$1,COUNTIF($M$2:R629,F$1),"-")</f>
        <v>-</v>
      </c>
      <c r="G629" s="17" t="str">
        <f>IF($M629=G$1,COUNTIF($M$2:S629,G$1),"-")</f>
        <v>-</v>
      </c>
      <c r="H629" s="17" t="str">
        <f>IF($M629=H$1,COUNTIF($M$2:T629,H$1),"-")</f>
        <v>-</v>
      </c>
      <c r="I629" s="17" t="str">
        <f>IF($M629=I$1,COUNTIF($M$2:U629,I$1),"-")</f>
        <v>-</v>
      </c>
      <c r="J629" s="17">
        <f>IF($M629=J$1,COUNTIF($M$2:V629,J$1),"-")</f>
        <v>189</v>
      </c>
      <c r="K629" s="17" t="str">
        <f>IF($M629=K$1,COUNTIF($M$2:W629,K$1),"-")</f>
        <v>-</v>
      </c>
      <c r="M629" s="6" t="s">
        <v>86</v>
      </c>
      <c r="N629" s="8" t="s">
        <v>323</v>
      </c>
      <c r="O629" s="8" t="s">
        <v>140</v>
      </c>
      <c r="P629" s="114" t="s">
        <v>324</v>
      </c>
      <c r="Q629" s="6" t="str">
        <f t="shared" si="41"/>
        <v>Level 5 Understanding the management of facilities - 2013 - Workbook</v>
      </c>
      <c r="R629" s="120">
        <v>9781445364469</v>
      </c>
      <c r="S629" s="62" t="s">
        <v>286</v>
      </c>
      <c r="T629" s="9" t="s">
        <v>226</v>
      </c>
      <c r="U629" s="6" t="s">
        <v>340</v>
      </c>
      <c r="V629" s="7" t="s">
        <v>343</v>
      </c>
    </row>
    <row r="630" spans="1:22" x14ac:dyDescent="0.35">
      <c r="A630" s="17" t="str">
        <f>IF($M630=A$1,COUNTIF($M$2:M630,A$1),"-")</f>
        <v>-</v>
      </c>
      <c r="B630" s="17" t="str">
        <f>IF($M630=B$1,COUNTIF($M$2:N630,B$1),"-")</f>
        <v>-</v>
      </c>
      <c r="C630" s="17" t="str">
        <f>IF($M630=C$1,COUNTIF($M$2:O630,C$1),"-")</f>
        <v>-</v>
      </c>
      <c r="D630" s="17" t="str">
        <f>IF($M630=D$1,COUNTIF($M$2:P630,D$1),"-")</f>
        <v>-</v>
      </c>
      <c r="E630" s="17" t="str">
        <f>IF($M630=E$1,COUNTIF($M$2:Q630,E$1),"-")</f>
        <v>-</v>
      </c>
      <c r="F630" s="17" t="str">
        <f>IF($M630=F$1,COUNTIF($M$2:R630,F$1),"-")</f>
        <v>-</v>
      </c>
      <c r="G630" s="17" t="str">
        <f>IF($M630=G$1,COUNTIF($M$2:S630,G$1),"-")</f>
        <v>-</v>
      </c>
      <c r="H630" s="17" t="str">
        <f>IF($M630=H$1,COUNTIF($M$2:T630,H$1),"-")</f>
        <v>-</v>
      </c>
      <c r="I630" s="17" t="str">
        <f>IF($M630=I$1,COUNTIF($M$2:U630,I$1),"-")</f>
        <v>-</v>
      </c>
      <c r="J630" s="17">
        <f>IF($M630=J$1,COUNTIF($M$2:V630,J$1),"-")</f>
        <v>190</v>
      </c>
      <c r="K630" s="17" t="str">
        <f>IF($M630=K$1,COUNTIF($M$2:W630,K$1),"-")</f>
        <v>-</v>
      </c>
      <c r="M630" s="6" t="s">
        <v>86</v>
      </c>
      <c r="N630" s="8" t="s">
        <v>323</v>
      </c>
      <c r="O630" s="8" t="s">
        <v>176</v>
      </c>
      <c r="P630" s="114" t="s">
        <v>324</v>
      </c>
      <c r="Q630" s="6" t="str">
        <f t="shared" si="41"/>
        <v>Level 5 Understanding the management of facilities - 2013 - Workbook eBook</v>
      </c>
      <c r="R630" s="120">
        <v>9781509749638</v>
      </c>
      <c r="S630" s="62" t="s">
        <v>286</v>
      </c>
      <c r="T630" s="9" t="s">
        <v>226</v>
      </c>
      <c r="U630" s="6" t="s">
        <v>339</v>
      </c>
      <c r="V630" s="7" t="s">
        <v>343</v>
      </c>
    </row>
    <row r="631" spans="1:22" x14ac:dyDescent="0.35">
      <c r="A631" s="17" t="str">
        <f>IF($M631=A$1,COUNTIF($M$2:M631,A$1),"-")</f>
        <v>-</v>
      </c>
      <c r="B631" s="17" t="str">
        <f>IF($M631=B$1,COUNTIF($M$2:N631,B$1),"-")</f>
        <v>-</v>
      </c>
      <c r="C631" s="17" t="str">
        <f>IF($M631=C$1,COUNTIF($M$2:O631,C$1),"-")</f>
        <v>-</v>
      </c>
      <c r="D631" s="17" t="str">
        <f>IF($M631=D$1,COUNTIF($M$2:P631,D$1),"-")</f>
        <v>-</v>
      </c>
      <c r="E631" s="17" t="str">
        <f>IF($M631=E$1,COUNTIF($M$2:Q631,E$1),"-")</f>
        <v>-</v>
      </c>
      <c r="F631" s="17" t="str">
        <f>IF($M631=F$1,COUNTIF($M$2:R631,F$1),"-")</f>
        <v>-</v>
      </c>
      <c r="G631" s="17" t="str">
        <f>IF($M631=G$1,COUNTIF($M$2:S631,G$1),"-")</f>
        <v>-</v>
      </c>
      <c r="H631" s="17" t="str">
        <f>IF($M631=H$1,COUNTIF($M$2:T631,H$1),"-")</f>
        <v>-</v>
      </c>
      <c r="I631" s="17" t="str">
        <f>IF($M631=I$1,COUNTIF($M$2:U631,I$1),"-")</f>
        <v>-</v>
      </c>
      <c r="J631" s="17">
        <f>IF($M631=J$1,COUNTIF($M$2:V631,J$1),"-")</f>
        <v>191</v>
      </c>
      <c r="K631" s="17" t="str">
        <f>IF($M631=K$1,COUNTIF($M$2:W631,K$1),"-")</f>
        <v>-</v>
      </c>
      <c r="M631" s="6" t="s">
        <v>86</v>
      </c>
      <c r="N631" s="8" t="s">
        <v>325</v>
      </c>
      <c r="O631" s="8" t="s">
        <v>140</v>
      </c>
      <c r="P631" s="114" t="s">
        <v>225</v>
      </c>
      <c r="Q631" s="6" t="str">
        <f t="shared" si="41"/>
        <v>Level 5 Understanding the Organisational Environment  - 2012 - Workbook</v>
      </c>
      <c r="R631" s="120">
        <v>9781445364179</v>
      </c>
      <c r="S631" s="62" t="s">
        <v>286</v>
      </c>
      <c r="T631" s="9" t="s">
        <v>226</v>
      </c>
      <c r="U631" s="6" t="s">
        <v>340</v>
      </c>
      <c r="V631" s="7" t="s">
        <v>343</v>
      </c>
    </row>
    <row r="632" spans="1:22" x14ac:dyDescent="0.35">
      <c r="A632" s="17" t="str">
        <f>IF($M632=A$1,COUNTIF($M$2:M632,A$1),"-")</f>
        <v>-</v>
      </c>
      <c r="B632" s="17" t="str">
        <f>IF($M632=B$1,COUNTIF($M$2:N632,B$1),"-")</f>
        <v>-</v>
      </c>
      <c r="C632" s="17" t="str">
        <f>IF($M632=C$1,COUNTIF($M$2:O632,C$1),"-")</f>
        <v>-</v>
      </c>
      <c r="D632" s="17" t="str">
        <f>IF($M632=D$1,COUNTIF($M$2:P632,D$1),"-")</f>
        <v>-</v>
      </c>
      <c r="E632" s="17" t="str">
        <f>IF($M632=E$1,COUNTIF($M$2:Q632,E$1),"-")</f>
        <v>-</v>
      </c>
      <c r="F632" s="17" t="str">
        <f>IF($M632=F$1,COUNTIF($M$2:R632,F$1),"-")</f>
        <v>-</v>
      </c>
      <c r="G632" s="17" t="str">
        <f>IF($M632=G$1,COUNTIF($M$2:S632,G$1),"-")</f>
        <v>-</v>
      </c>
      <c r="H632" s="17" t="str">
        <f>IF($M632=H$1,COUNTIF($M$2:T632,H$1),"-")</f>
        <v>-</v>
      </c>
      <c r="I632" s="17" t="str">
        <f>IF($M632=I$1,COUNTIF($M$2:U632,I$1),"-")</f>
        <v>-</v>
      </c>
      <c r="J632" s="17">
        <f>IF($M632=J$1,COUNTIF($M$2:V632,J$1),"-")</f>
        <v>192</v>
      </c>
      <c r="K632" s="17" t="str">
        <f>IF($M632=K$1,COUNTIF($M$2:W632,K$1),"-")</f>
        <v>-</v>
      </c>
      <c r="M632" s="6" t="s">
        <v>86</v>
      </c>
      <c r="N632" s="8" t="s">
        <v>325</v>
      </c>
      <c r="O632" s="8" t="s">
        <v>176</v>
      </c>
      <c r="P632" s="114" t="s">
        <v>225</v>
      </c>
      <c r="Q632" s="6" t="str">
        <f t="shared" si="41"/>
        <v>Level 5 Understanding the Organisational Environment  - 2012 - Workbook eBook</v>
      </c>
      <c r="R632" s="120">
        <v>9781509749515</v>
      </c>
      <c r="S632" s="62" t="s">
        <v>286</v>
      </c>
      <c r="T632" s="9" t="s">
        <v>226</v>
      </c>
      <c r="U632" s="6" t="s">
        <v>339</v>
      </c>
      <c r="V632" s="7" t="s">
        <v>343</v>
      </c>
    </row>
    <row r="633" spans="1:22" x14ac:dyDescent="0.35">
      <c r="A633" s="17" t="str">
        <f>IF($M633=A$1,COUNTIF($M$2:M633,A$1),"-")</f>
        <v>-</v>
      </c>
      <c r="B633" s="17" t="str">
        <f>IF($M633=B$1,COUNTIF($M$2:N633,B$1),"-")</f>
        <v>-</v>
      </c>
      <c r="C633" s="17" t="str">
        <f>IF($M633=C$1,COUNTIF($M$2:O633,C$1),"-")</f>
        <v>-</v>
      </c>
      <c r="D633" s="17" t="str">
        <f>IF($M633=D$1,COUNTIF($M$2:P633,D$1),"-")</f>
        <v>-</v>
      </c>
      <c r="E633" s="17" t="str">
        <f>IF($M633=E$1,COUNTIF($M$2:Q633,E$1),"-")</f>
        <v>-</v>
      </c>
      <c r="F633" s="17" t="str">
        <f>IF($M633=F$1,COUNTIF($M$2:R633,F$1),"-")</f>
        <v>-</v>
      </c>
      <c r="G633" s="17" t="str">
        <f>IF($M633=G$1,COUNTIF($M$2:S633,G$1),"-")</f>
        <v>-</v>
      </c>
      <c r="H633" s="17" t="str">
        <f>IF($M633=H$1,COUNTIF($M$2:T633,H$1),"-")</f>
        <v>-</v>
      </c>
      <c r="I633" s="17" t="str">
        <f>IF($M633=I$1,COUNTIF($M$2:U633,I$1),"-")</f>
        <v>-</v>
      </c>
      <c r="J633" s="17">
        <f>IF($M633=J$1,COUNTIF($M$2:V633,J$1),"-")</f>
        <v>193</v>
      </c>
      <c r="K633" s="17" t="str">
        <f>IF($M633=K$1,COUNTIF($M$2:W633,K$1),"-")</f>
        <v>-</v>
      </c>
      <c r="M633" s="6" t="s">
        <v>86</v>
      </c>
      <c r="N633" s="8" t="s">
        <v>326</v>
      </c>
      <c r="O633" s="8" t="s">
        <v>140</v>
      </c>
      <c r="P633" s="114" t="s">
        <v>225</v>
      </c>
      <c r="Q633" s="6" t="str">
        <f t="shared" ref="Q633:Q634" si="42">CONCATENATE(N633," - ",P633," - ",O633)</f>
        <v>Level 6 Managing operations research - 2012 - Workbook</v>
      </c>
      <c r="R633" s="120">
        <v>9781445364483</v>
      </c>
      <c r="S633" s="62" t="s">
        <v>286</v>
      </c>
      <c r="T633" s="9" t="s">
        <v>226</v>
      </c>
      <c r="U633" s="6" t="s">
        <v>340</v>
      </c>
      <c r="V633" s="7" t="s">
        <v>343</v>
      </c>
    </row>
    <row r="634" spans="1:22" x14ac:dyDescent="0.35">
      <c r="A634" s="17" t="str">
        <f>IF($M634=A$1,COUNTIF($M$2:M634,A$1),"-")</f>
        <v>-</v>
      </c>
      <c r="B634" s="17" t="str">
        <f>IF($M634=B$1,COUNTIF($M$2:N634,B$1),"-")</f>
        <v>-</v>
      </c>
      <c r="C634" s="17" t="str">
        <f>IF($M634=C$1,COUNTIF($M$2:O634,C$1),"-")</f>
        <v>-</v>
      </c>
      <c r="D634" s="17" t="str">
        <f>IF($M634=D$1,COUNTIF($M$2:P634,D$1),"-")</f>
        <v>-</v>
      </c>
      <c r="E634" s="17" t="str">
        <f>IF($M634=E$1,COUNTIF($M$2:Q634,E$1),"-")</f>
        <v>-</v>
      </c>
      <c r="F634" s="17" t="str">
        <f>IF($M634=F$1,COUNTIF($M$2:R634,F$1),"-")</f>
        <v>-</v>
      </c>
      <c r="G634" s="17" t="str">
        <f>IF($M634=G$1,COUNTIF($M$2:S634,G$1),"-")</f>
        <v>-</v>
      </c>
      <c r="H634" s="17" t="str">
        <f>IF($M634=H$1,COUNTIF($M$2:T634,H$1),"-")</f>
        <v>-</v>
      </c>
      <c r="I634" s="17" t="str">
        <f>IF($M634=I$1,COUNTIF($M$2:U634,I$1),"-")</f>
        <v>-</v>
      </c>
      <c r="J634" s="17">
        <f>IF($M634=J$1,COUNTIF($M$2:V634,J$1),"-")</f>
        <v>194</v>
      </c>
      <c r="K634" s="17" t="str">
        <f>IF($M634=K$1,COUNTIF($M$2:W634,K$1),"-")</f>
        <v>-</v>
      </c>
      <c r="M634" s="6" t="s">
        <v>86</v>
      </c>
      <c r="N634" s="8" t="s">
        <v>326</v>
      </c>
      <c r="O634" s="8" t="s">
        <v>176</v>
      </c>
      <c r="P634" s="114" t="s">
        <v>225</v>
      </c>
      <c r="Q634" s="6" t="str">
        <f t="shared" si="42"/>
        <v>Level 6 Managing operations research - 2012 - Workbook eBook</v>
      </c>
      <c r="R634" s="120">
        <v>9781509749652</v>
      </c>
      <c r="S634" s="62" t="s">
        <v>286</v>
      </c>
      <c r="T634" s="9" t="s">
        <v>226</v>
      </c>
      <c r="U634" s="6" t="s">
        <v>339</v>
      </c>
      <c r="V634" s="7" t="s">
        <v>343</v>
      </c>
    </row>
    <row r="635" spans="1:22" x14ac:dyDescent="0.35">
      <c r="A635" s="17" t="str">
        <f>IF($M635=A$1,COUNTIF($M$2:M635,A$1),"-")</f>
        <v>-</v>
      </c>
      <c r="B635" s="17" t="str">
        <f>IF($M635=B$1,COUNTIF($M$2:N635,B$1),"-")</f>
        <v>-</v>
      </c>
      <c r="C635" s="17" t="str">
        <f>IF($M635=C$1,COUNTIF($M$2:O635,C$1),"-")</f>
        <v>-</v>
      </c>
      <c r="D635" s="17" t="str">
        <f>IF($M635=D$1,COUNTIF($M$2:P635,D$1),"-")</f>
        <v>-</v>
      </c>
      <c r="E635" s="17" t="str">
        <f>IF($M635=E$1,COUNTIF($M$2:Q635,E$1),"-")</f>
        <v>-</v>
      </c>
      <c r="F635" s="17" t="str">
        <f>IF($M635=F$1,COUNTIF($M$2:R635,F$1),"-")</f>
        <v>-</v>
      </c>
      <c r="G635" s="17" t="str">
        <f>IF($M635=G$1,COUNTIF($M$2:S635,G$1),"-")</f>
        <v>-</v>
      </c>
      <c r="H635" s="17" t="str">
        <f>IF($M635=H$1,COUNTIF($M$2:T635,H$1),"-")</f>
        <v>-</v>
      </c>
      <c r="I635" s="17" t="str">
        <f>IF($M635=I$1,COUNTIF($M$2:U635,I$1),"-")</f>
        <v>-</v>
      </c>
      <c r="J635" s="17" t="str">
        <f>IF($M635=J$1,COUNTIF($M$2:V635,J$1),"-")</f>
        <v>-</v>
      </c>
      <c r="K635" s="17">
        <f>IF($M635=K$1,COUNTIF($M$2:W635,K$1),"-")</f>
        <v>1</v>
      </c>
      <c r="M635" s="6" t="s">
        <v>90</v>
      </c>
      <c r="N635" s="8" t="s">
        <v>466</v>
      </c>
      <c r="O635" s="8" t="s">
        <v>481</v>
      </c>
      <c r="P635" s="117" t="s">
        <v>408</v>
      </c>
      <c r="Q635" s="6" t="str">
        <f t="shared" si="35"/>
        <v>IMC Unit 1 - Investment Environment - Practise &amp; Revision Kit Edition 22 - 2025 - Practice &amp; Revision Kit</v>
      </c>
      <c r="R635" s="120">
        <v>9781035512942</v>
      </c>
      <c r="S635" s="62">
        <v>45</v>
      </c>
      <c r="T635" s="10" t="s">
        <v>400</v>
      </c>
      <c r="U635" s="6" t="s">
        <v>340</v>
      </c>
      <c r="V635" s="7" t="s">
        <v>468</v>
      </c>
    </row>
    <row r="636" spans="1:22" x14ac:dyDescent="0.35">
      <c r="A636" s="17" t="str">
        <f>IF($M636=A$1,COUNTIF($M$2:M636,A$1),"-")</f>
        <v>-</v>
      </c>
      <c r="B636" s="17" t="str">
        <f>IF($M636=B$1,COUNTIF($M$2:N636,B$1),"-")</f>
        <v>-</v>
      </c>
      <c r="C636" s="17" t="str">
        <f>IF($M636=C$1,COUNTIF($M$2:O636,C$1),"-")</f>
        <v>-</v>
      </c>
      <c r="D636" s="17" t="str">
        <f>IF($M636=D$1,COUNTIF($M$2:P636,D$1),"-")</f>
        <v>-</v>
      </c>
      <c r="E636" s="17" t="str">
        <f>IF($M636=E$1,COUNTIF($M$2:Q636,E$1),"-")</f>
        <v>-</v>
      </c>
      <c r="F636" s="17" t="str">
        <f>IF($M636=F$1,COUNTIF($M$2:R636,F$1),"-")</f>
        <v>-</v>
      </c>
      <c r="G636" s="17" t="str">
        <f>IF($M636=G$1,COUNTIF($M$2:S636,G$1),"-")</f>
        <v>-</v>
      </c>
      <c r="H636" s="17" t="str">
        <f>IF($M636=H$1,COUNTIF($M$2:T636,H$1),"-")</f>
        <v>-</v>
      </c>
      <c r="I636" s="17" t="str">
        <f>IF($M636=I$1,COUNTIF($M$2:U636,I$1),"-")</f>
        <v>-</v>
      </c>
      <c r="J636" s="17" t="str">
        <f>IF($M636=J$1,COUNTIF($M$2:V636,J$1),"-")</f>
        <v>-</v>
      </c>
      <c r="K636" s="17">
        <f>IF($M636=K$1,COUNTIF($M$2:W636,K$1),"-")</f>
        <v>2</v>
      </c>
      <c r="M636" s="6" t="s">
        <v>90</v>
      </c>
      <c r="N636" s="8" t="s">
        <v>467</v>
      </c>
      <c r="O636" s="8" t="s">
        <v>481</v>
      </c>
      <c r="P636" s="117" t="s">
        <v>408</v>
      </c>
      <c r="Q636" s="6" t="str">
        <f t="shared" si="35"/>
        <v>IMC Unit 2 - Investment Practice - Practise &amp; Revision Kit Edition 22 - 2025 - Practice &amp; Revision Kit</v>
      </c>
      <c r="R636" s="120">
        <v>9781035512959</v>
      </c>
      <c r="S636" s="62">
        <v>45</v>
      </c>
      <c r="T636" s="10" t="s">
        <v>400</v>
      </c>
      <c r="U636" s="6" t="s">
        <v>340</v>
      </c>
      <c r="V636" s="7" t="s">
        <v>468</v>
      </c>
    </row>
    <row r="637" spans="1:22" x14ac:dyDescent="0.35">
      <c r="A637" s="17" t="str">
        <f>IF($M637=A$1,COUNTIF($M$2:M637,A$1),"-")</f>
        <v>-</v>
      </c>
      <c r="B637" s="17" t="str">
        <f>IF($M637=B$1,COUNTIF($M$2:N637,B$1),"-")</f>
        <v>-</v>
      </c>
      <c r="C637" s="17">
        <f>IF($M637=C$1,COUNTIF($M$2:O637,C$1),"-")</f>
        <v>1</v>
      </c>
      <c r="D637" s="17" t="str">
        <f>IF($M637=D$1,COUNTIF($M$2:P637,D$1),"-")</f>
        <v>-</v>
      </c>
      <c r="E637" s="17" t="str">
        <f>IF($M637=E$1,COUNTIF($M$2:Q637,E$1),"-")</f>
        <v>-</v>
      </c>
      <c r="F637" s="17" t="str">
        <f>IF($M637=F$1,COUNTIF($M$2:R637,F$1),"-")</f>
        <v>-</v>
      </c>
      <c r="G637" s="17" t="str">
        <f>IF($M637=G$1,COUNTIF($M$2:S637,G$1),"-")</f>
        <v>-</v>
      </c>
      <c r="H637" s="17" t="str">
        <f>IF($M637=H$1,COUNTIF($M$2:T637,H$1),"-")</f>
        <v>-</v>
      </c>
      <c r="I637" s="17" t="str">
        <f>IF($M637=I$1,COUNTIF($M$2:U637,I$1),"-")</f>
        <v>-</v>
      </c>
      <c r="J637" s="17" t="str">
        <f>IF($M637=J$1,COUNTIF($M$2:V637,J$1),"-")</f>
        <v>-</v>
      </c>
      <c r="K637" s="17" t="str">
        <f>IF($M637=K$1,COUNTIF($M$2:W637,K$1),"-")</f>
        <v>-</v>
      </c>
      <c r="M637" s="6" t="s">
        <v>136</v>
      </c>
      <c r="N637" s="8" t="s">
        <v>327</v>
      </c>
      <c r="O637" s="8" t="s">
        <v>140</v>
      </c>
      <c r="P637" s="118">
        <v>2010</v>
      </c>
      <c r="Q637" s="6" t="str">
        <f t="shared" si="35"/>
        <v>AAT Access Level 1 - 2010 - Workbook</v>
      </c>
      <c r="R637" s="120">
        <v>9781445394954</v>
      </c>
      <c r="S637" s="95">
        <v>15</v>
      </c>
      <c r="T637" s="15">
        <v>2010</v>
      </c>
      <c r="U637" s="6" t="s">
        <v>340</v>
      </c>
      <c r="V637" s="7" t="s">
        <v>343</v>
      </c>
    </row>
    <row r="638" spans="1:22" x14ac:dyDescent="0.35">
      <c r="A638" s="17" t="str">
        <f>IF($M638=A$1,COUNTIF($M$2:M638,A$1),"-")</f>
        <v>-</v>
      </c>
      <c r="B638" s="17" t="str">
        <f>IF($M638=B$1,COUNTIF($M$2:N638,B$1),"-")</f>
        <v>-</v>
      </c>
      <c r="C638" s="17">
        <f>IF($M638=C$1,COUNTIF($M$2:O638,C$1),"-")</f>
        <v>2</v>
      </c>
      <c r="D638" s="17" t="str">
        <f>IF($M638=D$1,COUNTIF($M$2:P638,D$1),"-")</f>
        <v>-</v>
      </c>
      <c r="E638" s="17" t="str">
        <f>IF($M638=E$1,COUNTIF($M$2:Q638,E$1),"-")</f>
        <v>-</v>
      </c>
      <c r="F638" s="17" t="str">
        <f>IF($M638=F$1,COUNTIF($M$2:R638,F$1),"-")</f>
        <v>-</v>
      </c>
      <c r="G638" s="17" t="str">
        <f>IF($M638=G$1,COUNTIF($M$2:S638,G$1),"-")</f>
        <v>-</v>
      </c>
      <c r="H638" s="17" t="str">
        <f>IF($M638=H$1,COUNTIF($M$2:T638,H$1),"-")</f>
        <v>-</v>
      </c>
      <c r="I638" s="17" t="str">
        <f>IF($M638=I$1,COUNTIF($M$2:U638,I$1),"-")</f>
        <v>-</v>
      </c>
      <c r="J638" s="17" t="str">
        <f>IF($M638=J$1,COUNTIF($M$2:V638,J$1),"-")</f>
        <v>-</v>
      </c>
      <c r="K638" s="17" t="str">
        <f>IF($M638=K$1,COUNTIF($M$2:W638,K$1),"-")</f>
        <v>-</v>
      </c>
      <c r="M638" s="6" t="s">
        <v>136</v>
      </c>
      <c r="N638" s="8" t="s">
        <v>589</v>
      </c>
      <c r="O638" s="8" t="s">
        <v>328</v>
      </c>
      <c r="P638" s="118">
        <v>2010</v>
      </c>
      <c r="Q638" s="6" t="str">
        <f t="shared" si="35"/>
        <v>Level 2 - Basic Accounting 1 - 2010 - Text Book</v>
      </c>
      <c r="R638" s="125">
        <v>9781445394565</v>
      </c>
      <c r="S638" s="95">
        <v>17</v>
      </c>
      <c r="T638" s="15">
        <v>2010</v>
      </c>
      <c r="U638" s="6" t="s">
        <v>340</v>
      </c>
      <c r="V638" s="7" t="s">
        <v>343</v>
      </c>
    </row>
    <row r="639" spans="1:22" x14ac:dyDescent="0.35">
      <c r="A639" s="17" t="str">
        <f>IF($M639=A$1,COUNTIF($M$2:M639,A$1),"-")</f>
        <v>-</v>
      </c>
      <c r="B639" s="17" t="str">
        <f>IF($M639=B$1,COUNTIF($M$2:N639,B$1),"-")</f>
        <v>-</v>
      </c>
      <c r="C639" s="17">
        <f>IF($M639=C$1,COUNTIF($M$2:O639,C$1),"-")</f>
        <v>3</v>
      </c>
      <c r="D639" s="17" t="str">
        <f>IF($M639=D$1,COUNTIF($M$2:P639,D$1),"-")</f>
        <v>-</v>
      </c>
      <c r="E639" s="17" t="str">
        <f>IF($M639=E$1,COUNTIF($M$2:Q639,E$1),"-")</f>
        <v>-</v>
      </c>
      <c r="F639" s="17" t="str">
        <f>IF($M639=F$1,COUNTIF($M$2:R639,F$1),"-")</f>
        <v>-</v>
      </c>
      <c r="G639" s="17" t="str">
        <f>IF($M639=G$1,COUNTIF($M$2:S639,G$1),"-")</f>
        <v>-</v>
      </c>
      <c r="H639" s="17" t="str">
        <f>IF($M639=H$1,COUNTIF($M$2:T639,H$1),"-")</f>
        <v>-</v>
      </c>
      <c r="I639" s="17" t="str">
        <f>IF($M639=I$1,COUNTIF($M$2:U639,I$1),"-")</f>
        <v>-</v>
      </c>
      <c r="J639" s="17" t="str">
        <f>IF($M639=J$1,COUNTIF($M$2:V639,J$1),"-")</f>
        <v>-</v>
      </c>
      <c r="K639" s="17" t="str">
        <f>IF($M639=K$1,COUNTIF($M$2:W639,K$1),"-")</f>
        <v>-</v>
      </c>
      <c r="M639" s="6" t="s">
        <v>136</v>
      </c>
      <c r="N639" s="8" t="s">
        <v>589</v>
      </c>
      <c r="O639" s="8" t="s">
        <v>329</v>
      </c>
      <c r="P639" s="118">
        <v>2010</v>
      </c>
      <c r="Q639" s="6" t="str">
        <f t="shared" si="35"/>
        <v>Level 2 - Basic Accounting 1 - 2010 - Question bank</v>
      </c>
      <c r="R639" s="125">
        <v>9781445394831</v>
      </c>
      <c r="S639" s="95">
        <v>15</v>
      </c>
      <c r="T639" s="15">
        <v>2010</v>
      </c>
      <c r="U639" s="6" t="s">
        <v>340</v>
      </c>
      <c r="V639" s="7" t="s">
        <v>343</v>
      </c>
    </row>
    <row r="640" spans="1:22" x14ac:dyDescent="0.35">
      <c r="A640" s="17" t="str">
        <f>IF($M640=A$1,COUNTIF($M$2:M640,A$1),"-")</f>
        <v>-</v>
      </c>
      <c r="B640" s="17" t="str">
        <f>IF($M640=B$1,COUNTIF($M$2:N640,B$1),"-")</f>
        <v>-</v>
      </c>
      <c r="C640" s="17">
        <f>IF($M640=C$1,COUNTIF($M$2:O640,C$1),"-")</f>
        <v>4</v>
      </c>
      <c r="D640" s="17" t="str">
        <f>IF($M640=D$1,COUNTIF($M$2:P640,D$1),"-")</f>
        <v>-</v>
      </c>
      <c r="E640" s="17" t="str">
        <f>IF($M640=E$1,COUNTIF($M$2:Q640,E$1),"-")</f>
        <v>-</v>
      </c>
      <c r="F640" s="17" t="str">
        <f>IF($M640=F$1,COUNTIF($M$2:R640,F$1),"-")</f>
        <v>-</v>
      </c>
      <c r="G640" s="17" t="str">
        <f>IF($M640=G$1,COUNTIF($M$2:S640,G$1),"-")</f>
        <v>-</v>
      </c>
      <c r="H640" s="17" t="str">
        <f>IF($M640=H$1,COUNTIF($M$2:T640,H$1),"-")</f>
        <v>-</v>
      </c>
      <c r="I640" s="17" t="str">
        <f>IF($M640=I$1,COUNTIF($M$2:U640,I$1),"-")</f>
        <v>-</v>
      </c>
      <c r="J640" s="17" t="str">
        <f>IF($M640=J$1,COUNTIF($M$2:V640,J$1),"-")</f>
        <v>-</v>
      </c>
      <c r="K640" s="17" t="str">
        <f>IF($M640=K$1,COUNTIF($M$2:W640,K$1),"-")</f>
        <v>-</v>
      </c>
      <c r="M640" s="6" t="s">
        <v>136</v>
      </c>
      <c r="N640" s="8" t="s">
        <v>589</v>
      </c>
      <c r="O640" s="8" t="s">
        <v>144</v>
      </c>
      <c r="P640" s="118">
        <v>2010</v>
      </c>
      <c r="Q640" s="6" t="str">
        <f t="shared" si="35"/>
        <v>Level 2 - Basic Accounting 1 - 2010 - Passcards</v>
      </c>
      <c r="R640" s="125">
        <v>9781445394695</v>
      </c>
      <c r="S640" s="95">
        <v>8</v>
      </c>
      <c r="T640" s="15">
        <v>2010</v>
      </c>
      <c r="U640" s="6" t="s">
        <v>340</v>
      </c>
      <c r="V640" s="7" t="s">
        <v>343</v>
      </c>
    </row>
    <row r="641" spans="1:22" x14ac:dyDescent="0.35">
      <c r="A641" s="17" t="str">
        <f>IF($M641=A$1,COUNTIF($M$2:M641,A$1),"-")</f>
        <v>-</v>
      </c>
      <c r="B641" s="17" t="str">
        <f>IF($M641=B$1,COUNTIF($M$2:N641,B$1),"-")</f>
        <v>-</v>
      </c>
      <c r="C641" s="17">
        <f>IF($M641=C$1,COUNTIF($M$2:O641,C$1),"-")</f>
        <v>5</v>
      </c>
      <c r="D641" s="17" t="str">
        <f>IF($M641=D$1,COUNTIF($M$2:P641,D$1),"-")</f>
        <v>-</v>
      </c>
      <c r="E641" s="17" t="str">
        <f>IF($M641=E$1,COUNTIF($M$2:Q641,E$1),"-")</f>
        <v>-</v>
      </c>
      <c r="F641" s="17" t="str">
        <f>IF($M641=F$1,COUNTIF($M$2:R641,F$1),"-")</f>
        <v>-</v>
      </c>
      <c r="G641" s="17" t="str">
        <f>IF($M641=G$1,COUNTIF($M$2:S641,G$1),"-")</f>
        <v>-</v>
      </c>
      <c r="H641" s="17" t="str">
        <f>IF($M641=H$1,COUNTIF($M$2:T641,H$1),"-")</f>
        <v>-</v>
      </c>
      <c r="I641" s="17" t="str">
        <f>IF($M641=I$1,COUNTIF($M$2:U641,I$1),"-")</f>
        <v>-</v>
      </c>
      <c r="J641" s="17" t="str">
        <f>IF($M641=J$1,COUNTIF($M$2:V641,J$1),"-")</f>
        <v>-</v>
      </c>
      <c r="K641" s="17" t="str">
        <f>IF($M641=K$1,COUNTIF($M$2:W641,K$1),"-")</f>
        <v>-</v>
      </c>
      <c r="M641" s="6" t="s">
        <v>136</v>
      </c>
      <c r="N641" s="8" t="s">
        <v>590</v>
      </c>
      <c r="O641" s="8" t="s">
        <v>328</v>
      </c>
      <c r="P641" s="118">
        <v>2010</v>
      </c>
      <c r="Q641" s="6" t="str">
        <f t="shared" si="35"/>
        <v>Level 2 - Basic Accounting 2 - 2010 - Text Book</v>
      </c>
      <c r="R641" s="125">
        <v>9781445394572</v>
      </c>
      <c r="S641" s="95">
        <v>17</v>
      </c>
      <c r="T641" s="15">
        <v>2010</v>
      </c>
      <c r="U641" s="6" t="s">
        <v>340</v>
      </c>
      <c r="V641" s="7" t="s">
        <v>343</v>
      </c>
    </row>
    <row r="642" spans="1:22" x14ac:dyDescent="0.35">
      <c r="A642" s="17" t="str">
        <f>IF($M642=A$1,COUNTIF($M$2:M642,A$1),"-")</f>
        <v>-</v>
      </c>
      <c r="B642" s="17" t="str">
        <f>IF($M642=B$1,COUNTIF($M$2:N642,B$1),"-")</f>
        <v>-</v>
      </c>
      <c r="C642" s="17">
        <f>IF($M642=C$1,COUNTIF($M$2:O642,C$1),"-")</f>
        <v>6</v>
      </c>
      <c r="D642" s="17" t="str">
        <f>IF($M642=D$1,COUNTIF($M$2:P642,D$1),"-")</f>
        <v>-</v>
      </c>
      <c r="E642" s="17" t="str">
        <f>IF($M642=E$1,COUNTIF($M$2:Q642,E$1),"-")</f>
        <v>-</v>
      </c>
      <c r="F642" s="17" t="str">
        <f>IF($M642=F$1,COUNTIF($M$2:R642,F$1),"-")</f>
        <v>-</v>
      </c>
      <c r="G642" s="17" t="str">
        <f>IF($M642=G$1,COUNTIF($M$2:S642,G$1),"-")</f>
        <v>-</v>
      </c>
      <c r="H642" s="17" t="str">
        <f>IF($M642=H$1,COUNTIF($M$2:T642,H$1),"-")</f>
        <v>-</v>
      </c>
      <c r="I642" s="17" t="str">
        <f>IF($M642=I$1,COUNTIF($M$2:U642,I$1),"-")</f>
        <v>-</v>
      </c>
      <c r="J642" s="17" t="str">
        <f>IF($M642=J$1,COUNTIF($M$2:V642,J$1),"-")</f>
        <v>-</v>
      </c>
      <c r="K642" s="17" t="str">
        <f>IF($M642=K$1,COUNTIF($M$2:W642,K$1),"-")</f>
        <v>-</v>
      </c>
      <c r="M642" s="6" t="s">
        <v>136</v>
      </c>
      <c r="N642" s="8" t="s">
        <v>590</v>
      </c>
      <c r="O642" s="8" t="s">
        <v>329</v>
      </c>
      <c r="P642" s="118">
        <v>2010</v>
      </c>
      <c r="Q642" s="6" t="str">
        <f t="shared" si="35"/>
        <v>Level 2 - Basic Accounting 2 - 2010 - Question bank</v>
      </c>
      <c r="R642" s="125">
        <v>9781445394848</v>
      </c>
      <c r="S642" s="95">
        <v>15</v>
      </c>
      <c r="T642" s="15">
        <v>2010</v>
      </c>
      <c r="U642" s="6" t="s">
        <v>340</v>
      </c>
      <c r="V642" s="7" t="s">
        <v>343</v>
      </c>
    </row>
    <row r="643" spans="1:22" x14ac:dyDescent="0.35">
      <c r="A643" s="17" t="str">
        <f>IF($M643=A$1,COUNTIF($M$2:M643,A$1),"-")</f>
        <v>-</v>
      </c>
      <c r="B643" s="17" t="str">
        <f>IF($M643=B$1,COUNTIF($M$2:N643,B$1),"-")</f>
        <v>-</v>
      </c>
      <c r="C643" s="17">
        <f>IF($M643=C$1,COUNTIF($M$2:O643,C$1),"-")</f>
        <v>7</v>
      </c>
      <c r="D643" s="17" t="str">
        <f>IF($M643=D$1,COUNTIF($M$2:P643,D$1),"-")</f>
        <v>-</v>
      </c>
      <c r="E643" s="17" t="str">
        <f>IF($M643=E$1,COUNTIF($M$2:Q643,E$1),"-")</f>
        <v>-</v>
      </c>
      <c r="F643" s="17" t="str">
        <f>IF($M643=F$1,COUNTIF($M$2:R643,F$1),"-")</f>
        <v>-</v>
      </c>
      <c r="G643" s="17" t="str">
        <f>IF($M643=G$1,COUNTIF($M$2:S643,G$1),"-")</f>
        <v>-</v>
      </c>
      <c r="H643" s="17" t="str">
        <f>IF($M643=H$1,COUNTIF($M$2:T643,H$1),"-")</f>
        <v>-</v>
      </c>
      <c r="I643" s="17" t="str">
        <f>IF($M643=I$1,COUNTIF($M$2:U643,I$1),"-")</f>
        <v>-</v>
      </c>
      <c r="J643" s="17" t="str">
        <f>IF($M643=J$1,COUNTIF($M$2:V643,J$1),"-")</f>
        <v>-</v>
      </c>
      <c r="K643" s="17" t="str">
        <f>IF($M643=K$1,COUNTIF($M$2:W643,K$1),"-")</f>
        <v>-</v>
      </c>
      <c r="M643" s="6" t="s">
        <v>136</v>
      </c>
      <c r="N643" s="8" t="s">
        <v>590</v>
      </c>
      <c r="O643" s="8" t="s">
        <v>144</v>
      </c>
      <c r="P643" s="118">
        <v>2010</v>
      </c>
      <c r="Q643" s="6" t="str">
        <f t="shared" si="35"/>
        <v>Level 2 - Basic Accounting 2 - 2010 - Passcards</v>
      </c>
      <c r="R643" s="125">
        <v>9781445394701</v>
      </c>
      <c r="S643" s="95">
        <v>8</v>
      </c>
      <c r="T643" s="15">
        <v>2010</v>
      </c>
      <c r="U643" s="6" t="s">
        <v>340</v>
      </c>
      <c r="V643" s="7" t="s">
        <v>343</v>
      </c>
    </row>
    <row r="644" spans="1:22" x14ac:dyDescent="0.35">
      <c r="A644" s="17" t="str">
        <f>IF($M644=A$1,COUNTIF($M$2:M644,A$1),"-")</f>
        <v>-</v>
      </c>
      <c r="B644" s="17" t="str">
        <f>IF($M644=B$1,COUNTIF($M$2:N644,B$1),"-")</f>
        <v>-</v>
      </c>
      <c r="C644" s="17">
        <f>IF($M644=C$1,COUNTIF($M$2:O644,C$1),"-")</f>
        <v>8</v>
      </c>
      <c r="D644" s="17" t="str">
        <f>IF($M644=D$1,COUNTIF($M$2:P644,D$1),"-")</f>
        <v>-</v>
      </c>
      <c r="E644" s="17" t="str">
        <f>IF($M644=E$1,COUNTIF($M$2:Q644,E$1),"-")</f>
        <v>-</v>
      </c>
      <c r="F644" s="17" t="str">
        <f>IF($M644=F$1,COUNTIF($M$2:R644,F$1),"-")</f>
        <v>-</v>
      </c>
      <c r="G644" s="17" t="str">
        <f>IF($M644=G$1,COUNTIF($M$2:S644,G$1),"-")</f>
        <v>-</v>
      </c>
      <c r="H644" s="17" t="str">
        <f>IF($M644=H$1,COUNTIF($M$2:T644,H$1),"-")</f>
        <v>-</v>
      </c>
      <c r="I644" s="17" t="str">
        <f>IF($M644=I$1,COUNTIF($M$2:U644,I$1),"-")</f>
        <v>-</v>
      </c>
      <c r="J644" s="17" t="str">
        <f>IF($M644=J$1,COUNTIF($M$2:V644,J$1),"-")</f>
        <v>-</v>
      </c>
      <c r="K644" s="17" t="str">
        <f>IF($M644=K$1,COUNTIF($M$2:W644,K$1),"-")</f>
        <v>-</v>
      </c>
      <c r="M644" s="6" t="s">
        <v>136</v>
      </c>
      <c r="N644" s="8" t="s">
        <v>591</v>
      </c>
      <c r="O644" s="8" t="s">
        <v>328</v>
      </c>
      <c r="P644" s="118">
        <v>2010</v>
      </c>
      <c r="Q644" s="6" t="str">
        <f t="shared" ref="Q644:Q707" si="43">CONCATENATE(N644," - ",P644," - ",O644)</f>
        <v>Level 2 - Basic Costing - 2010 - Text Book</v>
      </c>
      <c r="R644" s="125">
        <v>9781445394589</v>
      </c>
      <c r="S644" s="95">
        <v>17</v>
      </c>
      <c r="T644" s="15">
        <v>2010</v>
      </c>
      <c r="U644" s="6" t="s">
        <v>340</v>
      </c>
      <c r="V644" s="7" t="s">
        <v>343</v>
      </c>
    </row>
    <row r="645" spans="1:22" x14ac:dyDescent="0.35">
      <c r="A645" s="17" t="str">
        <f>IF($M645=A$1,COUNTIF($M$2:M645,A$1),"-")</f>
        <v>-</v>
      </c>
      <c r="B645" s="17" t="str">
        <f>IF($M645=B$1,COUNTIF($M$2:N645,B$1),"-")</f>
        <v>-</v>
      </c>
      <c r="C645" s="17">
        <f>IF($M645=C$1,COUNTIF($M$2:O645,C$1),"-")</f>
        <v>9</v>
      </c>
      <c r="D645" s="17" t="str">
        <f>IF($M645=D$1,COUNTIF($M$2:P645,D$1),"-")</f>
        <v>-</v>
      </c>
      <c r="E645" s="17" t="str">
        <f>IF($M645=E$1,COUNTIF($M$2:Q645,E$1),"-")</f>
        <v>-</v>
      </c>
      <c r="F645" s="17" t="str">
        <f>IF($M645=F$1,COUNTIF($M$2:R645,F$1),"-")</f>
        <v>-</v>
      </c>
      <c r="G645" s="17" t="str">
        <f>IF($M645=G$1,COUNTIF($M$2:S645,G$1),"-")</f>
        <v>-</v>
      </c>
      <c r="H645" s="17" t="str">
        <f>IF($M645=H$1,COUNTIF($M$2:T645,H$1),"-")</f>
        <v>-</v>
      </c>
      <c r="I645" s="17" t="str">
        <f>IF($M645=I$1,COUNTIF($M$2:U645,I$1),"-")</f>
        <v>-</v>
      </c>
      <c r="J645" s="17" t="str">
        <f>IF($M645=J$1,COUNTIF($M$2:V645,J$1),"-")</f>
        <v>-</v>
      </c>
      <c r="K645" s="17" t="str">
        <f>IF($M645=K$1,COUNTIF($M$2:W645,K$1),"-")</f>
        <v>-</v>
      </c>
      <c r="M645" s="6" t="s">
        <v>136</v>
      </c>
      <c r="N645" s="8" t="s">
        <v>591</v>
      </c>
      <c r="O645" s="8" t="s">
        <v>329</v>
      </c>
      <c r="P645" s="118">
        <v>2010</v>
      </c>
      <c r="Q645" s="6" t="str">
        <f t="shared" si="43"/>
        <v>Level 2 - Basic Costing - 2010 - Question bank</v>
      </c>
      <c r="R645" s="125">
        <v>9781445394855</v>
      </c>
      <c r="S645" s="95">
        <v>15</v>
      </c>
      <c r="T645" s="15">
        <v>2010</v>
      </c>
      <c r="U645" s="6" t="s">
        <v>340</v>
      </c>
      <c r="V645" s="7" t="s">
        <v>343</v>
      </c>
    </row>
    <row r="646" spans="1:22" x14ac:dyDescent="0.35">
      <c r="A646" s="17" t="str">
        <f>IF($M646=A$1,COUNTIF($M$2:M646,A$1),"-")</f>
        <v>-</v>
      </c>
      <c r="B646" s="17" t="str">
        <f>IF($M646=B$1,COUNTIF($M$2:N646,B$1),"-")</f>
        <v>-</v>
      </c>
      <c r="C646" s="17">
        <f>IF($M646=C$1,COUNTIF($M$2:O646,C$1),"-")</f>
        <v>10</v>
      </c>
      <c r="D646" s="17" t="str">
        <f>IF($M646=D$1,COUNTIF($M$2:P646,D$1),"-")</f>
        <v>-</v>
      </c>
      <c r="E646" s="17" t="str">
        <f>IF($M646=E$1,COUNTIF($M$2:Q646,E$1),"-")</f>
        <v>-</v>
      </c>
      <c r="F646" s="17" t="str">
        <f>IF($M646=F$1,COUNTIF($M$2:R646,F$1),"-")</f>
        <v>-</v>
      </c>
      <c r="G646" s="17" t="str">
        <f>IF($M646=G$1,COUNTIF($M$2:S646,G$1),"-")</f>
        <v>-</v>
      </c>
      <c r="H646" s="17" t="str">
        <f>IF($M646=H$1,COUNTIF($M$2:T646,H$1),"-")</f>
        <v>-</v>
      </c>
      <c r="I646" s="17" t="str">
        <f>IF($M646=I$1,COUNTIF($M$2:U646,I$1),"-")</f>
        <v>-</v>
      </c>
      <c r="J646" s="17" t="str">
        <f>IF($M646=J$1,COUNTIF($M$2:V646,J$1),"-")</f>
        <v>-</v>
      </c>
      <c r="K646" s="17" t="str">
        <f>IF($M646=K$1,COUNTIF($M$2:W646,K$1),"-")</f>
        <v>-</v>
      </c>
      <c r="M646" s="6" t="s">
        <v>136</v>
      </c>
      <c r="N646" s="8" t="s">
        <v>591</v>
      </c>
      <c r="O646" s="8" t="s">
        <v>144</v>
      </c>
      <c r="P646" s="118">
        <v>2010</v>
      </c>
      <c r="Q646" s="6" t="str">
        <f t="shared" si="43"/>
        <v>Level 2 - Basic Costing - 2010 - Passcards</v>
      </c>
      <c r="R646" s="125">
        <v>9781445394718</v>
      </c>
      <c r="S646" s="95">
        <v>8</v>
      </c>
      <c r="T646" s="15">
        <v>2010</v>
      </c>
      <c r="U646" s="6" t="s">
        <v>340</v>
      </c>
      <c r="V646" s="7" t="s">
        <v>343</v>
      </c>
    </row>
    <row r="647" spans="1:22" x14ac:dyDescent="0.35">
      <c r="A647" s="17" t="str">
        <f>IF($M647=A$1,COUNTIF($M$2:M647,A$1),"-")</f>
        <v>-</v>
      </c>
      <c r="B647" s="17" t="str">
        <f>IF($M647=B$1,COUNTIF($M$2:N647,B$1),"-")</f>
        <v>-</v>
      </c>
      <c r="C647" s="17">
        <f>IF($M647=C$1,COUNTIF($M$2:O647,C$1),"-")</f>
        <v>11</v>
      </c>
      <c r="D647" s="17" t="str">
        <f>IF($M647=D$1,COUNTIF($M$2:P647,D$1),"-")</f>
        <v>-</v>
      </c>
      <c r="E647" s="17" t="str">
        <f>IF($M647=E$1,COUNTIF($M$2:Q647,E$1),"-")</f>
        <v>-</v>
      </c>
      <c r="F647" s="17" t="str">
        <f>IF($M647=F$1,COUNTIF($M$2:R647,F$1),"-")</f>
        <v>-</v>
      </c>
      <c r="G647" s="17" t="str">
        <f>IF($M647=G$1,COUNTIF($M$2:S647,G$1),"-")</f>
        <v>-</v>
      </c>
      <c r="H647" s="17" t="str">
        <f>IF($M647=H$1,COUNTIF($M$2:T647,H$1),"-")</f>
        <v>-</v>
      </c>
      <c r="I647" s="17" t="str">
        <f>IF($M647=I$1,COUNTIF($M$2:U647,I$1),"-")</f>
        <v>-</v>
      </c>
      <c r="J647" s="17" t="str">
        <f>IF($M647=J$1,COUNTIF($M$2:V647,J$1),"-")</f>
        <v>-</v>
      </c>
      <c r="K647" s="17" t="str">
        <f>IF($M647=K$1,COUNTIF($M$2:W647,K$1),"-")</f>
        <v>-</v>
      </c>
      <c r="M647" s="6" t="s">
        <v>136</v>
      </c>
      <c r="N647" s="8" t="s">
        <v>592</v>
      </c>
      <c r="O647" s="8" t="s">
        <v>140</v>
      </c>
      <c r="P647" s="118">
        <v>2010</v>
      </c>
      <c r="Q647" s="6" t="str">
        <f t="shared" si="43"/>
        <v>Level 2 - Working Effectively in Accounting and Finance  - 2010 - Workbook</v>
      </c>
      <c r="R647" s="125">
        <v>9781445394961</v>
      </c>
      <c r="S647" s="95">
        <v>15</v>
      </c>
      <c r="T647" s="15">
        <v>2010</v>
      </c>
      <c r="U647" s="6" t="s">
        <v>340</v>
      </c>
      <c r="V647" s="7" t="s">
        <v>343</v>
      </c>
    </row>
    <row r="648" spans="1:22" x14ac:dyDescent="0.35">
      <c r="A648" s="17" t="str">
        <f>IF($M648=A$1,COUNTIF($M$2:M648,A$1),"-")</f>
        <v>-</v>
      </c>
      <c r="B648" s="17" t="str">
        <f>IF($M648=B$1,COUNTIF($M$2:N648,B$1),"-")</f>
        <v>-</v>
      </c>
      <c r="C648" s="17">
        <f>IF($M648=C$1,COUNTIF($M$2:O648,C$1),"-")</f>
        <v>12</v>
      </c>
      <c r="D648" s="17" t="str">
        <f>IF($M648=D$1,COUNTIF($M$2:P648,D$1),"-")</f>
        <v>-</v>
      </c>
      <c r="E648" s="17" t="str">
        <f>IF($M648=E$1,COUNTIF($M$2:Q648,E$1),"-")</f>
        <v>-</v>
      </c>
      <c r="F648" s="17" t="str">
        <f>IF($M648=F$1,COUNTIF($M$2:R648,F$1),"-")</f>
        <v>-</v>
      </c>
      <c r="G648" s="17" t="str">
        <f>IF($M648=G$1,COUNTIF($M$2:S648,G$1),"-")</f>
        <v>-</v>
      </c>
      <c r="H648" s="17" t="str">
        <f>IF($M648=H$1,COUNTIF($M$2:T648,H$1),"-")</f>
        <v>-</v>
      </c>
      <c r="I648" s="17" t="str">
        <f>IF($M648=I$1,COUNTIF($M$2:U648,I$1),"-")</f>
        <v>-</v>
      </c>
      <c r="J648" s="17" t="str">
        <f>IF($M648=J$1,COUNTIF($M$2:V648,J$1),"-")</f>
        <v>-</v>
      </c>
      <c r="K648" s="17" t="str">
        <f>IF($M648=K$1,COUNTIF($M$2:W648,K$1),"-")</f>
        <v>-</v>
      </c>
      <c r="M648" s="6" t="s">
        <v>136</v>
      </c>
      <c r="N648" s="8" t="s">
        <v>593</v>
      </c>
      <c r="O648" s="8" t="s">
        <v>140</v>
      </c>
      <c r="P648" s="118">
        <v>2010</v>
      </c>
      <c r="Q648" s="6" t="str">
        <f t="shared" si="43"/>
        <v>Level 2 - Computerised Accounting  - 2010 - Workbook</v>
      </c>
      <c r="R648" s="125">
        <v>9781445394978</v>
      </c>
      <c r="S648" s="95">
        <v>15</v>
      </c>
      <c r="T648" s="15">
        <v>2010</v>
      </c>
      <c r="U648" s="6" t="s">
        <v>340</v>
      </c>
      <c r="V648" s="7" t="s">
        <v>343</v>
      </c>
    </row>
    <row r="649" spans="1:22" x14ac:dyDescent="0.35">
      <c r="A649" s="17" t="str">
        <f>IF($M649=A$1,COUNTIF($M$2:M649,A$1),"-")</f>
        <v>-</v>
      </c>
      <c r="B649" s="17" t="str">
        <f>IF($M649=B$1,COUNTIF($M$2:N649,B$1),"-")</f>
        <v>-</v>
      </c>
      <c r="C649" s="17">
        <f>IF($M649=C$1,COUNTIF($M$2:O649,C$1),"-")</f>
        <v>13</v>
      </c>
      <c r="D649" s="17" t="str">
        <f>IF($M649=D$1,COUNTIF($M$2:P649,D$1),"-")</f>
        <v>-</v>
      </c>
      <c r="E649" s="17" t="str">
        <f>IF($M649=E$1,COUNTIF($M$2:Q649,E$1),"-")</f>
        <v>-</v>
      </c>
      <c r="F649" s="17" t="str">
        <f>IF($M649=F$1,COUNTIF($M$2:R649,F$1),"-")</f>
        <v>-</v>
      </c>
      <c r="G649" s="17" t="str">
        <f>IF($M649=G$1,COUNTIF($M$2:S649,G$1),"-")</f>
        <v>-</v>
      </c>
      <c r="H649" s="17" t="str">
        <f>IF($M649=H$1,COUNTIF($M$2:T649,H$1),"-")</f>
        <v>-</v>
      </c>
      <c r="I649" s="17" t="str">
        <f>IF($M649=I$1,COUNTIF($M$2:U649,I$1),"-")</f>
        <v>-</v>
      </c>
      <c r="J649" s="17" t="str">
        <f>IF($M649=J$1,COUNTIF($M$2:V649,J$1),"-")</f>
        <v>-</v>
      </c>
      <c r="K649" s="17" t="str">
        <f>IF($M649=K$1,COUNTIF($M$2:W649,K$1),"-")</f>
        <v>-</v>
      </c>
      <c r="M649" s="6" t="s">
        <v>136</v>
      </c>
      <c r="N649" s="8" t="s">
        <v>594</v>
      </c>
      <c r="O649" s="8" t="s">
        <v>328</v>
      </c>
      <c r="P649" s="118">
        <v>2010</v>
      </c>
      <c r="Q649" s="6" t="str">
        <f t="shared" si="43"/>
        <v>Level 3 - Accounts Preparation 1 - 2010 - Text Book</v>
      </c>
      <c r="R649" s="125">
        <v>9781445394596</v>
      </c>
      <c r="S649" s="95">
        <v>17</v>
      </c>
      <c r="T649" s="15">
        <v>2010</v>
      </c>
      <c r="U649" s="6" t="s">
        <v>340</v>
      </c>
      <c r="V649" s="7" t="s">
        <v>343</v>
      </c>
    </row>
    <row r="650" spans="1:22" x14ac:dyDescent="0.35">
      <c r="A650" s="17" t="str">
        <f>IF($M650=A$1,COUNTIF($M$2:M650,A$1),"-")</f>
        <v>-</v>
      </c>
      <c r="B650" s="17" t="str">
        <f>IF($M650=B$1,COUNTIF($M$2:N650,B$1),"-")</f>
        <v>-</v>
      </c>
      <c r="C650" s="17">
        <f>IF($M650=C$1,COUNTIF($M$2:O650,C$1),"-")</f>
        <v>14</v>
      </c>
      <c r="D650" s="17" t="str">
        <f>IF($M650=D$1,COUNTIF($M$2:P650,D$1),"-")</f>
        <v>-</v>
      </c>
      <c r="E650" s="17" t="str">
        <f>IF($M650=E$1,COUNTIF($M$2:Q650,E$1),"-")</f>
        <v>-</v>
      </c>
      <c r="F650" s="17" t="str">
        <f>IF($M650=F$1,COUNTIF($M$2:R650,F$1),"-")</f>
        <v>-</v>
      </c>
      <c r="G650" s="17" t="str">
        <f>IF($M650=G$1,COUNTIF($M$2:S650,G$1),"-")</f>
        <v>-</v>
      </c>
      <c r="H650" s="17" t="str">
        <f>IF($M650=H$1,COUNTIF($M$2:T650,H$1),"-")</f>
        <v>-</v>
      </c>
      <c r="I650" s="17" t="str">
        <f>IF($M650=I$1,COUNTIF($M$2:U650,I$1),"-")</f>
        <v>-</v>
      </c>
      <c r="J650" s="17" t="str">
        <f>IF($M650=J$1,COUNTIF($M$2:V650,J$1),"-")</f>
        <v>-</v>
      </c>
      <c r="K650" s="17" t="str">
        <f>IF($M650=K$1,COUNTIF($M$2:W650,K$1),"-")</f>
        <v>-</v>
      </c>
      <c r="M650" s="6" t="s">
        <v>136</v>
      </c>
      <c r="N650" s="8" t="s">
        <v>594</v>
      </c>
      <c r="O650" s="8" t="s">
        <v>329</v>
      </c>
      <c r="P650" s="118">
        <v>2010</v>
      </c>
      <c r="Q650" s="6" t="str">
        <f t="shared" si="43"/>
        <v>Level 3 - Accounts Preparation 1 - 2010 - Question bank</v>
      </c>
      <c r="R650" s="125">
        <v>9781445394862</v>
      </c>
      <c r="S650" s="95">
        <v>15</v>
      </c>
      <c r="T650" s="15">
        <v>2010</v>
      </c>
      <c r="U650" s="6" t="s">
        <v>340</v>
      </c>
      <c r="V650" s="7" t="s">
        <v>343</v>
      </c>
    </row>
    <row r="651" spans="1:22" x14ac:dyDescent="0.35">
      <c r="A651" s="17" t="str">
        <f>IF($M651=A$1,COUNTIF($M$2:M651,A$1),"-")</f>
        <v>-</v>
      </c>
      <c r="B651" s="17" t="str">
        <f>IF($M651=B$1,COUNTIF($M$2:N651,B$1),"-")</f>
        <v>-</v>
      </c>
      <c r="C651" s="17">
        <f>IF($M651=C$1,COUNTIF($M$2:O651,C$1),"-")</f>
        <v>15</v>
      </c>
      <c r="D651" s="17" t="str">
        <f>IF($M651=D$1,COUNTIF($M$2:P651,D$1),"-")</f>
        <v>-</v>
      </c>
      <c r="E651" s="17" t="str">
        <f>IF($M651=E$1,COUNTIF($M$2:Q651,E$1),"-")</f>
        <v>-</v>
      </c>
      <c r="F651" s="17" t="str">
        <f>IF($M651=F$1,COUNTIF($M$2:R651,F$1),"-")</f>
        <v>-</v>
      </c>
      <c r="G651" s="17" t="str">
        <f>IF($M651=G$1,COUNTIF($M$2:S651,G$1),"-")</f>
        <v>-</v>
      </c>
      <c r="H651" s="17" t="str">
        <f>IF($M651=H$1,COUNTIF($M$2:T651,H$1),"-")</f>
        <v>-</v>
      </c>
      <c r="I651" s="17" t="str">
        <f>IF($M651=I$1,COUNTIF($M$2:U651,I$1),"-")</f>
        <v>-</v>
      </c>
      <c r="J651" s="17" t="str">
        <f>IF($M651=J$1,COUNTIF($M$2:V651,J$1),"-")</f>
        <v>-</v>
      </c>
      <c r="K651" s="17" t="str">
        <f>IF($M651=K$1,COUNTIF($M$2:W651,K$1),"-")</f>
        <v>-</v>
      </c>
      <c r="M651" s="6" t="s">
        <v>136</v>
      </c>
      <c r="N651" s="8" t="s">
        <v>594</v>
      </c>
      <c r="O651" s="8" t="s">
        <v>144</v>
      </c>
      <c r="P651" s="118">
        <v>2010</v>
      </c>
      <c r="Q651" s="6" t="str">
        <f t="shared" si="43"/>
        <v>Level 3 - Accounts Preparation 1 - 2010 - Passcards</v>
      </c>
      <c r="R651" s="125">
        <v>9781445394725</v>
      </c>
      <c r="S651" s="95">
        <v>8</v>
      </c>
      <c r="T651" s="15">
        <v>2010</v>
      </c>
      <c r="U651" s="6" t="s">
        <v>340</v>
      </c>
      <c r="V651" s="7" t="s">
        <v>343</v>
      </c>
    </row>
    <row r="652" spans="1:22" x14ac:dyDescent="0.35">
      <c r="A652" s="17" t="str">
        <f>IF($M652=A$1,COUNTIF($M$2:M652,A$1),"-")</f>
        <v>-</v>
      </c>
      <c r="B652" s="17" t="str">
        <f>IF($M652=B$1,COUNTIF($M$2:N652,B$1),"-")</f>
        <v>-</v>
      </c>
      <c r="C652" s="17">
        <f>IF($M652=C$1,COUNTIF($M$2:O652,C$1),"-")</f>
        <v>16</v>
      </c>
      <c r="D652" s="17" t="str">
        <f>IF($M652=D$1,COUNTIF($M$2:P652,D$1),"-")</f>
        <v>-</v>
      </c>
      <c r="E652" s="17" t="str">
        <f>IF($M652=E$1,COUNTIF($M$2:Q652,E$1),"-")</f>
        <v>-</v>
      </c>
      <c r="F652" s="17" t="str">
        <f>IF($M652=F$1,COUNTIF($M$2:R652,F$1),"-")</f>
        <v>-</v>
      </c>
      <c r="G652" s="17" t="str">
        <f>IF($M652=G$1,COUNTIF($M$2:S652,G$1),"-")</f>
        <v>-</v>
      </c>
      <c r="H652" s="17" t="str">
        <f>IF($M652=H$1,COUNTIF($M$2:T652,H$1),"-")</f>
        <v>-</v>
      </c>
      <c r="I652" s="17" t="str">
        <f>IF($M652=I$1,COUNTIF($M$2:U652,I$1),"-")</f>
        <v>-</v>
      </c>
      <c r="J652" s="17" t="str">
        <f>IF($M652=J$1,COUNTIF($M$2:V652,J$1),"-")</f>
        <v>-</v>
      </c>
      <c r="K652" s="17" t="str">
        <f>IF($M652=K$1,COUNTIF($M$2:W652,K$1),"-")</f>
        <v>-</v>
      </c>
      <c r="M652" s="6" t="s">
        <v>136</v>
      </c>
      <c r="N652" s="8" t="s">
        <v>595</v>
      </c>
      <c r="O652" s="8" t="s">
        <v>328</v>
      </c>
      <c r="P652" s="118">
        <v>2010</v>
      </c>
      <c r="Q652" s="6" t="str">
        <f t="shared" si="43"/>
        <v>Level 3 - Accounts Preparation 2 - 2010 - Text Book</v>
      </c>
      <c r="R652" s="125">
        <v>9781445394602</v>
      </c>
      <c r="S652" s="95">
        <v>17</v>
      </c>
      <c r="T652" s="15">
        <v>2010</v>
      </c>
      <c r="U652" s="6" t="s">
        <v>340</v>
      </c>
      <c r="V652" s="7" t="s">
        <v>343</v>
      </c>
    </row>
    <row r="653" spans="1:22" x14ac:dyDescent="0.35">
      <c r="A653" s="17" t="str">
        <f>IF($M653=A$1,COUNTIF($M$2:M653,A$1),"-")</f>
        <v>-</v>
      </c>
      <c r="B653" s="17" t="str">
        <f>IF($M653=B$1,COUNTIF($M$2:N653,B$1),"-")</f>
        <v>-</v>
      </c>
      <c r="C653" s="17">
        <f>IF($M653=C$1,COUNTIF($M$2:O653,C$1),"-")</f>
        <v>17</v>
      </c>
      <c r="D653" s="17" t="str">
        <f>IF($M653=D$1,COUNTIF($M$2:P653,D$1),"-")</f>
        <v>-</v>
      </c>
      <c r="E653" s="17" t="str">
        <f>IF($M653=E$1,COUNTIF($M$2:Q653,E$1),"-")</f>
        <v>-</v>
      </c>
      <c r="F653" s="17" t="str">
        <f>IF($M653=F$1,COUNTIF($M$2:R653,F$1),"-")</f>
        <v>-</v>
      </c>
      <c r="G653" s="17" t="str">
        <f>IF($M653=G$1,COUNTIF($M$2:S653,G$1),"-")</f>
        <v>-</v>
      </c>
      <c r="H653" s="17" t="str">
        <f>IF($M653=H$1,COUNTIF($M$2:T653,H$1),"-")</f>
        <v>-</v>
      </c>
      <c r="I653" s="17" t="str">
        <f>IF($M653=I$1,COUNTIF($M$2:U653,I$1),"-")</f>
        <v>-</v>
      </c>
      <c r="J653" s="17" t="str">
        <f>IF($M653=J$1,COUNTIF($M$2:V653,J$1),"-")</f>
        <v>-</v>
      </c>
      <c r="K653" s="17" t="str">
        <f>IF($M653=K$1,COUNTIF($M$2:W653,K$1),"-")</f>
        <v>-</v>
      </c>
      <c r="M653" s="6" t="s">
        <v>136</v>
      </c>
      <c r="N653" s="8" t="s">
        <v>595</v>
      </c>
      <c r="O653" s="8" t="s">
        <v>329</v>
      </c>
      <c r="P653" s="118">
        <v>2010</v>
      </c>
      <c r="Q653" s="6" t="str">
        <f t="shared" si="43"/>
        <v>Level 3 - Accounts Preparation 2 - 2010 - Question bank</v>
      </c>
      <c r="R653" s="125">
        <v>9781445394879</v>
      </c>
      <c r="S653" s="95">
        <v>15</v>
      </c>
      <c r="T653" s="15">
        <v>2010</v>
      </c>
      <c r="U653" s="6" t="s">
        <v>340</v>
      </c>
      <c r="V653" s="7" t="s">
        <v>343</v>
      </c>
    </row>
    <row r="654" spans="1:22" x14ac:dyDescent="0.35">
      <c r="A654" s="17" t="str">
        <f>IF($M654=A$1,COUNTIF($M$2:M654,A$1),"-")</f>
        <v>-</v>
      </c>
      <c r="B654" s="17" t="str">
        <f>IF($M654=B$1,COUNTIF($M$2:N654,B$1),"-")</f>
        <v>-</v>
      </c>
      <c r="C654" s="17">
        <f>IF($M654=C$1,COUNTIF($M$2:O654,C$1),"-")</f>
        <v>18</v>
      </c>
      <c r="D654" s="17" t="str">
        <f>IF($M654=D$1,COUNTIF($M$2:P654,D$1),"-")</f>
        <v>-</v>
      </c>
      <c r="E654" s="17" t="str">
        <f>IF($M654=E$1,COUNTIF($M$2:Q654,E$1),"-")</f>
        <v>-</v>
      </c>
      <c r="F654" s="17" t="str">
        <f>IF($M654=F$1,COUNTIF($M$2:R654,F$1),"-")</f>
        <v>-</v>
      </c>
      <c r="G654" s="17" t="str">
        <f>IF($M654=G$1,COUNTIF($M$2:S654,G$1),"-")</f>
        <v>-</v>
      </c>
      <c r="H654" s="17" t="str">
        <f>IF($M654=H$1,COUNTIF($M$2:T654,H$1),"-")</f>
        <v>-</v>
      </c>
      <c r="I654" s="17" t="str">
        <f>IF($M654=I$1,COUNTIF($M$2:U654,I$1),"-")</f>
        <v>-</v>
      </c>
      <c r="J654" s="17" t="str">
        <f>IF($M654=J$1,COUNTIF($M$2:V654,J$1),"-")</f>
        <v>-</v>
      </c>
      <c r="K654" s="17" t="str">
        <f>IF($M654=K$1,COUNTIF($M$2:W654,K$1),"-")</f>
        <v>-</v>
      </c>
      <c r="M654" s="6" t="s">
        <v>136</v>
      </c>
      <c r="N654" s="8" t="s">
        <v>595</v>
      </c>
      <c r="O654" s="8" t="s">
        <v>144</v>
      </c>
      <c r="P654" s="118">
        <v>2010</v>
      </c>
      <c r="Q654" s="6" t="str">
        <f t="shared" si="43"/>
        <v>Level 3 - Accounts Preparation 2 - 2010 - Passcards</v>
      </c>
      <c r="R654" s="125">
        <v>9781445394732</v>
      </c>
      <c r="S654" s="95">
        <v>8</v>
      </c>
      <c r="T654" s="15">
        <v>2010</v>
      </c>
      <c r="U654" s="6" t="s">
        <v>340</v>
      </c>
      <c r="V654" s="7" t="s">
        <v>343</v>
      </c>
    </row>
    <row r="655" spans="1:22" x14ac:dyDescent="0.35">
      <c r="A655" s="17" t="str">
        <f>IF($M655=A$1,COUNTIF($M$2:M655,A$1),"-")</f>
        <v>-</v>
      </c>
      <c r="B655" s="17" t="str">
        <f>IF($M655=B$1,COUNTIF($M$2:N655,B$1),"-")</f>
        <v>-</v>
      </c>
      <c r="C655" s="17">
        <f>IF($M655=C$1,COUNTIF($M$2:O655,C$1),"-")</f>
        <v>19</v>
      </c>
      <c r="D655" s="17" t="str">
        <f>IF($M655=D$1,COUNTIF($M$2:P655,D$1),"-")</f>
        <v>-</v>
      </c>
      <c r="E655" s="17" t="str">
        <f>IF($M655=E$1,COUNTIF($M$2:Q655,E$1),"-")</f>
        <v>-</v>
      </c>
      <c r="F655" s="17" t="str">
        <f>IF($M655=F$1,COUNTIF($M$2:R655,F$1),"-")</f>
        <v>-</v>
      </c>
      <c r="G655" s="17" t="str">
        <f>IF($M655=G$1,COUNTIF($M$2:S655,G$1),"-")</f>
        <v>-</v>
      </c>
      <c r="H655" s="17" t="str">
        <f>IF($M655=H$1,COUNTIF($M$2:T655,H$1),"-")</f>
        <v>-</v>
      </c>
      <c r="I655" s="17" t="str">
        <f>IF($M655=I$1,COUNTIF($M$2:U655,I$1),"-")</f>
        <v>-</v>
      </c>
      <c r="J655" s="17" t="str">
        <f>IF($M655=J$1,COUNTIF($M$2:V655,J$1),"-")</f>
        <v>-</v>
      </c>
      <c r="K655" s="17" t="str">
        <f>IF($M655=K$1,COUNTIF($M$2:W655,K$1),"-")</f>
        <v>-</v>
      </c>
      <c r="M655" s="6" t="s">
        <v>136</v>
      </c>
      <c r="N655" s="8" t="s">
        <v>596</v>
      </c>
      <c r="O655" s="8" t="s">
        <v>328</v>
      </c>
      <c r="P655" s="118">
        <v>2010</v>
      </c>
      <c r="Q655" s="6" t="str">
        <f t="shared" si="43"/>
        <v>Level 3 - Cash Management  - 2010 - Text Book</v>
      </c>
      <c r="R655" s="125">
        <v>9781445394619</v>
      </c>
      <c r="S655" s="95">
        <v>17</v>
      </c>
      <c r="T655" s="15">
        <v>2010</v>
      </c>
      <c r="U655" s="6" t="s">
        <v>340</v>
      </c>
      <c r="V655" s="7" t="s">
        <v>343</v>
      </c>
    </row>
    <row r="656" spans="1:22" x14ac:dyDescent="0.35">
      <c r="A656" s="17" t="str">
        <f>IF($M656=A$1,COUNTIF($M$2:M656,A$1),"-")</f>
        <v>-</v>
      </c>
      <c r="B656" s="17" t="str">
        <f>IF($M656=B$1,COUNTIF($M$2:N656,B$1),"-")</f>
        <v>-</v>
      </c>
      <c r="C656" s="17">
        <f>IF($M656=C$1,COUNTIF($M$2:O656,C$1),"-")</f>
        <v>20</v>
      </c>
      <c r="D656" s="17" t="str">
        <f>IF($M656=D$1,COUNTIF($M$2:P656,D$1),"-")</f>
        <v>-</v>
      </c>
      <c r="E656" s="17" t="str">
        <f>IF($M656=E$1,COUNTIF($M$2:Q656,E$1),"-")</f>
        <v>-</v>
      </c>
      <c r="F656" s="17" t="str">
        <f>IF($M656=F$1,COUNTIF($M$2:R656,F$1),"-")</f>
        <v>-</v>
      </c>
      <c r="G656" s="17" t="str">
        <f>IF($M656=G$1,COUNTIF($M$2:S656,G$1),"-")</f>
        <v>-</v>
      </c>
      <c r="H656" s="17" t="str">
        <f>IF($M656=H$1,COUNTIF($M$2:T656,H$1),"-")</f>
        <v>-</v>
      </c>
      <c r="I656" s="17" t="str">
        <f>IF($M656=I$1,COUNTIF($M$2:U656,I$1),"-")</f>
        <v>-</v>
      </c>
      <c r="J656" s="17" t="str">
        <f>IF($M656=J$1,COUNTIF($M$2:V656,J$1),"-")</f>
        <v>-</v>
      </c>
      <c r="K656" s="17" t="str">
        <f>IF($M656=K$1,COUNTIF($M$2:W656,K$1),"-")</f>
        <v>-</v>
      </c>
      <c r="M656" s="6" t="s">
        <v>136</v>
      </c>
      <c r="N656" s="8" t="s">
        <v>596</v>
      </c>
      <c r="O656" s="8" t="s">
        <v>329</v>
      </c>
      <c r="P656" s="118">
        <v>2010</v>
      </c>
      <c r="Q656" s="6" t="str">
        <f t="shared" si="43"/>
        <v>Level 3 - Cash Management  - 2010 - Question bank</v>
      </c>
      <c r="R656" s="125">
        <v>9781445394886</v>
      </c>
      <c r="S656" s="95">
        <v>15</v>
      </c>
      <c r="T656" s="15">
        <v>2010</v>
      </c>
      <c r="U656" s="6" t="s">
        <v>340</v>
      </c>
      <c r="V656" s="7" t="s">
        <v>343</v>
      </c>
    </row>
    <row r="657" spans="1:22" x14ac:dyDescent="0.35">
      <c r="A657" s="17" t="str">
        <f>IF($M657=A$1,COUNTIF($M$2:M657,A$1),"-")</f>
        <v>-</v>
      </c>
      <c r="B657" s="17" t="str">
        <f>IF($M657=B$1,COUNTIF($M$2:N657,B$1),"-")</f>
        <v>-</v>
      </c>
      <c r="C657" s="17">
        <f>IF($M657=C$1,COUNTIF($M$2:O657,C$1),"-")</f>
        <v>21</v>
      </c>
      <c r="D657" s="17" t="str">
        <f>IF($M657=D$1,COUNTIF($M$2:P657,D$1),"-")</f>
        <v>-</v>
      </c>
      <c r="E657" s="17" t="str">
        <f>IF($M657=E$1,COUNTIF($M$2:Q657,E$1),"-")</f>
        <v>-</v>
      </c>
      <c r="F657" s="17" t="str">
        <f>IF($M657=F$1,COUNTIF($M$2:R657,F$1),"-")</f>
        <v>-</v>
      </c>
      <c r="G657" s="17" t="str">
        <f>IF($M657=G$1,COUNTIF($M$2:S657,G$1),"-")</f>
        <v>-</v>
      </c>
      <c r="H657" s="17" t="str">
        <f>IF($M657=H$1,COUNTIF($M$2:T657,H$1),"-")</f>
        <v>-</v>
      </c>
      <c r="I657" s="17" t="str">
        <f>IF($M657=I$1,COUNTIF($M$2:U657,I$1),"-")</f>
        <v>-</v>
      </c>
      <c r="J657" s="17" t="str">
        <f>IF($M657=J$1,COUNTIF($M$2:V657,J$1),"-")</f>
        <v>-</v>
      </c>
      <c r="K657" s="17" t="str">
        <f>IF($M657=K$1,COUNTIF($M$2:W657,K$1),"-")</f>
        <v>-</v>
      </c>
      <c r="M657" s="6" t="s">
        <v>136</v>
      </c>
      <c r="N657" s="8" t="s">
        <v>596</v>
      </c>
      <c r="O657" s="8" t="s">
        <v>144</v>
      </c>
      <c r="P657" s="118">
        <v>2010</v>
      </c>
      <c r="Q657" s="6" t="str">
        <f t="shared" si="43"/>
        <v>Level 3 - Cash Management  - 2010 - Passcards</v>
      </c>
      <c r="R657" s="125">
        <v>9781445394749</v>
      </c>
      <c r="S657" s="95">
        <v>8</v>
      </c>
      <c r="T657" s="15">
        <v>2010</v>
      </c>
      <c r="U657" s="6" t="s">
        <v>340</v>
      </c>
      <c r="V657" s="7" t="s">
        <v>343</v>
      </c>
    </row>
    <row r="658" spans="1:22" x14ac:dyDescent="0.35">
      <c r="A658" s="17" t="str">
        <f>IF($M658=A$1,COUNTIF($M$2:M658,A$1),"-")</f>
        <v>-</v>
      </c>
      <c r="B658" s="17" t="str">
        <f>IF($M658=B$1,COUNTIF($M$2:N658,B$1),"-")</f>
        <v>-</v>
      </c>
      <c r="C658" s="17">
        <f>IF($M658=C$1,COUNTIF($M$2:O658,C$1),"-")</f>
        <v>22</v>
      </c>
      <c r="D658" s="17" t="str">
        <f>IF($M658=D$1,COUNTIF($M$2:P658,D$1),"-")</f>
        <v>-</v>
      </c>
      <c r="E658" s="17" t="str">
        <f>IF($M658=E$1,COUNTIF($M$2:Q658,E$1),"-")</f>
        <v>-</v>
      </c>
      <c r="F658" s="17" t="str">
        <f>IF($M658=F$1,COUNTIF($M$2:R658,F$1),"-")</f>
        <v>-</v>
      </c>
      <c r="G658" s="17" t="str">
        <f>IF($M658=G$1,COUNTIF($M$2:S658,G$1),"-")</f>
        <v>-</v>
      </c>
      <c r="H658" s="17" t="str">
        <f>IF($M658=H$1,COUNTIF($M$2:T658,H$1),"-")</f>
        <v>-</v>
      </c>
      <c r="I658" s="17" t="str">
        <f>IF($M658=I$1,COUNTIF($M$2:U658,I$1),"-")</f>
        <v>-</v>
      </c>
      <c r="J658" s="17" t="str">
        <f>IF($M658=J$1,COUNTIF($M$2:V658,J$1),"-")</f>
        <v>-</v>
      </c>
      <c r="K658" s="17" t="str">
        <f>IF($M658=K$1,COUNTIF($M$2:W658,K$1),"-")</f>
        <v>-</v>
      </c>
      <c r="M658" s="6" t="s">
        <v>136</v>
      </c>
      <c r="N658" s="8" t="s">
        <v>597</v>
      </c>
      <c r="O658" s="8" t="s">
        <v>328</v>
      </c>
      <c r="P658" s="118">
        <v>2010</v>
      </c>
      <c r="Q658" s="6" t="str">
        <f t="shared" si="43"/>
        <v>Level 3 - Costs and Revenues  - 2010 - Text Book</v>
      </c>
      <c r="R658" s="125">
        <v>9781445394626</v>
      </c>
      <c r="S658" s="95">
        <v>17</v>
      </c>
      <c r="T658" s="15">
        <v>2010</v>
      </c>
      <c r="U658" s="6" t="s">
        <v>340</v>
      </c>
      <c r="V658" s="7" t="s">
        <v>343</v>
      </c>
    </row>
    <row r="659" spans="1:22" x14ac:dyDescent="0.35">
      <c r="A659" s="17" t="str">
        <f>IF($M659=A$1,COUNTIF($M$2:M659,A$1),"-")</f>
        <v>-</v>
      </c>
      <c r="B659" s="17" t="str">
        <f>IF($M659=B$1,COUNTIF($M$2:N659,B$1),"-")</f>
        <v>-</v>
      </c>
      <c r="C659" s="17">
        <f>IF($M659=C$1,COUNTIF($M$2:O659,C$1),"-")</f>
        <v>23</v>
      </c>
      <c r="D659" s="17" t="str">
        <f>IF($M659=D$1,COUNTIF($M$2:P659,D$1),"-")</f>
        <v>-</v>
      </c>
      <c r="E659" s="17" t="str">
        <f>IF($M659=E$1,COUNTIF($M$2:Q659,E$1),"-")</f>
        <v>-</v>
      </c>
      <c r="F659" s="17" t="str">
        <f>IF($M659=F$1,COUNTIF($M$2:R659,F$1),"-")</f>
        <v>-</v>
      </c>
      <c r="G659" s="17" t="str">
        <f>IF($M659=G$1,COUNTIF($M$2:S659,G$1),"-")</f>
        <v>-</v>
      </c>
      <c r="H659" s="17" t="str">
        <f>IF($M659=H$1,COUNTIF($M$2:T659,H$1),"-")</f>
        <v>-</v>
      </c>
      <c r="I659" s="17" t="str">
        <f>IF($M659=I$1,COUNTIF($M$2:U659,I$1),"-")</f>
        <v>-</v>
      </c>
      <c r="J659" s="17" t="str">
        <f>IF($M659=J$1,COUNTIF($M$2:V659,J$1),"-")</f>
        <v>-</v>
      </c>
      <c r="K659" s="17" t="str">
        <f>IF($M659=K$1,COUNTIF($M$2:W659,K$1),"-")</f>
        <v>-</v>
      </c>
      <c r="M659" s="6" t="s">
        <v>136</v>
      </c>
      <c r="N659" s="8" t="s">
        <v>597</v>
      </c>
      <c r="O659" s="8" t="s">
        <v>329</v>
      </c>
      <c r="P659" s="118">
        <v>2010</v>
      </c>
      <c r="Q659" s="6" t="str">
        <f t="shared" si="43"/>
        <v>Level 3 - Costs and Revenues  - 2010 - Question bank</v>
      </c>
      <c r="R659" s="125">
        <v>9781445394893</v>
      </c>
      <c r="S659" s="95">
        <v>15</v>
      </c>
      <c r="T659" s="15">
        <v>2010</v>
      </c>
      <c r="U659" s="6" t="s">
        <v>340</v>
      </c>
      <c r="V659" s="7" t="s">
        <v>343</v>
      </c>
    </row>
    <row r="660" spans="1:22" x14ac:dyDescent="0.35">
      <c r="A660" s="17" t="str">
        <f>IF($M660=A$1,COUNTIF($M$2:M660,A$1),"-")</f>
        <v>-</v>
      </c>
      <c r="B660" s="17" t="str">
        <f>IF($M660=B$1,COUNTIF($M$2:N660,B$1),"-")</f>
        <v>-</v>
      </c>
      <c r="C660" s="17">
        <f>IF($M660=C$1,COUNTIF($M$2:O660,C$1),"-")</f>
        <v>24</v>
      </c>
      <c r="D660" s="17" t="str">
        <f>IF($M660=D$1,COUNTIF($M$2:P660,D$1),"-")</f>
        <v>-</v>
      </c>
      <c r="E660" s="17" t="str">
        <f>IF($M660=E$1,COUNTIF($M$2:Q660,E$1),"-")</f>
        <v>-</v>
      </c>
      <c r="F660" s="17" t="str">
        <f>IF($M660=F$1,COUNTIF($M$2:R660,F$1),"-")</f>
        <v>-</v>
      </c>
      <c r="G660" s="17" t="str">
        <f>IF($M660=G$1,COUNTIF($M$2:S660,G$1),"-")</f>
        <v>-</v>
      </c>
      <c r="H660" s="17" t="str">
        <f>IF($M660=H$1,COUNTIF($M$2:T660,H$1),"-")</f>
        <v>-</v>
      </c>
      <c r="I660" s="17" t="str">
        <f>IF($M660=I$1,COUNTIF($M$2:U660,I$1),"-")</f>
        <v>-</v>
      </c>
      <c r="J660" s="17" t="str">
        <f>IF($M660=J$1,COUNTIF($M$2:V660,J$1),"-")</f>
        <v>-</v>
      </c>
      <c r="K660" s="17" t="str">
        <f>IF($M660=K$1,COUNTIF($M$2:W660,K$1),"-")</f>
        <v>-</v>
      </c>
      <c r="M660" s="6" t="s">
        <v>136</v>
      </c>
      <c r="N660" s="8" t="s">
        <v>597</v>
      </c>
      <c r="O660" s="8" t="s">
        <v>144</v>
      </c>
      <c r="P660" s="118">
        <v>2010</v>
      </c>
      <c r="Q660" s="6" t="str">
        <f t="shared" si="43"/>
        <v>Level 3 - Costs and Revenues  - 2010 - Passcards</v>
      </c>
      <c r="R660" s="125">
        <v>9781445394756</v>
      </c>
      <c r="S660" s="95">
        <v>8</v>
      </c>
      <c r="T660" s="15">
        <v>2010</v>
      </c>
      <c r="U660" s="6" t="s">
        <v>340</v>
      </c>
      <c r="V660" s="7" t="s">
        <v>343</v>
      </c>
    </row>
    <row r="661" spans="1:22" x14ac:dyDescent="0.35">
      <c r="A661" s="17" t="str">
        <f>IF($M661=A$1,COUNTIF($M$2:M661,A$1),"-")</f>
        <v>-</v>
      </c>
      <c r="B661" s="17" t="str">
        <f>IF($M661=B$1,COUNTIF($M$2:N661,B$1),"-")</f>
        <v>-</v>
      </c>
      <c r="C661" s="17">
        <f>IF($M661=C$1,COUNTIF($M$2:O661,C$1),"-")</f>
        <v>25</v>
      </c>
      <c r="D661" s="17" t="str">
        <f>IF($M661=D$1,COUNTIF($M$2:P661,D$1),"-")</f>
        <v>-</v>
      </c>
      <c r="E661" s="17" t="str">
        <f>IF($M661=E$1,COUNTIF($M$2:Q661,E$1),"-")</f>
        <v>-</v>
      </c>
      <c r="F661" s="17" t="str">
        <f>IF($M661=F$1,COUNTIF($M$2:R661,F$1),"-")</f>
        <v>-</v>
      </c>
      <c r="G661" s="17" t="str">
        <f>IF($M661=G$1,COUNTIF($M$2:S661,G$1),"-")</f>
        <v>-</v>
      </c>
      <c r="H661" s="17" t="str">
        <f>IF($M661=H$1,COUNTIF($M$2:T661,H$1),"-")</f>
        <v>-</v>
      </c>
      <c r="I661" s="17" t="str">
        <f>IF($M661=I$1,COUNTIF($M$2:U661,I$1),"-")</f>
        <v>-</v>
      </c>
      <c r="J661" s="17" t="str">
        <f>IF($M661=J$1,COUNTIF($M$2:V661,J$1),"-")</f>
        <v>-</v>
      </c>
      <c r="K661" s="17" t="str">
        <f>IF($M661=K$1,COUNTIF($M$2:W661,K$1),"-")</f>
        <v>-</v>
      </c>
      <c r="M661" s="6" t="s">
        <v>136</v>
      </c>
      <c r="N661" s="8" t="s">
        <v>598</v>
      </c>
      <c r="O661" s="8" t="s">
        <v>146</v>
      </c>
      <c r="P661" s="118">
        <v>2010</v>
      </c>
      <c r="Q661" s="6" t="str">
        <f t="shared" si="43"/>
        <v>Level 3 - Indirect Tax  - 2010 - Combined Text &amp; Question Bank</v>
      </c>
      <c r="R661" s="125">
        <v>9781445394688</v>
      </c>
      <c r="S661" s="95">
        <v>23</v>
      </c>
      <c r="T661" s="15">
        <v>2010</v>
      </c>
      <c r="U661" s="6" t="s">
        <v>340</v>
      </c>
      <c r="V661" s="7" t="s">
        <v>343</v>
      </c>
    </row>
    <row r="662" spans="1:22" x14ac:dyDescent="0.35">
      <c r="A662" s="17" t="str">
        <f>IF($M662=A$1,COUNTIF($M$2:M662,A$1),"-")</f>
        <v>-</v>
      </c>
      <c r="B662" s="17" t="str">
        <f>IF($M662=B$1,COUNTIF($M$2:N662,B$1),"-")</f>
        <v>-</v>
      </c>
      <c r="C662" s="17">
        <f>IF($M662=C$1,COUNTIF($M$2:O662,C$1),"-")</f>
        <v>26</v>
      </c>
      <c r="D662" s="17" t="str">
        <f>IF($M662=D$1,COUNTIF($M$2:P662,D$1),"-")</f>
        <v>-</v>
      </c>
      <c r="E662" s="17" t="str">
        <f>IF($M662=E$1,COUNTIF($M$2:Q662,E$1),"-")</f>
        <v>-</v>
      </c>
      <c r="F662" s="17" t="str">
        <f>IF($M662=F$1,COUNTIF($M$2:R662,F$1),"-")</f>
        <v>-</v>
      </c>
      <c r="G662" s="17" t="str">
        <f>IF($M662=G$1,COUNTIF($M$2:S662,G$1),"-")</f>
        <v>-</v>
      </c>
      <c r="H662" s="17" t="str">
        <f>IF($M662=H$1,COUNTIF($M$2:T662,H$1),"-")</f>
        <v>-</v>
      </c>
      <c r="I662" s="17" t="str">
        <f>IF($M662=I$1,COUNTIF($M$2:U662,I$1),"-")</f>
        <v>-</v>
      </c>
      <c r="J662" s="17" t="str">
        <f>IF($M662=J$1,COUNTIF($M$2:V662,J$1),"-")</f>
        <v>-</v>
      </c>
      <c r="K662" s="17" t="str">
        <f>IF($M662=K$1,COUNTIF($M$2:W662,K$1),"-")</f>
        <v>-</v>
      </c>
      <c r="M662" s="6" t="s">
        <v>136</v>
      </c>
      <c r="N662" s="8" t="s">
        <v>598</v>
      </c>
      <c r="O662" s="8" t="s">
        <v>144</v>
      </c>
      <c r="P662" s="118">
        <v>2010</v>
      </c>
      <c r="Q662" s="6" t="str">
        <f t="shared" si="43"/>
        <v>Level 3 - Indirect Tax  - 2010 - Passcards</v>
      </c>
      <c r="R662" s="125">
        <v>9781445394763</v>
      </c>
      <c r="S662" s="95">
        <v>8</v>
      </c>
      <c r="T662" s="15">
        <v>2010</v>
      </c>
      <c r="U662" s="6" t="s">
        <v>340</v>
      </c>
      <c r="V662" s="7" t="s">
        <v>343</v>
      </c>
    </row>
    <row r="663" spans="1:22" x14ac:dyDescent="0.35">
      <c r="A663" s="17" t="str">
        <f>IF($M663=A$1,COUNTIF($M$2:M663,A$1),"-")</f>
        <v>-</v>
      </c>
      <c r="B663" s="17" t="str">
        <f>IF($M663=B$1,COUNTIF($M$2:N663,B$1),"-")</f>
        <v>-</v>
      </c>
      <c r="C663" s="17">
        <f>IF($M663=C$1,COUNTIF($M$2:O663,C$1),"-")</f>
        <v>27</v>
      </c>
      <c r="D663" s="17" t="str">
        <f>IF($M663=D$1,COUNTIF($M$2:P663,D$1),"-")</f>
        <v>-</v>
      </c>
      <c r="E663" s="17" t="str">
        <f>IF($M663=E$1,COUNTIF($M$2:Q663,E$1),"-")</f>
        <v>-</v>
      </c>
      <c r="F663" s="17" t="str">
        <f>IF($M663=F$1,COUNTIF($M$2:R663,F$1),"-")</f>
        <v>-</v>
      </c>
      <c r="G663" s="17" t="str">
        <f>IF($M663=G$1,COUNTIF($M$2:S663,G$1),"-")</f>
        <v>-</v>
      </c>
      <c r="H663" s="17" t="str">
        <f>IF($M663=H$1,COUNTIF($M$2:T663,H$1),"-")</f>
        <v>-</v>
      </c>
      <c r="I663" s="17" t="str">
        <f>IF($M663=I$1,COUNTIF($M$2:U663,I$1),"-")</f>
        <v>-</v>
      </c>
      <c r="J663" s="17" t="str">
        <f>IF($M663=J$1,COUNTIF($M$2:V663,J$1),"-")</f>
        <v>-</v>
      </c>
      <c r="K663" s="17" t="str">
        <f>IF($M663=K$1,COUNTIF($M$2:W663,K$1),"-")</f>
        <v>-</v>
      </c>
      <c r="M663" s="6" t="s">
        <v>136</v>
      </c>
      <c r="N663" s="8" t="s">
        <v>599</v>
      </c>
      <c r="O663" s="8" t="s">
        <v>210</v>
      </c>
      <c r="P663" s="118">
        <v>2010</v>
      </c>
      <c r="Q663" s="6" t="str">
        <f t="shared" si="43"/>
        <v xml:space="preserve">Level 3 - Spreadsheet Software - 2010 - Workbook </v>
      </c>
      <c r="R663" s="125">
        <v>9781445394985</v>
      </c>
      <c r="S663" s="95">
        <v>15</v>
      </c>
      <c r="T663" s="15">
        <v>2010</v>
      </c>
      <c r="U663" s="6" t="s">
        <v>340</v>
      </c>
      <c r="V663" s="7" t="s">
        <v>343</v>
      </c>
    </row>
    <row r="664" spans="1:22" x14ac:dyDescent="0.35">
      <c r="A664" s="17" t="str">
        <f>IF($M664=A$1,COUNTIF($M$2:M664,A$1),"-")</f>
        <v>-</v>
      </c>
      <c r="B664" s="17" t="str">
        <f>IF($M664=B$1,COUNTIF($M$2:N664,B$1),"-")</f>
        <v>-</v>
      </c>
      <c r="C664" s="17">
        <f>IF($M664=C$1,COUNTIF($M$2:O664,C$1),"-")</f>
        <v>28</v>
      </c>
      <c r="D664" s="17" t="str">
        <f>IF($M664=D$1,COUNTIF($M$2:P664,D$1),"-")</f>
        <v>-</v>
      </c>
      <c r="E664" s="17" t="str">
        <f>IF($M664=E$1,COUNTIF($M$2:Q664,E$1),"-")</f>
        <v>-</v>
      </c>
      <c r="F664" s="17" t="str">
        <f>IF($M664=F$1,COUNTIF($M$2:R664,F$1),"-")</f>
        <v>-</v>
      </c>
      <c r="G664" s="17" t="str">
        <f>IF($M664=G$1,COUNTIF($M$2:S664,G$1),"-")</f>
        <v>-</v>
      </c>
      <c r="H664" s="17" t="str">
        <f>IF($M664=H$1,COUNTIF($M$2:T664,H$1),"-")</f>
        <v>-</v>
      </c>
      <c r="I664" s="17" t="str">
        <f>IF($M664=I$1,COUNTIF($M$2:U664,I$1),"-")</f>
        <v>-</v>
      </c>
      <c r="J664" s="17" t="str">
        <f>IF($M664=J$1,COUNTIF($M$2:V664,J$1),"-")</f>
        <v>-</v>
      </c>
      <c r="K664" s="17" t="str">
        <f>IF($M664=K$1,COUNTIF($M$2:W664,K$1),"-")</f>
        <v>-</v>
      </c>
      <c r="M664" s="6" t="s">
        <v>136</v>
      </c>
      <c r="N664" s="8" t="s">
        <v>600</v>
      </c>
      <c r="O664" s="8" t="s">
        <v>146</v>
      </c>
      <c r="P664" s="118">
        <v>2010</v>
      </c>
      <c r="Q664" s="6" t="str">
        <f t="shared" si="43"/>
        <v>Level 3 - Professional Ethics in Accounting and Finance - 2010 - Combined Text &amp; Question Bank</v>
      </c>
      <c r="R664" s="125">
        <v>9781445397238</v>
      </c>
      <c r="S664" s="95">
        <v>23</v>
      </c>
      <c r="T664" s="15">
        <v>2010</v>
      </c>
      <c r="U664" s="6" t="s">
        <v>340</v>
      </c>
      <c r="V664" s="7" t="s">
        <v>343</v>
      </c>
    </row>
    <row r="665" spans="1:22" x14ac:dyDescent="0.35">
      <c r="A665" s="17" t="str">
        <f>IF($M665=A$1,COUNTIF($M$2:M665,A$1),"-")</f>
        <v>-</v>
      </c>
      <c r="B665" s="17" t="str">
        <f>IF($M665=B$1,COUNTIF($M$2:N665,B$1),"-")</f>
        <v>-</v>
      </c>
      <c r="C665" s="17">
        <f>IF($M665=C$1,COUNTIF($M$2:O665,C$1),"-")</f>
        <v>29</v>
      </c>
      <c r="D665" s="17" t="str">
        <f>IF($M665=D$1,COUNTIF($M$2:P665,D$1),"-")</f>
        <v>-</v>
      </c>
      <c r="E665" s="17" t="str">
        <f>IF($M665=E$1,COUNTIF($M$2:Q665,E$1),"-")</f>
        <v>-</v>
      </c>
      <c r="F665" s="17" t="str">
        <f>IF($M665=F$1,COUNTIF($M$2:R665,F$1),"-")</f>
        <v>-</v>
      </c>
      <c r="G665" s="17" t="str">
        <f>IF($M665=G$1,COUNTIF($M$2:S665,G$1),"-")</f>
        <v>-</v>
      </c>
      <c r="H665" s="17" t="str">
        <f>IF($M665=H$1,COUNTIF($M$2:T665,H$1),"-")</f>
        <v>-</v>
      </c>
      <c r="I665" s="17" t="str">
        <f>IF($M665=I$1,COUNTIF($M$2:U665,I$1),"-")</f>
        <v>-</v>
      </c>
      <c r="J665" s="17" t="str">
        <f>IF($M665=J$1,COUNTIF($M$2:V665,J$1),"-")</f>
        <v>-</v>
      </c>
      <c r="K665" s="17" t="str">
        <f>IF($M665=K$1,COUNTIF($M$2:W665,K$1),"-")</f>
        <v>-</v>
      </c>
      <c r="M665" s="6" t="s">
        <v>136</v>
      </c>
      <c r="N665" s="8" t="s">
        <v>600</v>
      </c>
      <c r="O665" s="8" t="s">
        <v>144</v>
      </c>
      <c r="P665" s="118">
        <v>2010</v>
      </c>
      <c r="Q665" s="6" t="str">
        <f t="shared" si="43"/>
        <v>Level 3 - Professional Ethics in Accounting and Finance - 2010 - Passcards</v>
      </c>
      <c r="R665" s="125">
        <v>9781445394770</v>
      </c>
      <c r="S665" s="95">
        <v>8</v>
      </c>
      <c r="T665" s="15">
        <v>2010</v>
      </c>
      <c r="U665" s="6" t="s">
        <v>340</v>
      </c>
      <c r="V665" s="7" t="s">
        <v>343</v>
      </c>
    </row>
    <row r="666" spans="1:22" x14ac:dyDescent="0.35">
      <c r="A666" s="17" t="str">
        <f>IF($M666=A$1,COUNTIF($M$2:M666,A$1),"-")</f>
        <v>-</v>
      </c>
      <c r="B666" s="17" t="str">
        <f>IF($M666=B$1,COUNTIF($M$2:N666,B$1),"-")</f>
        <v>-</v>
      </c>
      <c r="C666" s="17">
        <f>IF($M666=C$1,COUNTIF($M$2:O666,C$1),"-")</f>
        <v>30</v>
      </c>
      <c r="D666" s="17" t="str">
        <f>IF($M666=D$1,COUNTIF($M$2:P666,D$1),"-")</f>
        <v>-</v>
      </c>
      <c r="E666" s="17" t="str">
        <f>IF($M666=E$1,COUNTIF($M$2:Q666,E$1),"-")</f>
        <v>-</v>
      </c>
      <c r="F666" s="17" t="str">
        <f>IF($M666=F$1,COUNTIF($M$2:R666,F$1),"-")</f>
        <v>-</v>
      </c>
      <c r="G666" s="17" t="str">
        <f>IF($M666=G$1,COUNTIF($M$2:S666,G$1),"-")</f>
        <v>-</v>
      </c>
      <c r="H666" s="17" t="str">
        <f>IF($M666=H$1,COUNTIF($M$2:T666,H$1),"-")</f>
        <v>-</v>
      </c>
      <c r="I666" s="17" t="str">
        <f>IF($M666=I$1,COUNTIF($M$2:U666,I$1),"-")</f>
        <v>-</v>
      </c>
      <c r="J666" s="17" t="str">
        <f>IF($M666=J$1,COUNTIF($M$2:V666,J$1),"-")</f>
        <v>-</v>
      </c>
      <c r="K666" s="17" t="str">
        <f>IF($M666=K$1,COUNTIF($M$2:W666,K$1),"-")</f>
        <v>-</v>
      </c>
      <c r="M666" s="6" t="s">
        <v>136</v>
      </c>
      <c r="N666" s="8" t="s">
        <v>601</v>
      </c>
      <c r="O666" s="8" t="s">
        <v>328</v>
      </c>
      <c r="P666" s="118">
        <v>2010</v>
      </c>
      <c r="Q666" s="6" t="str">
        <f t="shared" si="43"/>
        <v>Level 4 - Financial Statements - 2010 - Text Book</v>
      </c>
      <c r="R666" s="125">
        <v>9781445394633</v>
      </c>
      <c r="S666" s="95">
        <v>17</v>
      </c>
      <c r="T666" s="15">
        <v>2010</v>
      </c>
      <c r="U666" s="6" t="s">
        <v>340</v>
      </c>
      <c r="V666" s="7" t="s">
        <v>343</v>
      </c>
    </row>
    <row r="667" spans="1:22" x14ac:dyDescent="0.35">
      <c r="A667" s="17" t="str">
        <f>IF($M667=A$1,COUNTIF($M$2:M667,A$1),"-")</f>
        <v>-</v>
      </c>
      <c r="B667" s="17" t="str">
        <f>IF($M667=B$1,COUNTIF($M$2:N667,B$1),"-")</f>
        <v>-</v>
      </c>
      <c r="C667" s="17">
        <f>IF($M667=C$1,COUNTIF($M$2:O667,C$1),"-")</f>
        <v>31</v>
      </c>
      <c r="D667" s="17" t="str">
        <f>IF($M667=D$1,COUNTIF($M$2:P667,D$1),"-")</f>
        <v>-</v>
      </c>
      <c r="E667" s="17" t="str">
        <f>IF($M667=E$1,COUNTIF($M$2:Q667,E$1),"-")</f>
        <v>-</v>
      </c>
      <c r="F667" s="17" t="str">
        <f>IF($M667=F$1,COUNTIF($M$2:R667,F$1),"-")</f>
        <v>-</v>
      </c>
      <c r="G667" s="17" t="str">
        <f>IF($M667=G$1,COUNTIF($M$2:S667,G$1),"-")</f>
        <v>-</v>
      </c>
      <c r="H667" s="17" t="str">
        <f>IF($M667=H$1,COUNTIF($M$2:T667,H$1),"-")</f>
        <v>-</v>
      </c>
      <c r="I667" s="17" t="str">
        <f>IF($M667=I$1,COUNTIF($M$2:U667,I$1),"-")</f>
        <v>-</v>
      </c>
      <c r="J667" s="17" t="str">
        <f>IF($M667=J$1,COUNTIF($M$2:V667,J$1),"-")</f>
        <v>-</v>
      </c>
      <c r="K667" s="17" t="str">
        <f>IF($M667=K$1,COUNTIF($M$2:W667,K$1),"-")</f>
        <v>-</v>
      </c>
      <c r="M667" s="6" t="s">
        <v>136</v>
      </c>
      <c r="N667" s="8" t="s">
        <v>601</v>
      </c>
      <c r="O667" s="8" t="s">
        <v>329</v>
      </c>
      <c r="P667" s="118">
        <v>2010</v>
      </c>
      <c r="Q667" s="6" t="str">
        <f t="shared" si="43"/>
        <v>Level 4 - Financial Statements - 2010 - Question bank</v>
      </c>
      <c r="R667" s="125">
        <v>9781445394909</v>
      </c>
      <c r="S667" s="95">
        <v>15</v>
      </c>
      <c r="T667" s="15">
        <v>2010</v>
      </c>
      <c r="U667" s="6" t="s">
        <v>340</v>
      </c>
      <c r="V667" s="7" t="s">
        <v>343</v>
      </c>
    </row>
    <row r="668" spans="1:22" x14ac:dyDescent="0.35">
      <c r="A668" s="17" t="str">
        <f>IF($M668=A$1,COUNTIF($M$2:M668,A$1),"-")</f>
        <v>-</v>
      </c>
      <c r="B668" s="17" t="str">
        <f>IF($M668=B$1,COUNTIF($M$2:N668,B$1),"-")</f>
        <v>-</v>
      </c>
      <c r="C668" s="17">
        <f>IF($M668=C$1,COUNTIF($M$2:O668,C$1),"-")</f>
        <v>32</v>
      </c>
      <c r="D668" s="17" t="str">
        <f>IF($M668=D$1,COUNTIF($M$2:P668,D$1),"-")</f>
        <v>-</v>
      </c>
      <c r="E668" s="17" t="str">
        <f>IF($M668=E$1,COUNTIF($M$2:Q668,E$1),"-")</f>
        <v>-</v>
      </c>
      <c r="F668" s="17" t="str">
        <f>IF($M668=F$1,COUNTIF($M$2:R668,F$1),"-")</f>
        <v>-</v>
      </c>
      <c r="G668" s="17" t="str">
        <f>IF($M668=G$1,COUNTIF($M$2:S668,G$1),"-")</f>
        <v>-</v>
      </c>
      <c r="H668" s="17" t="str">
        <f>IF($M668=H$1,COUNTIF($M$2:T668,H$1),"-")</f>
        <v>-</v>
      </c>
      <c r="I668" s="17" t="str">
        <f>IF($M668=I$1,COUNTIF($M$2:U668,I$1),"-")</f>
        <v>-</v>
      </c>
      <c r="J668" s="17" t="str">
        <f>IF($M668=J$1,COUNTIF($M$2:V668,J$1),"-")</f>
        <v>-</v>
      </c>
      <c r="K668" s="17" t="str">
        <f>IF($M668=K$1,COUNTIF($M$2:W668,K$1),"-")</f>
        <v>-</v>
      </c>
      <c r="M668" s="6" t="s">
        <v>136</v>
      </c>
      <c r="N668" s="8" t="s">
        <v>601</v>
      </c>
      <c r="O668" s="8" t="s">
        <v>144</v>
      </c>
      <c r="P668" s="118">
        <v>2010</v>
      </c>
      <c r="Q668" s="6" t="str">
        <f t="shared" si="43"/>
        <v>Level 4 - Financial Statements - 2010 - Passcards</v>
      </c>
      <c r="R668" s="125">
        <v>9781445394787</v>
      </c>
      <c r="S668" s="95">
        <v>8</v>
      </c>
      <c r="T668" s="15">
        <v>2010</v>
      </c>
      <c r="U668" s="6" t="s">
        <v>340</v>
      </c>
      <c r="V668" s="7" t="s">
        <v>343</v>
      </c>
    </row>
    <row r="669" spans="1:22" x14ac:dyDescent="0.35">
      <c r="A669" s="17" t="str">
        <f>IF($M669=A$1,COUNTIF($M$2:M669,A$1),"-")</f>
        <v>-</v>
      </c>
      <c r="B669" s="17" t="str">
        <f>IF($M669=B$1,COUNTIF($M$2:N669,B$1),"-")</f>
        <v>-</v>
      </c>
      <c r="C669" s="17">
        <f>IF($M669=C$1,COUNTIF($M$2:O669,C$1),"-")</f>
        <v>33</v>
      </c>
      <c r="D669" s="17" t="str">
        <f>IF($M669=D$1,COUNTIF($M$2:P669,D$1),"-")</f>
        <v>-</v>
      </c>
      <c r="E669" s="17" t="str">
        <f>IF($M669=E$1,COUNTIF($M$2:Q669,E$1),"-")</f>
        <v>-</v>
      </c>
      <c r="F669" s="17" t="str">
        <f>IF($M669=F$1,COUNTIF($M$2:R669,F$1),"-")</f>
        <v>-</v>
      </c>
      <c r="G669" s="17" t="str">
        <f>IF($M669=G$1,COUNTIF($M$2:S669,G$1),"-")</f>
        <v>-</v>
      </c>
      <c r="H669" s="17" t="str">
        <f>IF($M669=H$1,COUNTIF($M$2:T669,H$1),"-")</f>
        <v>-</v>
      </c>
      <c r="I669" s="17" t="str">
        <f>IF($M669=I$1,COUNTIF($M$2:U669,I$1),"-")</f>
        <v>-</v>
      </c>
      <c r="J669" s="17" t="str">
        <f>IF($M669=J$1,COUNTIF($M$2:V669,J$1),"-")</f>
        <v>-</v>
      </c>
      <c r="K669" s="17" t="str">
        <f>IF($M669=K$1,COUNTIF($M$2:W669,K$1),"-")</f>
        <v>-</v>
      </c>
      <c r="M669" s="6" t="s">
        <v>136</v>
      </c>
      <c r="N669" s="8" t="s">
        <v>602</v>
      </c>
      <c r="O669" s="8" t="s">
        <v>328</v>
      </c>
      <c r="P669" s="118">
        <v>2010</v>
      </c>
      <c r="Q669" s="6" t="str">
        <f t="shared" si="43"/>
        <v>Level 4 - Budgeting  - 2010 - Text Book</v>
      </c>
      <c r="R669" s="125">
        <v>9781445394640</v>
      </c>
      <c r="S669" s="95">
        <v>17</v>
      </c>
      <c r="T669" s="15">
        <v>2010</v>
      </c>
      <c r="U669" s="6" t="s">
        <v>340</v>
      </c>
      <c r="V669" s="7" t="s">
        <v>343</v>
      </c>
    </row>
    <row r="670" spans="1:22" x14ac:dyDescent="0.35">
      <c r="A670" s="17" t="str">
        <f>IF($M670=A$1,COUNTIF($M$2:M670,A$1),"-")</f>
        <v>-</v>
      </c>
      <c r="B670" s="17" t="str">
        <f>IF($M670=B$1,COUNTIF($M$2:N670,B$1),"-")</f>
        <v>-</v>
      </c>
      <c r="C670" s="17">
        <f>IF($M670=C$1,COUNTIF($M$2:O670,C$1),"-")</f>
        <v>34</v>
      </c>
      <c r="D670" s="17" t="str">
        <f>IF($M670=D$1,COUNTIF($M$2:P670,D$1),"-")</f>
        <v>-</v>
      </c>
      <c r="E670" s="17" t="str">
        <f>IF($M670=E$1,COUNTIF($M$2:Q670,E$1),"-")</f>
        <v>-</v>
      </c>
      <c r="F670" s="17" t="str">
        <f>IF($M670=F$1,COUNTIF($M$2:R670,F$1),"-")</f>
        <v>-</v>
      </c>
      <c r="G670" s="17" t="str">
        <f>IF($M670=G$1,COUNTIF($M$2:S670,G$1),"-")</f>
        <v>-</v>
      </c>
      <c r="H670" s="17" t="str">
        <f>IF($M670=H$1,COUNTIF($M$2:T670,H$1),"-")</f>
        <v>-</v>
      </c>
      <c r="I670" s="17" t="str">
        <f>IF($M670=I$1,COUNTIF($M$2:U670,I$1),"-")</f>
        <v>-</v>
      </c>
      <c r="J670" s="17" t="str">
        <f>IF($M670=J$1,COUNTIF($M$2:V670,J$1),"-")</f>
        <v>-</v>
      </c>
      <c r="K670" s="17" t="str">
        <f>IF($M670=K$1,COUNTIF($M$2:W670,K$1),"-")</f>
        <v>-</v>
      </c>
      <c r="M670" s="6" t="s">
        <v>136</v>
      </c>
      <c r="N670" s="8" t="s">
        <v>602</v>
      </c>
      <c r="O670" s="8" t="s">
        <v>329</v>
      </c>
      <c r="P670" s="118">
        <v>2010</v>
      </c>
      <c r="Q670" s="6" t="str">
        <f t="shared" si="43"/>
        <v>Level 4 - Budgeting  - 2010 - Question bank</v>
      </c>
      <c r="R670" s="125">
        <v>9781445394916</v>
      </c>
      <c r="S670" s="95">
        <v>15</v>
      </c>
      <c r="T670" s="15">
        <v>2010</v>
      </c>
      <c r="U670" s="6" t="s">
        <v>340</v>
      </c>
      <c r="V670" s="7" t="s">
        <v>343</v>
      </c>
    </row>
    <row r="671" spans="1:22" x14ac:dyDescent="0.35">
      <c r="A671" s="17" t="str">
        <f>IF($M671=A$1,COUNTIF($M$2:M671,A$1),"-")</f>
        <v>-</v>
      </c>
      <c r="B671" s="17" t="str">
        <f>IF($M671=B$1,COUNTIF($M$2:N671,B$1),"-")</f>
        <v>-</v>
      </c>
      <c r="C671" s="17">
        <f>IF($M671=C$1,COUNTIF($M$2:O671,C$1),"-")</f>
        <v>35</v>
      </c>
      <c r="D671" s="17" t="str">
        <f>IF($M671=D$1,COUNTIF($M$2:P671,D$1),"-")</f>
        <v>-</v>
      </c>
      <c r="E671" s="17" t="str">
        <f>IF($M671=E$1,COUNTIF($M$2:Q671,E$1),"-")</f>
        <v>-</v>
      </c>
      <c r="F671" s="17" t="str">
        <f>IF($M671=F$1,COUNTIF($M$2:R671,F$1),"-")</f>
        <v>-</v>
      </c>
      <c r="G671" s="17" t="str">
        <f>IF($M671=G$1,COUNTIF($M$2:S671,G$1),"-")</f>
        <v>-</v>
      </c>
      <c r="H671" s="17" t="str">
        <f>IF($M671=H$1,COUNTIF($M$2:T671,H$1),"-")</f>
        <v>-</v>
      </c>
      <c r="I671" s="17" t="str">
        <f>IF($M671=I$1,COUNTIF($M$2:U671,I$1),"-")</f>
        <v>-</v>
      </c>
      <c r="J671" s="17" t="str">
        <f>IF($M671=J$1,COUNTIF($M$2:V671,J$1),"-")</f>
        <v>-</v>
      </c>
      <c r="K671" s="17" t="str">
        <f>IF($M671=K$1,COUNTIF($M$2:W671,K$1),"-")</f>
        <v>-</v>
      </c>
      <c r="M671" s="6" t="s">
        <v>136</v>
      </c>
      <c r="N671" s="8" t="s">
        <v>602</v>
      </c>
      <c r="O671" s="8" t="s">
        <v>144</v>
      </c>
      <c r="P671" s="118">
        <v>2010</v>
      </c>
      <c r="Q671" s="6" t="str">
        <f t="shared" si="43"/>
        <v>Level 4 - Budgeting  - 2010 - Passcards</v>
      </c>
      <c r="R671" s="125">
        <v>9781445394794</v>
      </c>
      <c r="S671" s="95">
        <v>8</v>
      </c>
      <c r="T671" s="15">
        <v>2010</v>
      </c>
      <c r="U671" s="6" t="s">
        <v>340</v>
      </c>
      <c r="V671" s="7" t="s">
        <v>343</v>
      </c>
    </row>
    <row r="672" spans="1:22" x14ac:dyDescent="0.35">
      <c r="A672" s="17" t="str">
        <f>IF($M672=A$1,COUNTIF($M$2:M672,A$1),"-")</f>
        <v>-</v>
      </c>
      <c r="B672" s="17" t="str">
        <f>IF($M672=B$1,COUNTIF($M$2:N672,B$1),"-")</f>
        <v>-</v>
      </c>
      <c r="C672" s="17">
        <f>IF($M672=C$1,COUNTIF($M$2:O672,C$1),"-")</f>
        <v>36</v>
      </c>
      <c r="D672" s="17" t="str">
        <f>IF($M672=D$1,COUNTIF($M$2:P672,D$1),"-")</f>
        <v>-</v>
      </c>
      <c r="E672" s="17" t="str">
        <f>IF($M672=E$1,COUNTIF($M$2:Q672,E$1),"-")</f>
        <v>-</v>
      </c>
      <c r="F672" s="17" t="str">
        <f>IF($M672=F$1,COUNTIF($M$2:R672,F$1),"-")</f>
        <v>-</v>
      </c>
      <c r="G672" s="17" t="str">
        <f>IF($M672=G$1,COUNTIF($M$2:S672,G$1),"-")</f>
        <v>-</v>
      </c>
      <c r="H672" s="17" t="str">
        <f>IF($M672=H$1,COUNTIF($M$2:T672,H$1),"-")</f>
        <v>-</v>
      </c>
      <c r="I672" s="17" t="str">
        <f>IF($M672=I$1,COUNTIF($M$2:U672,I$1),"-")</f>
        <v>-</v>
      </c>
      <c r="J672" s="17" t="str">
        <f>IF($M672=J$1,COUNTIF($M$2:V672,J$1),"-")</f>
        <v>-</v>
      </c>
      <c r="K672" s="17" t="str">
        <f>IF($M672=K$1,COUNTIF($M$2:W672,K$1),"-")</f>
        <v>-</v>
      </c>
      <c r="M672" s="6" t="s">
        <v>136</v>
      </c>
      <c r="N672" s="8" t="s">
        <v>603</v>
      </c>
      <c r="O672" s="8" t="s">
        <v>328</v>
      </c>
      <c r="P672" s="118">
        <v>2010</v>
      </c>
      <c r="Q672" s="6" t="str">
        <f t="shared" si="43"/>
        <v>Level 4 - Financial Performance - 2010 - Text Book</v>
      </c>
      <c r="R672" s="125">
        <v>9781445394657</v>
      </c>
      <c r="S672" s="95">
        <v>17</v>
      </c>
      <c r="T672" s="15">
        <v>2010</v>
      </c>
      <c r="U672" s="6" t="s">
        <v>340</v>
      </c>
      <c r="V672" s="7" t="s">
        <v>343</v>
      </c>
    </row>
    <row r="673" spans="1:22" x14ac:dyDescent="0.35">
      <c r="A673" s="17" t="str">
        <f>IF($M673=A$1,COUNTIF($M$2:M673,A$1),"-")</f>
        <v>-</v>
      </c>
      <c r="B673" s="17" t="str">
        <f>IF($M673=B$1,COUNTIF($M$2:N673,B$1),"-")</f>
        <v>-</v>
      </c>
      <c r="C673" s="17">
        <f>IF($M673=C$1,COUNTIF($M$2:O673,C$1),"-")</f>
        <v>37</v>
      </c>
      <c r="D673" s="17" t="str">
        <f>IF($M673=D$1,COUNTIF($M$2:P673,D$1),"-")</f>
        <v>-</v>
      </c>
      <c r="E673" s="17" t="str">
        <f>IF($M673=E$1,COUNTIF($M$2:Q673,E$1),"-")</f>
        <v>-</v>
      </c>
      <c r="F673" s="17" t="str">
        <f>IF($M673=F$1,COUNTIF($M$2:R673,F$1),"-")</f>
        <v>-</v>
      </c>
      <c r="G673" s="17" t="str">
        <f>IF($M673=G$1,COUNTIF($M$2:S673,G$1),"-")</f>
        <v>-</v>
      </c>
      <c r="H673" s="17" t="str">
        <f>IF($M673=H$1,COUNTIF($M$2:T673,H$1),"-")</f>
        <v>-</v>
      </c>
      <c r="I673" s="17" t="str">
        <f>IF($M673=I$1,COUNTIF($M$2:U673,I$1),"-")</f>
        <v>-</v>
      </c>
      <c r="J673" s="17" t="str">
        <f>IF($M673=J$1,COUNTIF($M$2:V673,J$1),"-")</f>
        <v>-</v>
      </c>
      <c r="K673" s="17" t="str">
        <f>IF($M673=K$1,COUNTIF($M$2:W673,K$1),"-")</f>
        <v>-</v>
      </c>
      <c r="M673" s="6" t="s">
        <v>136</v>
      </c>
      <c r="N673" s="8" t="s">
        <v>603</v>
      </c>
      <c r="O673" s="8" t="s">
        <v>329</v>
      </c>
      <c r="P673" s="118">
        <v>2010</v>
      </c>
      <c r="Q673" s="6" t="str">
        <f t="shared" si="43"/>
        <v>Level 4 - Financial Performance - 2010 - Question bank</v>
      </c>
      <c r="R673" s="125">
        <v>9781445394923</v>
      </c>
      <c r="S673" s="95">
        <v>15</v>
      </c>
      <c r="T673" s="15">
        <v>2010</v>
      </c>
      <c r="U673" s="6" t="s">
        <v>340</v>
      </c>
      <c r="V673" s="7" t="s">
        <v>343</v>
      </c>
    </row>
    <row r="674" spans="1:22" x14ac:dyDescent="0.35">
      <c r="A674" s="17" t="str">
        <f>IF($M674=A$1,COUNTIF($M$2:M674,A$1),"-")</f>
        <v>-</v>
      </c>
      <c r="B674" s="17" t="str">
        <f>IF($M674=B$1,COUNTIF($M$2:N674,B$1),"-")</f>
        <v>-</v>
      </c>
      <c r="C674" s="17">
        <f>IF($M674=C$1,COUNTIF($M$2:O674,C$1),"-")</f>
        <v>38</v>
      </c>
      <c r="D674" s="17" t="str">
        <f>IF($M674=D$1,COUNTIF($M$2:P674,D$1),"-")</f>
        <v>-</v>
      </c>
      <c r="E674" s="17" t="str">
        <f>IF($M674=E$1,COUNTIF($M$2:Q674,E$1),"-")</f>
        <v>-</v>
      </c>
      <c r="F674" s="17" t="str">
        <f>IF($M674=F$1,COUNTIF($M$2:R674,F$1),"-")</f>
        <v>-</v>
      </c>
      <c r="G674" s="17" t="str">
        <f>IF($M674=G$1,COUNTIF($M$2:S674,G$1),"-")</f>
        <v>-</v>
      </c>
      <c r="H674" s="17" t="str">
        <f>IF($M674=H$1,COUNTIF($M$2:T674,H$1),"-")</f>
        <v>-</v>
      </c>
      <c r="I674" s="17" t="str">
        <f>IF($M674=I$1,COUNTIF($M$2:U674,I$1),"-")</f>
        <v>-</v>
      </c>
      <c r="J674" s="17" t="str">
        <f>IF($M674=J$1,COUNTIF($M$2:V674,J$1),"-")</f>
        <v>-</v>
      </c>
      <c r="K674" s="17" t="str">
        <f>IF($M674=K$1,COUNTIF($M$2:W674,K$1),"-")</f>
        <v>-</v>
      </c>
      <c r="M674" s="6" t="s">
        <v>136</v>
      </c>
      <c r="N674" s="8" t="s">
        <v>603</v>
      </c>
      <c r="O674" s="8" t="s">
        <v>144</v>
      </c>
      <c r="P674" s="118">
        <v>2010</v>
      </c>
      <c r="Q674" s="6" t="str">
        <f t="shared" si="43"/>
        <v>Level 4 - Financial Performance - 2010 - Passcards</v>
      </c>
      <c r="R674" s="125">
        <v>9781445394800</v>
      </c>
      <c r="S674" s="95">
        <v>8</v>
      </c>
      <c r="T674" s="15">
        <v>2010</v>
      </c>
      <c r="U674" s="6" t="s">
        <v>340</v>
      </c>
      <c r="V674" s="7" t="s">
        <v>343</v>
      </c>
    </row>
    <row r="675" spans="1:22" x14ac:dyDescent="0.35">
      <c r="A675" s="17" t="str">
        <f>IF($M675=A$1,COUNTIF($M$2:M675,A$1),"-")</f>
        <v>-</v>
      </c>
      <c r="B675" s="17" t="str">
        <f>IF($M675=B$1,COUNTIF($M$2:N675,B$1),"-")</f>
        <v>-</v>
      </c>
      <c r="C675" s="17">
        <f>IF($M675=C$1,COUNTIF($M$2:O675,C$1),"-")</f>
        <v>39</v>
      </c>
      <c r="D675" s="17" t="str">
        <f>IF($M675=D$1,COUNTIF($M$2:P675,D$1),"-")</f>
        <v>-</v>
      </c>
      <c r="E675" s="17" t="str">
        <f>IF($M675=E$1,COUNTIF($M$2:Q675,E$1),"-")</f>
        <v>-</v>
      </c>
      <c r="F675" s="17" t="str">
        <f>IF($M675=F$1,COUNTIF($M$2:R675,F$1),"-")</f>
        <v>-</v>
      </c>
      <c r="G675" s="17" t="str">
        <f>IF($M675=G$1,COUNTIF($M$2:S675,G$1),"-")</f>
        <v>-</v>
      </c>
      <c r="H675" s="17" t="str">
        <f>IF($M675=H$1,COUNTIF($M$2:T675,H$1),"-")</f>
        <v>-</v>
      </c>
      <c r="I675" s="17" t="str">
        <f>IF($M675=I$1,COUNTIF($M$2:U675,I$1),"-")</f>
        <v>-</v>
      </c>
      <c r="J675" s="17" t="str">
        <f>IF($M675=J$1,COUNTIF($M$2:V675,J$1),"-")</f>
        <v>-</v>
      </c>
      <c r="K675" s="17" t="str">
        <f>IF($M675=K$1,COUNTIF($M$2:W675,K$1),"-")</f>
        <v>-</v>
      </c>
      <c r="M675" s="6" t="s">
        <v>136</v>
      </c>
      <c r="N675" s="8" t="s">
        <v>604</v>
      </c>
      <c r="O675" s="8" t="s">
        <v>140</v>
      </c>
      <c r="P675" s="118">
        <v>2010</v>
      </c>
      <c r="Q675" s="6" t="str">
        <f t="shared" si="43"/>
        <v>Level 4 - Internal Controls and Accounting Systems - 2010 - Workbook</v>
      </c>
      <c r="R675" s="125">
        <v>9781445394992</v>
      </c>
      <c r="S675" s="95">
        <v>15</v>
      </c>
      <c r="T675" s="15">
        <v>2010</v>
      </c>
      <c r="U675" s="6" t="s">
        <v>340</v>
      </c>
      <c r="V675" s="7" t="s">
        <v>343</v>
      </c>
    </row>
    <row r="676" spans="1:22" x14ac:dyDescent="0.35">
      <c r="A676" s="17" t="str">
        <f>IF($M676=A$1,COUNTIF($M$2:M676,A$1),"-")</f>
        <v>-</v>
      </c>
      <c r="B676" s="17" t="str">
        <f>IF($M676=B$1,COUNTIF($M$2:N676,B$1),"-")</f>
        <v>-</v>
      </c>
      <c r="C676" s="17">
        <f>IF($M676=C$1,COUNTIF($M$2:O676,C$1),"-")</f>
        <v>40</v>
      </c>
      <c r="D676" s="17" t="str">
        <f>IF($M676=D$1,COUNTIF($M$2:P676,D$1),"-")</f>
        <v>-</v>
      </c>
      <c r="E676" s="17" t="str">
        <f>IF($M676=E$1,COUNTIF($M$2:Q676,E$1),"-")</f>
        <v>-</v>
      </c>
      <c r="F676" s="17" t="str">
        <f>IF($M676=F$1,COUNTIF($M$2:R676,F$1),"-")</f>
        <v>-</v>
      </c>
      <c r="G676" s="17" t="str">
        <f>IF($M676=G$1,COUNTIF($M$2:S676,G$1),"-")</f>
        <v>-</v>
      </c>
      <c r="H676" s="17" t="str">
        <f>IF($M676=H$1,COUNTIF($M$2:T676,H$1),"-")</f>
        <v>-</v>
      </c>
      <c r="I676" s="17" t="str">
        <f>IF($M676=I$1,COUNTIF($M$2:U676,I$1),"-")</f>
        <v>-</v>
      </c>
      <c r="J676" s="17" t="str">
        <f>IF($M676=J$1,COUNTIF($M$2:V676,J$1),"-")</f>
        <v>-</v>
      </c>
      <c r="K676" s="17" t="str">
        <f>IF($M676=K$1,COUNTIF($M$2:W676,K$1),"-")</f>
        <v>-</v>
      </c>
      <c r="M676" s="6" t="s">
        <v>136</v>
      </c>
      <c r="N676" s="8" t="s">
        <v>605</v>
      </c>
      <c r="O676" s="8" t="s">
        <v>328</v>
      </c>
      <c r="P676" s="118">
        <v>2010</v>
      </c>
      <c r="Q676" s="6" t="str">
        <f t="shared" si="43"/>
        <v>Level 4 - Credit Management and Debt Control - 2010 - Text Book</v>
      </c>
      <c r="R676" s="125">
        <v>9781445394671</v>
      </c>
      <c r="S676" s="95">
        <v>17</v>
      </c>
      <c r="T676" s="15">
        <v>2010</v>
      </c>
      <c r="U676" s="6" t="s">
        <v>340</v>
      </c>
      <c r="V676" s="7" t="s">
        <v>343</v>
      </c>
    </row>
    <row r="677" spans="1:22" x14ac:dyDescent="0.35">
      <c r="A677" s="17" t="str">
        <f>IF($M677=A$1,COUNTIF($M$2:M677,A$1),"-")</f>
        <v>-</v>
      </c>
      <c r="B677" s="17" t="str">
        <f>IF($M677=B$1,COUNTIF($M$2:N677,B$1),"-")</f>
        <v>-</v>
      </c>
      <c r="C677" s="17">
        <f>IF($M677=C$1,COUNTIF($M$2:O677,C$1),"-")</f>
        <v>41</v>
      </c>
      <c r="D677" s="17" t="str">
        <f>IF($M677=D$1,COUNTIF($M$2:P677,D$1),"-")</f>
        <v>-</v>
      </c>
      <c r="E677" s="17" t="str">
        <f>IF($M677=E$1,COUNTIF($M$2:Q677,E$1),"-")</f>
        <v>-</v>
      </c>
      <c r="F677" s="17" t="str">
        <f>IF($M677=F$1,COUNTIF($M$2:R677,F$1),"-")</f>
        <v>-</v>
      </c>
      <c r="G677" s="17" t="str">
        <f>IF($M677=G$1,COUNTIF($M$2:S677,G$1),"-")</f>
        <v>-</v>
      </c>
      <c r="H677" s="17" t="str">
        <f>IF($M677=H$1,COUNTIF($M$2:T677,H$1),"-")</f>
        <v>-</v>
      </c>
      <c r="I677" s="17" t="str">
        <f>IF($M677=I$1,COUNTIF($M$2:U677,I$1),"-")</f>
        <v>-</v>
      </c>
      <c r="J677" s="17" t="str">
        <f>IF($M677=J$1,COUNTIF($M$2:V677,J$1),"-")</f>
        <v>-</v>
      </c>
      <c r="K677" s="17" t="str">
        <f>IF($M677=K$1,COUNTIF($M$2:W677,K$1),"-")</f>
        <v>-</v>
      </c>
      <c r="M677" s="6" t="s">
        <v>136</v>
      </c>
      <c r="N677" s="8" t="s">
        <v>605</v>
      </c>
      <c r="O677" s="8" t="s">
        <v>329</v>
      </c>
      <c r="P677" s="118">
        <v>2010</v>
      </c>
      <c r="Q677" s="6" t="str">
        <f t="shared" si="43"/>
        <v>Level 4 - Credit Management and Debt Control - 2010 - Question bank</v>
      </c>
      <c r="R677" s="125">
        <v>9781445394947</v>
      </c>
      <c r="S677" s="95">
        <v>15</v>
      </c>
      <c r="T677" s="15">
        <v>2010</v>
      </c>
      <c r="U677" s="6" t="s">
        <v>340</v>
      </c>
      <c r="V677" s="7" t="s">
        <v>343</v>
      </c>
    </row>
    <row r="678" spans="1:22" x14ac:dyDescent="0.35">
      <c r="A678" s="17" t="str">
        <f>IF($M678=A$1,COUNTIF($M$2:M678,A$1),"-")</f>
        <v>-</v>
      </c>
      <c r="B678" s="17" t="str">
        <f>IF($M678=B$1,COUNTIF($M$2:N678,B$1),"-")</f>
        <v>-</v>
      </c>
      <c r="C678" s="17">
        <f>IF($M678=C$1,COUNTIF($M$2:O678,C$1),"-")</f>
        <v>42</v>
      </c>
      <c r="D678" s="17" t="str">
        <f>IF($M678=D$1,COUNTIF($M$2:P678,D$1),"-")</f>
        <v>-</v>
      </c>
      <c r="E678" s="17" t="str">
        <f>IF($M678=E$1,COUNTIF($M$2:Q678,E$1),"-")</f>
        <v>-</v>
      </c>
      <c r="F678" s="17" t="str">
        <f>IF($M678=F$1,COUNTIF($M$2:R678,F$1),"-")</f>
        <v>-</v>
      </c>
      <c r="G678" s="17" t="str">
        <f>IF($M678=G$1,COUNTIF($M$2:S678,G$1),"-")</f>
        <v>-</v>
      </c>
      <c r="H678" s="17" t="str">
        <f>IF($M678=H$1,COUNTIF($M$2:T678,H$1),"-")</f>
        <v>-</v>
      </c>
      <c r="I678" s="17" t="str">
        <f>IF($M678=I$1,COUNTIF($M$2:U678,I$1),"-")</f>
        <v>-</v>
      </c>
      <c r="J678" s="17" t="str">
        <f>IF($M678=J$1,COUNTIF($M$2:V678,J$1),"-")</f>
        <v>-</v>
      </c>
      <c r="K678" s="17" t="str">
        <f>IF($M678=K$1,COUNTIF($M$2:W678,K$1),"-")</f>
        <v>-</v>
      </c>
      <c r="M678" s="6" t="s">
        <v>136</v>
      </c>
      <c r="N678" s="8" t="s">
        <v>605</v>
      </c>
      <c r="O678" s="8" t="s">
        <v>144</v>
      </c>
      <c r="P678" s="118">
        <v>2010</v>
      </c>
      <c r="Q678" s="6" t="str">
        <f t="shared" si="43"/>
        <v>Level 4 - Credit Management and Debt Control - 2010 - Passcards</v>
      </c>
      <c r="R678" s="125">
        <v>9781445394824</v>
      </c>
      <c r="S678" s="95">
        <v>8</v>
      </c>
      <c r="T678" s="15">
        <v>2010</v>
      </c>
      <c r="U678" s="6" t="s">
        <v>340</v>
      </c>
      <c r="V678" s="7" t="s">
        <v>343</v>
      </c>
    </row>
    <row r="679" spans="1:22" x14ac:dyDescent="0.35">
      <c r="A679" s="17" t="str">
        <f>IF($M679=A$1,COUNTIF($M$2:M679,A$1),"-")</f>
        <v>-</v>
      </c>
      <c r="B679" s="17" t="str">
        <f>IF($M679=B$1,COUNTIF($M$2:N679,B$1),"-")</f>
        <v>-</v>
      </c>
      <c r="C679" s="17">
        <f>IF($M679=C$1,COUNTIF($M$2:O679,C$1),"-")</f>
        <v>43</v>
      </c>
      <c r="D679" s="17" t="str">
        <f>IF($M679=D$1,COUNTIF($M$2:P679,D$1),"-")</f>
        <v>-</v>
      </c>
      <c r="E679" s="17" t="str">
        <f>IF($M679=E$1,COUNTIF($M$2:Q679,E$1),"-")</f>
        <v>-</v>
      </c>
      <c r="F679" s="17" t="str">
        <f>IF($M679=F$1,COUNTIF($M$2:R679,F$1),"-")</f>
        <v>-</v>
      </c>
      <c r="G679" s="17" t="str">
        <f>IF($M679=G$1,COUNTIF($M$2:S679,G$1),"-")</f>
        <v>-</v>
      </c>
      <c r="H679" s="17" t="str">
        <f>IF($M679=H$1,COUNTIF($M$2:T679,H$1),"-")</f>
        <v>-</v>
      </c>
      <c r="I679" s="17" t="str">
        <f>IF($M679=I$1,COUNTIF($M$2:U679,I$1),"-")</f>
        <v>-</v>
      </c>
      <c r="J679" s="17" t="str">
        <f>IF($M679=J$1,COUNTIF($M$2:V679,J$1),"-")</f>
        <v>-</v>
      </c>
      <c r="K679" s="17" t="str">
        <f>IF($M679=K$1,COUNTIF($M$2:W679,K$1),"-")</f>
        <v>-</v>
      </c>
      <c r="M679" s="6" t="s">
        <v>136</v>
      </c>
      <c r="N679" s="8" t="s">
        <v>606</v>
      </c>
      <c r="O679" s="8" t="s">
        <v>328</v>
      </c>
      <c r="P679" s="118">
        <v>2010</v>
      </c>
      <c r="Q679" s="6" t="str">
        <f t="shared" si="43"/>
        <v>Level 4 - External Auditing  - 2010 - Text Book</v>
      </c>
      <c r="R679" s="125">
        <v>9781445394664</v>
      </c>
      <c r="S679" s="95">
        <v>17</v>
      </c>
      <c r="T679" s="15">
        <v>2010</v>
      </c>
      <c r="U679" s="6" t="s">
        <v>340</v>
      </c>
      <c r="V679" s="7" t="s">
        <v>343</v>
      </c>
    </row>
    <row r="680" spans="1:22" x14ac:dyDescent="0.35">
      <c r="A680" s="17" t="str">
        <f>IF($M680=A$1,COUNTIF($M$2:M680,A$1),"-")</f>
        <v>-</v>
      </c>
      <c r="B680" s="17" t="str">
        <f>IF($M680=B$1,COUNTIF($M$2:N680,B$1),"-")</f>
        <v>-</v>
      </c>
      <c r="C680" s="17">
        <f>IF($M680=C$1,COUNTIF($M$2:O680,C$1),"-")</f>
        <v>44</v>
      </c>
      <c r="D680" s="17" t="str">
        <f>IF($M680=D$1,COUNTIF($M$2:P680,D$1),"-")</f>
        <v>-</v>
      </c>
      <c r="E680" s="17" t="str">
        <f>IF($M680=E$1,COUNTIF($M$2:Q680,E$1),"-")</f>
        <v>-</v>
      </c>
      <c r="F680" s="17" t="str">
        <f>IF($M680=F$1,COUNTIF($M$2:R680,F$1),"-")</f>
        <v>-</v>
      </c>
      <c r="G680" s="17" t="str">
        <f>IF($M680=G$1,COUNTIF($M$2:S680,G$1),"-")</f>
        <v>-</v>
      </c>
      <c r="H680" s="17" t="str">
        <f>IF($M680=H$1,COUNTIF($M$2:T680,H$1),"-")</f>
        <v>-</v>
      </c>
      <c r="I680" s="17" t="str">
        <f>IF($M680=I$1,COUNTIF($M$2:U680,I$1),"-")</f>
        <v>-</v>
      </c>
      <c r="J680" s="17" t="str">
        <f>IF($M680=J$1,COUNTIF($M$2:V680,J$1),"-")</f>
        <v>-</v>
      </c>
      <c r="K680" s="17" t="str">
        <f>IF($M680=K$1,COUNTIF($M$2:W680,K$1),"-")</f>
        <v>-</v>
      </c>
      <c r="M680" s="6" t="s">
        <v>136</v>
      </c>
      <c r="N680" s="8" t="s">
        <v>606</v>
      </c>
      <c r="O680" s="8" t="s">
        <v>329</v>
      </c>
      <c r="P680" s="118">
        <v>2010</v>
      </c>
      <c r="Q680" s="6" t="str">
        <f t="shared" si="43"/>
        <v>Level 4 - External Auditing  - 2010 - Question bank</v>
      </c>
      <c r="R680" s="125">
        <v>9781445394930</v>
      </c>
      <c r="S680" s="95">
        <v>15</v>
      </c>
      <c r="T680" s="15">
        <v>2010</v>
      </c>
      <c r="U680" s="6" t="s">
        <v>340</v>
      </c>
      <c r="V680" s="7" t="s">
        <v>343</v>
      </c>
    </row>
    <row r="681" spans="1:22" x14ac:dyDescent="0.35">
      <c r="A681" s="17" t="str">
        <f>IF($M681=A$1,COUNTIF($M$2:M681,A$1),"-")</f>
        <v>-</v>
      </c>
      <c r="B681" s="17" t="str">
        <f>IF($M681=B$1,COUNTIF($M$2:N681,B$1),"-")</f>
        <v>-</v>
      </c>
      <c r="C681" s="17">
        <f>IF($M681=C$1,COUNTIF($M$2:O681,C$1),"-")</f>
        <v>45</v>
      </c>
      <c r="D681" s="17" t="str">
        <f>IF($M681=D$1,COUNTIF($M$2:P681,D$1),"-")</f>
        <v>-</v>
      </c>
      <c r="E681" s="17" t="str">
        <f>IF($M681=E$1,COUNTIF($M$2:Q681,E$1),"-")</f>
        <v>-</v>
      </c>
      <c r="F681" s="17" t="str">
        <f>IF($M681=F$1,COUNTIF($M$2:R681,F$1),"-")</f>
        <v>-</v>
      </c>
      <c r="G681" s="17" t="str">
        <f>IF($M681=G$1,COUNTIF($M$2:S681,G$1),"-")</f>
        <v>-</v>
      </c>
      <c r="H681" s="17" t="str">
        <f>IF($M681=H$1,COUNTIF($M$2:T681,H$1),"-")</f>
        <v>-</v>
      </c>
      <c r="I681" s="17" t="str">
        <f>IF($M681=I$1,COUNTIF($M$2:U681,I$1),"-")</f>
        <v>-</v>
      </c>
      <c r="J681" s="17" t="str">
        <f>IF($M681=J$1,COUNTIF($M$2:V681,J$1),"-")</f>
        <v>-</v>
      </c>
      <c r="K681" s="17" t="str">
        <f>IF($M681=K$1,COUNTIF($M$2:W681,K$1),"-")</f>
        <v>-</v>
      </c>
      <c r="M681" s="6" t="s">
        <v>136</v>
      </c>
      <c r="N681" s="8" t="s">
        <v>606</v>
      </c>
      <c r="O681" s="8" t="s">
        <v>144</v>
      </c>
      <c r="P681" s="118">
        <v>2010</v>
      </c>
      <c r="Q681" s="6" t="str">
        <f t="shared" si="43"/>
        <v>Level 4 - External Auditing  - 2010 - Passcards</v>
      </c>
      <c r="R681" s="125">
        <v>9781445394817</v>
      </c>
      <c r="S681" s="95">
        <v>8</v>
      </c>
      <c r="T681" s="15">
        <v>2010</v>
      </c>
      <c r="U681" s="6" t="s">
        <v>340</v>
      </c>
      <c r="V681" s="7" t="s">
        <v>343</v>
      </c>
    </row>
    <row r="682" spans="1:22" x14ac:dyDescent="0.35">
      <c r="A682" s="17" t="str">
        <f>IF($M682=A$1,COUNTIF($M$2:M682,A$1),"-")</f>
        <v>-</v>
      </c>
      <c r="B682" s="17" t="str">
        <f>IF($M682=B$1,COUNTIF($M$2:N682,B$1),"-")</f>
        <v>-</v>
      </c>
      <c r="C682" s="17">
        <f>IF($M682=C$1,COUNTIF($M$2:O682,C$1),"-")</f>
        <v>46</v>
      </c>
      <c r="D682" s="17" t="str">
        <f>IF($M682=D$1,COUNTIF($M$2:P682,D$1),"-")</f>
        <v>-</v>
      </c>
      <c r="E682" s="17" t="str">
        <f>IF($M682=E$1,COUNTIF($M$2:Q682,E$1),"-")</f>
        <v>-</v>
      </c>
      <c r="F682" s="17" t="str">
        <f>IF($M682=F$1,COUNTIF($M$2:R682,F$1),"-")</f>
        <v>-</v>
      </c>
      <c r="G682" s="17" t="str">
        <f>IF($M682=G$1,COUNTIF($M$2:S682,G$1),"-")</f>
        <v>-</v>
      </c>
      <c r="H682" s="17" t="str">
        <f>IF($M682=H$1,COUNTIF($M$2:T682,H$1),"-")</f>
        <v>-</v>
      </c>
      <c r="I682" s="17" t="str">
        <f>IF($M682=I$1,COUNTIF($M$2:U682,I$1),"-")</f>
        <v>-</v>
      </c>
      <c r="J682" s="17" t="str">
        <f>IF($M682=J$1,COUNTIF($M$2:V682,J$1),"-")</f>
        <v>-</v>
      </c>
      <c r="K682" s="17" t="str">
        <f>IF($M682=K$1,COUNTIF($M$2:W682,K$1),"-")</f>
        <v>-</v>
      </c>
      <c r="M682" s="6" t="s">
        <v>136</v>
      </c>
      <c r="N682" s="8" t="s">
        <v>607</v>
      </c>
      <c r="O682" s="8" t="s">
        <v>328</v>
      </c>
      <c r="P682" s="118">
        <v>2010</v>
      </c>
      <c r="Q682" s="6" t="str">
        <f t="shared" si="43"/>
        <v>Level 4 - Business Taxation  - 2010 - Text Book</v>
      </c>
      <c r="R682" s="125">
        <v>9781445398273</v>
      </c>
      <c r="S682" s="95">
        <v>17</v>
      </c>
      <c r="T682" s="15">
        <v>2010</v>
      </c>
      <c r="U682" s="6" t="s">
        <v>340</v>
      </c>
      <c r="V682" s="7" t="s">
        <v>343</v>
      </c>
    </row>
    <row r="683" spans="1:22" x14ac:dyDescent="0.35">
      <c r="A683" s="17" t="str">
        <f>IF($M683=A$1,COUNTIF($M$2:M683,A$1),"-")</f>
        <v>-</v>
      </c>
      <c r="B683" s="17" t="str">
        <f>IF($M683=B$1,COUNTIF($M$2:N683,B$1),"-")</f>
        <v>-</v>
      </c>
      <c r="C683" s="17">
        <f>IF($M683=C$1,COUNTIF($M$2:O683,C$1),"-")</f>
        <v>47</v>
      </c>
      <c r="D683" s="17" t="str">
        <f>IF($M683=D$1,COUNTIF($M$2:P683,D$1),"-")</f>
        <v>-</v>
      </c>
      <c r="E683" s="17" t="str">
        <f>IF($M683=E$1,COUNTIF($M$2:Q683,E$1),"-")</f>
        <v>-</v>
      </c>
      <c r="F683" s="17" t="str">
        <f>IF($M683=F$1,COUNTIF($M$2:R683,F$1),"-")</f>
        <v>-</v>
      </c>
      <c r="G683" s="17" t="str">
        <f>IF($M683=G$1,COUNTIF($M$2:S683,G$1),"-")</f>
        <v>-</v>
      </c>
      <c r="H683" s="17" t="str">
        <f>IF($M683=H$1,COUNTIF($M$2:T683,H$1),"-")</f>
        <v>-</v>
      </c>
      <c r="I683" s="17" t="str">
        <f>IF($M683=I$1,COUNTIF($M$2:U683,I$1),"-")</f>
        <v>-</v>
      </c>
      <c r="J683" s="17" t="str">
        <f>IF($M683=J$1,COUNTIF($M$2:V683,J$1),"-")</f>
        <v>-</v>
      </c>
      <c r="K683" s="17" t="str">
        <f>IF($M683=K$1,COUNTIF($M$2:W683,K$1),"-")</f>
        <v>-</v>
      </c>
      <c r="M683" s="6" t="s">
        <v>136</v>
      </c>
      <c r="N683" s="8" t="s">
        <v>607</v>
      </c>
      <c r="O683" s="8" t="s">
        <v>329</v>
      </c>
      <c r="P683" s="118">
        <v>2010</v>
      </c>
      <c r="Q683" s="6" t="str">
        <f t="shared" si="43"/>
        <v>Level 4 - Business Taxation  - 2010 - Question bank</v>
      </c>
      <c r="R683" s="125">
        <v>9781445398310</v>
      </c>
      <c r="S683" s="95">
        <v>15</v>
      </c>
      <c r="T683" s="15">
        <v>2010</v>
      </c>
      <c r="U683" s="6" t="s">
        <v>340</v>
      </c>
      <c r="V683" s="7" t="s">
        <v>343</v>
      </c>
    </row>
    <row r="684" spans="1:22" x14ac:dyDescent="0.35">
      <c r="A684" s="17" t="str">
        <f>IF($M684=A$1,COUNTIF($M$2:M684,A$1),"-")</f>
        <v>-</v>
      </c>
      <c r="B684" s="17" t="str">
        <f>IF($M684=B$1,COUNTIF($M$2:N684,B$1),"-")</f>
        <v>-</v>
      </c>
      <c r="C684" s="17">
        <f>IF($M684=C$1,COUNTIF($M$2:O684,C$1),"-")</f>
        <v>48</v>
      </c>
      <c r="D684" s="17" t="str">
        <f>IF($M684=D$1,COUNTIF($M$2:P684,D$1),"-")</f>
        <v>-</v>
      </c>
      <c r="E684" s="17" t="str">
        <f>IF($M684=E$1,COUNTIF($M$2:Q684,E$1),"-")</f>
        <v>-</v>
      </c>
      <c r="F684" s="17" t="str">
        <f>IF($M684=F$1,COUNTIF($M$2:R684,F$1),"-")</f>
        <v>-</v>
      </c>
      <c r="G684" s="17" t="str">
        <f>IF($M684=G$1,COUNTIF($M$2:S684,G$1),"-")</f>
        <v>-</v>
      </c>
      <c r="H684" s="17" t="str">
        <f>IF($M684=H$1,COUNTIF($M$2:T684,H$1),"-")</f>
        <v>-</v>
      </c>
      <c r="I684" s="17" t="str">
        <f>IF($M684=I$1,COUNTIF($M$2:U684,I$1),"-")</f>
        <v>-</v>
      </c>
      <c r="J684" s="17" t="str">
        <f>IF($M684=J$1,COUNTIF($M$2:V684,J$1),"-")</f>
        <v>-</v>
      </c>
      <c r="K684" s="17" t="str">
        <f>IF($M684=K$1,COUNTIF($M$2:W684,K$1),"-")</f>
        <v>-</v>
      </c>
      <c r="M684" s="6" t="s">
        <v>136</v>
      </c>
      <c r="N684" s="8" t="s">
        <v>607</v>
      </c>
      <c r="O684" s="8" t="s">
        <v>144</v>
      </c>
      <c r="P684" s="118">
        <v>2010</v>
      </c>
      <c r="Q684" s="6" t="str">
        <f t="shared" si="43"/>
        <v>Level 4 - Business Taxation  - 2010 - Passcards</v>
      </c>
      <c r="R684" s="125">
        <v>9781445398297</v>
      </c>
      <c r="S684" s="95">
        <v>8</v>
      </c>
      <c r="T684" s="15">
        <v>2010</v>
      </c>
      <c r="U684" s="6" t="s">
        <v>340</v>
      </c>
      <c r="V684" s="7" t="s">
        <v>343</v>
      </c>
    </row>
    <row r="685" spans="1:22" x14ac:dyDescent="0.35">
      <c r="A685" s="17" t="str">
        <f>IF($M685=A$1,COUNTIF($M$2:M685,A$1),"-")</f>
        <v>-</v>
      </c>
      <c r="B685" s="17" t="str">
        <f>IF($M685=B$1,COUNTIF($M$2:N685,B$1),"-")</f>
        <v>-</v>
      </c>
      <c r="C685" s="17">
        <f>IF($M685=C$1,COUNTIF($M$2:O685,C$1),"-")</f>
        <v>49</v>
      </c>
      <c r="D685" s="17" t="str">
        <f>IF($M685=D$1,COUNTIF($M$2:P685,D$1),"-")</f>
        <v>-</v>
      </c>
      <c r="E685" s="17" t="str">
        <f>IF($M685=E$1,COUNTIF($M$2:Q685,E$1),"-")</f>
        <v>-</v>
      </c>
      <c r="F685" s="17" t="str">
        <f>IF($M685=F$1,COUNTIF($M$2:R685,F$1),"-")</f>
        <v>-</v>
      </c>
      <c r="G685" s="17" t="str">
        <f>IF($M685=G$1,COUNTIF($M$2:S685,G$1),"-")</f>
        <v>-</v>
      </c>
      <c r="H685" s="17" t="str">
        <f>IF($M685=H$1,COUNTIF($M$2:T685,H$1),"-")</f>
        <v>-</v>
      </c>
      <c r="I685" s="17" t="str">
        <f>IF($M685=I$1,COUNTIF($M$2:U685,I$1),"-")</f>
        <v>-</v>
      </c>
      <c r="J685" s="17" t="str">
        <f>IF($M685=J$1,COUNTIF($M$2:V685,J$1),"-")</f>
        <v>-</v>
      </c>
      <c r="K685" s="17" t="str">
        <f>IF($M685=K$1,COUNTIF($M$2:W685,K$1),"-")</f>
        <v>-</v>
      </c>
      <c r="M685" s="6" t="s">
        <v>136</v>
      </c>
      <c r="N685" s="8" t="s">
        <v>608</v>
      </c>
      <c r="O685" s="8" t="s">
        <v>328</v>
      </c>
      <c r="P685" s="118">
        <v>2010</v>
      </c>
      <c r="Q685" s="6" t="str">
        <f t="shared" si="43"/>
        <v>Level 4 - Personal Taxation - 2010 - Text Book</v>
      </c>
      <c r="R685" s="125">
        <v>9781445398280</v>
      </c>
      <c r="S685" s="95">
        <v>17</v>
      </c>
      <c r="T685" s="15">
        <v>2010</v>
      </c>
      <c r="U685" s="6" t="s">
        <v>340</v>
      </c>
      <c r="V685" s="7" t="s">
        <v>343</v>
      </c>
    </row>
    <row r="686" spans="1:22" x14ac:dyDescent="0.35">
      <c r="A686" s="17" t="str">
        <f>IF($M686=A$1,COUNTIF($M$2:M686,A$1),"-")</f>
        <v>-</v>
      </c>
      <c r="B686" s="17" t="str">
        <f>IF($M686=B$1,COUNTIF($M$2:N686,B$1),"-")</f>
        <v>-</v>
      </c>
      <c r="C686" s="17">
        <f>IF($M686=C$1,COUNTIF($M$2:O686,C$1),"-")</f>
        <v>50</v>
      </c>
      <c r="D686" s="17" t="str">
        <f>IF($M686=D$1,COUNTIF($M$2:P686,D$1),"-")</f>
        <v>-</v>
      </c>
      <c r="E686" s="17" t="str">
        <f>IF($M686=E$1,COUNTIF($M$2:Q686,E$1),"-")</f>
        <v>-</v>
      </c>
      <c r="F686" s="17" t="str">
        <f>IF($M686=F$1,COUNTIF($M$2:R686,F$1),"-")</f>
        <v>-</v>
      </c>
      <c r="G686" s="17" t="str">
        <f>IF($M686=G$1,COUNTIF($M$2:S686,G$1),"-")</f>
        <v>-</v>
      </c>
      <c r="H686" s="17" t="str">
        <f>IF($M686=H$1,COUNTIF($M$2:T686,H$1),"-")</f>
        <v>-</v>
      </c>
      <c r="I686" s="17" t="str">
        <f>IF($M686=I$1,COUNTIF($M$2:U686,I$1),"-")</f>
        <v>-</v>
      </c>
      <c r="J686" s="17" t="str">
        <f>IF($M686=J$1,COUNTIF($M$2:V686,J$1),"-")</f>
        <v>-</v>
      </c>
      <c r="K686" s="17" t="str">
        <f>IF($M686=K$1,COUNTIF($M$2:W686,K$1),"-")</f>
        <v>-</v>
      </c>
      <c r="M686" s="6" t="s">
        <v>136</v>
      </c>
      <c r="N686" s="8" t="s">
        <v>608</v>
      </c>
      <c r="O686" s="8" t="s">
        <v>329</v>
      </c>
      <c r="P686" s="118">
        <v>2010</v>
      </c>
      <c r="Q686" s="6" t="str">
        <f t="shared" si="43"/>
        <v>Level 4 - Personal Taxation - 2010 - Question bank</v>
      </c>
      <c r="R686" s="125">
        <v>9781445398327</v>
      </c>
      <c r="S686" s="95">
        <v>15</v>
      </c>
      <c r="T686" s="15">
        <v>2010</v>
      </c>
      <c r="U686" s="6" t="s">
        <v>340</v>
      </c>
      <c r="V686" s="7" t="s">
        <v>343</v>
      </c>
    </row>
    <row r="687" spans="1:22" x14ac:dyDescent="0.35">
      <c r="A687" s="17" t="str">
        <f>IF($M687=A$1,COUNTIF($M$2:M687,A$1),"-")</f>
        <v>-</v>
      </c>
      <c r="B687" s="17" t="str">
        <f>IF($M687=B$1,COUNTIF($M$2:N687,B$1),"-")</f>
        <v>-</v>
      </c>
      <c r="C687" s="17">
        <f>IF($M687=C$1,COUNTIF($M$2:O687,C$1),"-")</f>
        <v>51</v>
      </c>
      <c r="D687" s="17" t="str">
        <f>IF($M687=D$1,COUNTIF($M$2:P687,D$1),"-")</f>
        <v>-</v>
      </c>
      <c r="E687" s="17" t="str">
        <f>IF($M687=E$1,COUNTIF($M$2:Q687,E$1),"-")</f>
        <v>-</v>
      </c>
      <c r="F687" s="17" t="str">
        <f>IF($M687=F$1,COUNTIF($M$2:R687,F$1),"-")</f>
        <v>-</v>
      </c>
      <c r="G687" s="17" t="str">
        <f>IF($M687=G$1,COUNTIF($M$2:S687,G$1),"-")</f>
        <v>-</v>
      </c>
      <c r="H687" s="17" t="str">
        <f>IF($M687=H$1,COUNTIF($M$2:T687,H$1),"-")</f>
        <v>-</v>
      </c>
      <c r="I687" s="17" t="str">
        <f>IF($M687=I$1,COUNTIF($M$2:U687,I$1),"-")</f>
        <v>-</v>
      </c>
      <c r="J687" s="17" t="str">
        <f>IF($M687=J$1,COUNTIF($M$2:V687,J$1),"-")</f>
        <v>-</v>
      </c>
      <c r="K687" s="17" t="str">
        <f>IF($M687=K$1,COUNTIF($M$2:W687,K$1),"-")</f>
        <v>-</v>
      </c>
      <c r="M687" s="6" t="s">
        <v>136</v>
      </c>
      <c r="N687" s="8" t="s">
        <v>608</v>
      </c>
      <c r="O687" s="8" t="s">
        <v>144</v>
      </c>
      <c r="P687" s="118">
        <v>2010</v>
      </c>
      <c r="Q687" s="6" t="str">
        <f t="shared" si="43"/>
        <v>Level 4 - Personal Taxation - 2010 - Passcards</v>
      </c>
      <c r="R687" s="125">
        <v>9781445398303</v>
      </c>
      <c r="S687" s="95">
        <v>8</v>
      </c>
      <c r="T687" s="15">
        <v>2010</v>
      </c>
      <c r="U687" s="6" t="s">
        <v>340</v>
      </c>
      <c r="V687" s="7" t="s">
        <v>343</v>
      </c>
    </row>
    <row r="688" spans="1:22" s="86" customFormat="1" x14ac:dyDescent="0.35">
      <c r="A688" s="17" t="str">
        <f>IF($M688=A$1,COUNTIF($M$2:M688,A$1),"-")</f>
        <v>-</v>
      </c>
      <c r="B688" s="17" t="str">
        <f>IF($M688=B$1,COUNTIF($M$2:N688,B$1),"-")</f>
        <v>-</v>
      </c>
      <c r="C688" s="17" t="str">
        <f>IF($M688=C$1,COUNTIF($M$2:O688,C$1),"-")</f>
        <v>-</v>
      </c>
      <c r="D688" s="17" t="str">
        <f>IF($M688=D$1,COUNTIF($M$2:P688,D$1),"-")</f>
        <v>-</v>
      </c>
      <c r="E688" s="17" t="str">
        <f>IF($M688=E$1,COUNTIF($M$2:Q688,E$1),"-")</f>
        <v>-</v>
      </c>
      <c r="F688" s="17" t="str">
        <f>IF($M688=F$1,COUNTIF($M$2:R688,F$1),"-")</f>
        <v>-</v>
      </c>
      <c r="G688" s="17" t="str">
        <f>IF($M688=G$1,COUNTIF($M$2:S688,G$1),"-")</f>
        <v>-</v>
      </c>
      <c r="H688" s="17" t="str">
        <f>IF($M688=H$1,COUNTIF($M$2:T688,H$1),"-")</f>
        <v>-</v>
      </c>
      <c r="I688" s="17">
        <f>IF($M688=I$1,COUNTIF($M$2:U688,I$1),"-")</f>
        <v>27</v>
      </c>
      <c r="J688" s="17" t="str">
        <f>IF($M688=J$1,COUNTIF($M$2:V688,J$1),"-")</f>
        <v>-</v>
      </c>
      <c r="K688" s="17" t="str">
        <f>IF($M688=K$1,COUNTIF($M$2:W688,K$1),"-")</f>
        <v>-</v>
      </c>
      <c r="M688" s="6" t="s">
        <v>82</v>
      </c>
      <c r="N688" s="8" t="s">
        <v>215</v>
      </c>
      <c r="O688" s="8" t="s">
        <v>183</v>
      </c>
      <c r="P688" s="118">
        <v>2025</v>
      </c>
      <c r="Q688" s="6" t="str">
        <f t="shared" si="43"/>
        <v>Accounting - 2025 - Course Notes</v>
      </c>
      <c r="R688" s="108">
        <v>9781035525065</v>
      </c>
      <c r="S688" s="62">
        <v>50.83</v>
      </c>
      <c r="T688" s="9" t="s">
        <v>390</v>
      </c>
      <c r="U688" s="6" t="s">
        <v>340</v>
      </c>
      <c r="V688" s="7" t="s">
        <v>477</v>
      </c>
    </row>
    <row r="689" spans="1:22" s="86" customFormat="1" x14ac:dyDescent="0.35">
      <c r="A689" s="17" t="str">
        <f>IF($M689=A$1,COUNTIF($M$2:M689,A$1),"-")</f>
        <v>-</v>
      </c>
      <c r="B689" s="17" t="str">
        <f>IF($M689=B$1,COUNTIF($M$2:N689,B$1),"-")</f>
        <v>-</v>
      </c>
      <c r="C689" s="17" t="str">
        <f>IF($M689=C$1,COUNTIF($M$2:O689,C$1),"-")</f>
        <v>-</v>
      </c>
      <c r="D689" s="17" t="str">
        <f>IF($M689=D$1,COUNTIF($M$2:P689,D$1),"-")</f>
        <v>-</v>
      </c>
      <c r="E689" s="17" t="str">
        <f>IF($M689=E$1,COUNTIF($M$2:Q689,E$1),"-")</f>
        <v>-</v>
      </c>
      <c r="F689" s="17" t="str">
        <f>IF($M689=F$1,COUNTIF($M$2:R689,F$1),"-")</f>
        <v>-</v>
      </c>
      <c r="G689" s="17" t="str">
        <f>IF($M689=G$1,COUNTIF($M$2:S689,G$1),"-")</f>
        <v>-</v>
      </c>
      <c r="H689" s="17" t="str">
        <f>IF($M689=H$1,COUNTIF($M$2:T689,H$1),"-")</f>
        <v>-</v>
      </c>
      <c r="I689" s="17">
        <f>IF($M689=I$1,COUNTIF($M$2:U689,I$1),"-")</f>
        <v>28</v>
      </c>
      <c r="J689" s="17" t="str">
        <f>IF($M689=J$1,COUNTIF($M$2:V689,J$1),"-")</f>
        <v>-</v>
      </c>
      <c r="K689" s="17" t="str">
        <f>IF($M689=K$1,COUNTIF($M$2:W689,K$1),"-")</f>
        <v>-</v>
      </c>
      <c r="M689" s="6" t="s">
        <v>82</v>
      </c>
      <c r="N689" s="8" t="s">
        <v>214</v>
      </c>
      <c r="O689" s="8" t="s">
        <v>183</v>
      </c>
      <c r="P689" s="118">
        <v>2025</v>
      </c>
      <c r="Q689" s="6" t="str">
        <f t="shared" si="43"/>
        <v>Assurance - 2025 - Course Notes</v>
      </c>
      <c r="R689" s="120">
        <v>9781035525072</v>
      </c>
      <c r="S689" s="62">
        <v>50.83</v>
      </c>
      <c r="T689" s="9" t="s">
        <v>390</v>
      </c>
      <c r="U689" s="6" t="s">
        <v>340</v>
      </c>
      <c r="V689" s="7" t="s">
        <v>477</v>
      </c>
    </row>
    <row r="690" spans="1:22" s="86" customFormat="1" x14ac:dyDescent="0.35">
      <c r="A690" s="17" t="str">
        <f>IF($M690=A$1,COUNTIF($M$2:M690,A$1),"-")</f>
        <v>-</v>
      </c>
      <c r="B690" s="17" t="str">
        <f>IF($M690=B$1,COUNTIF($M$2:N690,B$1),"-")</f>
        <v>-</v>
      </c>
      <c r="C690" s="17" t="str">
        <f>IF($M690=C$1,COUNTIF($M$2:O690,C$1),"-")</f>
        <v>-</v>
      </c>
      <c r="D690" s="17" t="str">
        <f>IF($M690=D$1,COUNTIF($M$2:P690,D$1),"-")</f>
        <v>-</v>
      </c>
      <c r="E690" s="17" t="str">
        <f>IF($M690=E$1,COUNTIF($M$2:Q690,E$1),"-")</f>
        <v>-</v>
      </c>
      <c r="F690" s="17" t="str">
        <f>IF($M690=F$1,COUNTIF($M$2:R690,F$1),"-")</f>
        <v>-</v>
      </c>
      <c r="G690" s="17" t="str">
        <f>IF($M690=G$1,COUNTIF($M$2:S690,G$1),"-")</f>
        <v>-</v>
      </c>
      <c r="H690" s="17" t="str">
        <f>IF($M690=H$1,COUNTIF($M$2:T690,H$1),"-")</f>
        <v>-</v>
      </c>
      <c r="I690" s="17">
        <f>IF($M690=I$1,COUNTIF($M$2:U690,I$1),"-")</f>
        <v>29</v>
      </c>
      <c r="J690" s="17" t="str">
        <f>IF($M690=J$1,COUNTIF($M$2:V690,J$1),"-")</f>
        <v>-</v>
      </c>
      <c r="K690" s="17" t="str">
        <f>IF($M690=K$1,COUNTIF($M$2:W690,K$1),"-")</f>
        <v>-</v>
      </c>
      <c r="M690" s="6" t="s">
        <v>82</v>
      </c>
      <c r="N690" s="8" t="s">
        <v>216</v>
      </c>
      <c r="O690" s="8" t="s">
        <v>183</v>
      </c>
      <c r="P690" s="118">
        <v>2025</v>
      </c>
      <c r="Q690" s="6" t="str">
        <f t="shared" si="43"/>
        <v>Law - 2025 - Course Notes</v>
      </c>
      <c r="R690" s="120">
        <v>9781035525096</v>
      </c>
      <c r="S690" s="62">
        <v>50.83</v>
      </c>
      <c r="T690" s="9" t="s">
        <v>390</v>
      </c>
      <c r="U690" s="6" t="s">
        <v>340</v>
      </c>
      <c r="V690" s="7" t="s">
        <v>477</v>
      </c>
    </row>
    <row r="691" spans="1:22" s="86" customFormat="1" x14ac:dyDescent="0.35">
      <c r="A691" s="17" t="str">
        <f>IF($M691=A$1,COUNTIF($M$2:M691,A$1),"-")</f>
        <v>-</v>
      </c>
      <c r="B691" s="17" t="str">
        <f>IF($M691=B$1,COUNTIF($M$2:N691,B$1),"-")</f>
        <v>-</v>
      </c>
      <c r="C691" s="17" t="str">
        <f>IF($M691=C$1,COUNTIF($M$2:O691,C$1),"-")</f>
        <v>-</v>
      </c>
      <c r="D691" s="17" t="str">
        <f>IF($M691=D$1,COUNTIF($M$2:P691,D$1),"-")</f>
        <v>-</v>
      </c>
      <c r="E691" s="17" t="str">
        <f>IF($M691=E$1,COUNTIF($M$2:Q691,E$1),"-")</f>
        <v>-</v>
      </c>
      <c r="F691" s="17" t="str">
        <f>IF($M691=F$1,COUNTIF($M$2:R691,F$1),"-")</f>
        <v>-</v>
      </c>
      <c r="G691" s="17" t="str">
        <f>IF($M691=G$1,COUNTIF($M$2:S691,G$1),"-")</f>
        <v>-</v>
      </c>
      <c r="H691" s="17" t="str">
        <f>IF($M691=H$1,COUNTIF($M$2:T691,H$1),"-")</f>
        <v>-</v>
      </c>
      <c r="I691" s="17">
        <f>IF($M691=I$1,COUNTIF($M$2:U691,I$1),"-")</f>
        <v>30</v>
      </c>
      <c r="J691" s="17" t="str">
        <f>IF($M691=J$1,COUNTIF($M$2:V691,J$1),"-")</f>
        <v>-</v>
      </c>
      <c r="K691" s="17" t="str">
        <f>IF($M691=K$1,COUNTIF($M$2:W691,K$1),"-")</f>
        <v>-</v>
      </c>
      <c r="M691" s="6" t="s">
        <v>82</v>
      </c>
      <c r="N691" s="8" t="s">
        <v>212</v>
      </c>
      <c r="O691" s="8" t="s">
        <v>183</v>
      </c>
      <c r="P691" s="118">
        <v>2025</v>
      </c>
      <c r="Q691" s="6" t="str">
        <f t="shared" si="43"/>
        <v>Business, Technology and Finance - 2025 - Course Notes</v>
      </c>
      <c r="R691" s="120">
        <v>9781035525089</v>
      </c>
      <c r="S691" s="62">
        <v>50.83</v>
      </c>
      <c r="T691" s="9" t="s">
        <v>390</v>
      </c>
      <c r="U691" s="6" t="s">
        <v>340</v>
      </c>
      <c r="V691" s="7" t="s">
        <v>477</v>
      </c>
    </row>
    <row r="692" spans="1:22" s="86" customFormat="1" x14ac:dyDescent="0.35">
      <c r="A692" s="17" t="str">
        <f>IF($M692=A$1,COUNTIF($M$2:M692,A$1),"-")</f>
        <v>-</v>
      </c>
      <c r="B692" s="17" t="str">
        <f>IF($M692=B$1,COUNTIF($M$2:N692,B$1),"-")</f>
        <v>-</v>
      </c>
      <c r="C692" s="17" t="str">
        <f>IF($M692=C$1,COUNTIF($M$2:O692,C$1),"-")</f>
        <v>-</v>
      </c>
      <c r="D692" s="17" t="str">
        <f>IF($M692=D$1,COUNTIF($M$2:P692,D$1),"-")</f>
        <v>-</v>
      </c>
      <c r="E692" s="17" t="str">
        <f>IF($M692=E$1,COUNTIF($M$2:Q692,E$1),"-")</f>
        <v>-</v>
      </c>
      <c r="F692" s="17" t="str">
        <f>IF($M692=F$1,COUNTIF($M$2:R692,F$1),"-")</f>
        <v>-</v>
      </c>
      <c r="G692" s="17" t="str">
        <f>IF($M692=G$1,COUNTIF($M$2:S692,G$1),"-")</f>
        <v>-</v>
      </c>
      <c r="H692" s="17" t="str">
        <f>IF($M692=H$1,COUNTIF($M$2:T692,H$1),"-")</f>
        <v>-</v>
      </c>
      <c r="I692" s="17">
        <f>IF($M692=I$1,COUNTIF($M$2:U692,I$1),"-")</f>
        <v>31</v>
      </c>
      <c r="J692" s="17" t="str">
        <f>IF($M692=J$1,COUNTIF($M$2:V692,J$1),"-")</f>
        <v>-</v>
      </c>
      <c r="K692" s="17" t="str">
        <f>IF($M692=K$1,COUNTIF($M$2:W692,K$1),"-")</f>
        <v>-</v>
      </c>
      <c r="M692" s="6" t="s">
        <v>82</v>
      </c>
      <c r="N692" s="8" t="s">
        <v>213</v>
      </c>
      <c r="O692" s="8" t="s">
        <v>183</v>
      </c>
      <c r="P692" s="118">
        <v>2025</v>
      </c>
      <c r="Q692" s="6" t="str">
        <f t="shared" si="43"/>
        <v>Management Information - 2025 - Course Notes</v>
      </c>
      <c r="R692" s="120">
        <v>9781035525102</v>
      </c>
      <c r="S692" s="62">
        <v>50.83</v>
      </c>
      <c r="T692" s="9" t="s">
        <v>390</v>
      </c>
      <c r="U692" s="6" t="s">
        <v>340</v>
      </c>
      <c r="V692" s="7" t="s">
        <v>477</v>
      </c>
    </row>
    <row r="693" spans="1:22" s="86" customFormat="1" x14ac:dyDescent="0.35">
      <c r="A693" s="17" t="str">
        <f>IF($M693=A$1,COUNTIF($M$2:M693,A$1),"-")</f>
        <v>-</v>
      </c>
      <c r="B693" s="17" t="str">
        <f>IF($M693=B$1,COUNTIF($M$2:N693,B$1),"-")</f>
        <v>-</v>
      </c>
      <c r="C693" s="17" t="str">
        <f>IF($M693=C$1,COUNTIF($M$2:O693,C$1),"-")</f>
        <v>-</v>
      </c>
      <c r="D693" s="17" t="str">
        <f>IF($M693=D$1,COUNTIF($M$2:P693,D$1),"-")</f>
        <v>-</v>
      </c>
      <c r="E693" s="17" t="str">
        <f>IF($M693=E$1,COUNTIF($M$2:Q693,E$1),"-")</f>
        <v>-</v>
      </c>
      <c r="F693" s="17" t="str">
        <f>IF($M693=F$1,COUNTIF($M$2:R693,F$1),"-")</f>
        <v>-</v>
      </c>
      <c r="G693" s="17" t="str">
        <f>IF($M693=G$1,COUNTIF($M$2:S693,G$1),"-")</f>
        <v>-</v>
      </c>
      <c r="H693" s="17" t="str">
        <f>IF($M693=H$1,COUNTIF($M$2:T693,H$1),"-")</f>
        <v>-</v>
      </c>
      <c r="I693" s="17">
        <f>IF($M693=I$1,COUNTIF($M$2:U693,I$1),"-")</f>
        <v>32</v>
      </c>
      <c r="J693" s="17" t="str">
        <f>IF($M693=J$1,COUNTIF($M$2:V693,J$1),"-")</f>
        <v>-</v>
      </c>
      <c r="K693" s="17" t="str">
        <f>IF($M693=K$1,COUNTIF($M$2:W693,K$1),"-")</f>
        <v>-</v>
      </c>
      <c r="M693" s="6" t="s">
        <v>82</v>
      </c>
      <c r="N693" s="8" t="s">
        <v>211</v>
      </c>
      <c r="O693" s="8" t="s">
        <v>183</v>
      </c>
      <c r="P693" s="118">
        <v>2025</v>
      </c>
      <c r="Q693" s="6" t="str">
        <f t="shared" si="43"/>
        <v>Principles of Taxation - 2025 - Course Notes</v>
      </c>
      <c r="R693" s="120">
        <v>9781035525119</v>
      </c>
      <c r="S693" s="62">
        <v>50.83</v>
      </c>
      <c r="T693" s="9" t="s">
        <v>390</v>
      </c>
      <c r="U693" s="6" t="s">
        <v>340</v>
      </c>
      <c r="V693" s="7" t="s">
        <v>477</v>
      </c>
    </row>
    <row r="694" spans="1:22" s="86" customFormat="1" x14ac:dyDescent="0.35">
      <c r="A694" s="17" t="str">
        <f>IF($M694=A$1,COUNTIF($M$2:M694,A$1),"-")</f>
        <v>-</v>
      </c>
      <c r="B694" s="17" t="str">
        <f>IF($M694=B$1,COUNTIF($M$2:N694,B$1),"-")</f>
        <v>-</v>
      </c>
      <c r="C694" s="17" t="str">
        <f>IF($M694=C$1,COUNTIF($M$2:O694,C$1),"-")</f>
        <v>-</v>
      </c>
      <c r="D694" s="17" t="str">
        <f>IF($M694=D$1,COUNTIF($M$2:P694,D$1),"-")</f>
        <v>-</v>
      </c>
      <c r="E694" s="17" t="str">
        <f>IF($M694=E$1,COUNTIF($M$2:Q694,E$1),"-")</f>
        <v>-</v>
      </c>
      <c r="F694" s="17" t="str">
        <f>IF($M694=F$1,COUNTIF($M$2:R694,F$1),"-")</f>
        <v>-</v>
      </c>
      <c r="G694" s="17" t="str">
        <f>IF($M694=G$1,COUNTIF($M$2:S694,G$1),"-")</f>
        <v>-</v>
      </c>
      <c r="H694" s="17" t="str">
        <f>IF($M694=H$1,COUNTIF($M$2:T694,H$1),"-")</f>
        <v>-</v>
      </c>
      <c r="I694" s="17">
        <f>IF($M694=I$1,COUNTIF($M$2:U694,I$1),"-")</f>
        <v>33</v>
      </c>
      <c r="J694" s="17" t="str">
        <f>IF($M694=J$1,COUNTIF($M$2:V694,J$1),"-")</f>
        <v>-</v>
      </c>
      <c r="K694" s="17" t="str">
        <f>IF($M694=K$1,COUNTIF($M$2:W694,K$1),"-")</f>
        <v>-</v>
      </c>
      <c r="M694" s="6" t="s">
        <v>82</v>
      </c>
      <c r="N694" s="8" t="s">
        <v>217</v>
      </c>
      <c r="O694" s="8" t="s">
        <v>183</v>
      </c>
      <c r="P694" s="118">
        <v>2025</v>
      </c>
      <c r="Q694" s="6" t="str">
        <f t="shared" si="43"/>
        <v>Audit and Assurance - 2025 - Course Notes</v>
      </c>
      <c r="R694" s="120">
        <v>9781035525126</v>
      </c>
      <c r="S694" s="62">
        <v>50.83</v>
      </c>
      <c r="T694" s="9" t="s">
        <v>390</v>
      </c>
      <c r="U694" s="6" t="s">
        <v>340</v>
      </c>
      <c r="V694" s="7" t="s">
        <v>500</v>
      </c>
    </row>
    <row r="695" spans="1:22" s="86" customFormat="1" x14ac:dyDescent="0.35">
      <c r="A695" s="17" t="str">
        <f>IF($M695=A$1,COUNTIF($M$2:M695,A$1),"-")</f>
        <v>-</v>
      </c>
      <c r="B695" s="17" t="str">
        <f>IF($M695=B$1,COUNTIF($M$2:N695,B$1),"-")</f>
        <v>-</v>
      </c>
      <c r="C695" s="17" t="str">
        <f>IF($M695=C$1,COUNTIF($M$2:O695,C$1),"-")</f>
        <v>-</v>
      </c>
      <c r="D695" s="17" t="str">
        <f>IF($M695=D$1,COUNTIF($M$2:P695,D$1),"-")</f>
        <v>-</v>
      </c>
      <c r="E695" s="17" t="str">
        <f>IF($M695=E$1,COUNTIF($M$2:Q695,E$1),"-")</f>
        <v>-</v>
      </c>
      <c r="F695" s="17" t="str">
        <f>IF($M695=F$1,COUNTIF($M$2:R695,F$1),"-")</f>
        <v>-</v>
      </c>
      <c r="G695" s="17" t="str">
        <f>IF($M695=G$1,COUNTIF($M$2:S695,G$1),"-")</f>
        <v>-</v>
      </c>
      <c r="H695" s="17" t="str">
        <f>IF($M695=H$1,COUNTIF($M$2:T695,H$1),"-")</f>
        <v>-</v>
      </c>
      <c r="I695" s="17">
        <f>IF($M695=I$1,COUNTIF($M$2:U695,I$1),"-")</f>
        <v>34</v>
      </c>
      <c r="J695" s="17" t="str">
        <f>IF($M695=J$1,COUNTIF($M$2:V695,J$1),"-")</f>
        <v>-</v>
      </c>
      <c r="K695" s="17" t="str">
        <f>IF($M695=K$1,COUNTIF($M$2:W695,K$1),"-")</f>
        <v>-</v>
      </c>
      <c r="M695" s="6" t="s">
        <v>82</v>
      </c>
      <c r="N695" s="8" t="s">
        <v>330</v>
      </c>
      <c r="O695" s="8" t="s">
        <v>183</v>
      </c>
      <c r="P695" s="118">
        <v>2025</v>
      </c>
      <c r="Q695" s="6" t="str">
        <f t="shared" si="43"/>
        <v>Financial Accounting and Reporting IFRS - 2025 - Course Notes</v>
      </c>
      <c r="R695" s="120">
        <v>9781035525171</v>
      </c>
      <c r="S695" s="62">
        <v>50.83</v>
      </c>
      <c r="T695" s="9" t="s">
        <v>390</v>
      </c>
      <c r="U695" s="6" t="s">
        <v>340</v>
      </c>
      <c r="V695" s="7" t="s">
        <v>500</v>
      </c>
    </row>
    <row r="696" spans="1:22" s="86" customFormat="1" x14ac:dyDescent="0.35">
      <c r="A696" s="17" t="str">
        <f>IF($M696=A$1,COUNTIF($M$2:M696,A$1),"-")</f>
        <v>-</v>
      </c>
      <c r="B696" s="17" t="str">
        <f>IF($M696=B$1,COUNTIF($M$2:N696,B$1),"-")</f>
        <v>-</v>
      </c>
      <c r="C696" s="17" t="str">
        <f>IF($M696=C$1,COUNTIF($M$2:O696,C$1),"-")</f>
        <v>-</v>
      </c>
      <c r="D696" s="17" t="str">
        <f>IF($M696=D$1,COUNTIF($M$2:P696,D$1),"-")</f>
        <v>-</v>
      </c>
      <c r="E696" s="17" t="str">
        <f>IF($M696=E$1,COUNTIF($M$2:Q696,E$1),"-")</f>
        <v>-</v>
      </c>
      <c r="F696" s="17" t="str">
        <f>IF($M696=F$1,COUNTIF($M$2:R696,F$1),"-")</f>
        <v>-</v>
      </c>
      <c r="G696" s="17" t="str">
        <f>IF($M696=G$1,COUNTIF($M$2:S696,G$1),"-")</f>
        <v>-</v>
      </c>
      <c r="H696" s="17" t="str">
        <f>IF($M696=H$1,COUNTIF($M$2:T696,H$1),"-")</f>
        <v>-</v>
      </c>
      <c r="I696" s="17">
        <f>IF($M696=I$1,COUNTIF($M$2:U696,I$1),"-")</f>
        <v>35</v>
      </c>
      <c r="J696" s="17" t="str">
        <f>IF($M696=J$1,COUNTIF($M$2:V696,J$1),"-")</f>
        <v>-</v>
      </c>
      <c r="K696" s="17" t="str">
        <f>IF($M696=K$1,COUNTIF($M$2:W696,K$1),"-")</f>
        <v>-</v>
      </c>
      <c r="M696" s="6" t="s">
        <v>82</v>
      </c>
      <c r="N696" s="8" t="s">
        <v>222</v>
      </c>
      <c r="O696" s="8" t="s">
        <v>183</v>
      </c>
      <c r="P696" s="118">
        <v>2025</v>
      </c>
      <c r="Q696" s="6" t="str">
        <f t="shared" si="43"/>
        <v>Financial Management - 2025 - Course Notes</v>
      </c>
      <c r="R696" s="120">
        <v>9781035525188</v>
      </c>
      <c r="S696" s="62">
        <v>50.83</v>
      </c>
      <c r="T696" s="9" t="s">
        <v>390</v>
      </c>
      <c r="U696" s="6" t="s">
        <v>340</v>
      </c>
      <c r="V696" s="7" t="s">
        <v>500</v>
      </c>
    </row>
    <row r="697" spans="1:22" s="86" customFormat="1" x14ac:dyDescent="0.35">
      <c r="A697" s="17" t="str">
        <f>IF($M697=A$1,COUNTIF($M$2:M697,A$1),"-")</f>
        <v>-</v>
      </c>
      <c r="B697" s="17" t="str">
        <f>IF($M697=B$1,COUNTIF($M$2:N697,B$1),"-")</f>
        <v>-</v>
      </c>
      <c r="C697" s="17" t="str">
        <f>IF($M697=C$1,COUNTIF($M$2:O697,C$1),"-")</f>
        <v>-</v>
      </c>
      <c r="D697" s="17" t="str">
        <f>IF($M697=D$1,COUNTIF($M$2:P697,D$1),"-")</f>
        <v>-</v>
      </c>
      <c r="E697" s="17" t="str">
        <f>IF($M697=E$1,COUNTIF($M$2:Q697,E$1),"-")</f>
        <v>-</v>
      </c>
      <c r="F697" s="17" t="str">
        <f>IF($M697=F$1,COUNTIF($M$2:R697,F$1),"-")</f>
        <v>-</v>
      </c>
      <c r="G697" s="17" t="str">
        <f>IF($M697=G$1,COUNTIF($M$2:S697,G$1),"-")</f>
        <v>-</v>
      </c>
      <c r="H697" s="17" t="str">
        <f>IF($M697=H$1,COUNTIF($M$2:T697,H$1),"-")</f>
        <v>-</v>
      </c>
      <c r="I697" s="17">
        <f>IF($M697=I$1,COUNTIF($M$2:U697,I$1),"-")</f>
        <v>36</v>
      </c>
      <c r="J697" s="17" t="str">
        <f>IF($M697=J$1,COUNTIF($M$2:V697,J$1),"-")</f>
        <v>-</v>
      </c>
      <c r="K697" s="17" t="str">
        <f>IF($M697=K$1,COUNTIF($M$2:W697,K$1),"-")</f>
        <v>-</v>
      </c>
      <c r="M697" s="6" t="s">
        <v>82</v>
      </c>
      <c r="N697" s="8" t="s">
        <v>218</v>
      </c>
      <c r="O697" s="8" t="s">
        <v>183</v>
      </c>
      <c r="P697" s="118">
        <v>2025</v>
      </c>
      <c r="Q697" s="6" t="str">
        <f t="shared" si="43"/>
        <v>Tax Compliance - 2025 - Course Notes</v>
      </c>
      <c r="R697" s="120">
        <v>9781035525195</v>
      </c>
      <c r="S697" s="62">
        <v>50.83</v>
      </c>
      <c r="T697" s="9" t="s">
        <v>390</v>
      </c>
      <c r="U697" s="6" t="s">
        <v>340</v>
      </c>
      <c r="V697" s="7" t="s">
        <v>500</v>
      </c>
    </row>
    <row r="698" spans="1:22" s="86" customFormat="1" x14ac:dyDescent="0.35">
      <c r="A698" s="17" t="str">
        <f>IF($M698=A$1,COUNTIF($M$2:M698,A$1),"-")</f>
        <v>-</v>
      </c>
      <c r="B698" s="17" t="str">
        <f>IF($M698=B$1,COUNTIF($M$2:N698,B$1),"-")</f>
        <v>-</v>
      </c>
      <c r="C698" s="17" t="str">
        <f>IF($M698=C$1,COUNTIF($M$2:O698,C$1),"-")</f>
        <v>-</v>
      </c>
      <c r="D698" s="17" t="str">
        <f>IF($M698=D$1,COUNTIF($M$2:P698,D$1),"-")</f>
        <v>-</v>
      </c>
      <c r="E698" s="17" t="str">
        <f>IF($M698=E$1,COUNTIF($M$2:Q698,E$1),"-")</f>
        <v>-</v>
      </c>
      <c r="F698" s="17" t="str">
        <f>IF($M698=F$1,COUNTIF($M$2:R698,F$1),"-")</f>
        <v>-</v>
      </c>
      <c r="G698" s="17" t="str">
        <f>IF($M698=G$1,COUNTIF($M$2:S698,G$1),"-")</f>
        <v>-</v>
      </c>
      <c r="H698" s="17" t="str">
        <f>IF($M698=H$1,COUNTIF($M$2:T698,H$1),"-")</f>
        <v>-</v>
      </c>
      <c r="I698" s="17">
        <f>IF($M698=I$1,COUNTIF($M$2:U698,I$1),"-")</f>
        <v>37</v>
      </c>
      <c r="J698" s="17" t="str">
        <f>IF($M698=J$1,COUNTIF($M$2:V698,J$1),"-")</f>
        <v>-</v>
      </c>
      <c r="K698" s="17" t="str">
        <f>IF($M698=K$1,COUNTIF($M$2:W698,K$1),"-")</f>
        <v>-</v>
      </c>
      <c r="M698" s="6" t="s">
        <v>82</v>
      </c>
      <c r="N698" s="8" t="s">
        <v>219</v>
      </c>
      <c r="O698" s="8" t="s">
        <v>183</v>
      </c>
      <c r="P698" s="118">
        <v>2025</v>
      </c>
      <c r="Q698" s="6" t="str">
        <f t="shared" si="43"/>
        <v>Business Planning: Taxation - 2025 - Course Notes</v>
      </c>
      <c r="R698" s="120">
        <v>9781035525157</v>
      </c>
      <c r="S698" s="62">
        <v>50.83</v>
      </c>
      <c r="T698" s="9" t="s">
        <v>390</v>
      </c>
      <c r="U698" s="6" t="s">
        <v>340</v>
      </c>
      <c r="V698" s="7" t="s">
        <v>500</v>
      </c>
    </row>
    <row r="699" spans="1:22" s="86" customFormat="1" x14ac:dyDescent="0.35">
      <c r="A699" s="17" t="str">
        <f>IF($M699=A$1,COUNTIF($M$2:M699,A$1),"-")</f>
        <v>-</v>
      </c>
      <c r="B699" s="17" t="str">
        <f>IF($M699=B$1,COUNTIF($M$2:N699,B$1),"-")</f>
        <v>-</v>
      </c>
      <c r="C699" s="17" t="str">
        <f>IF($M699=C$1,COUNTIF($M$2:O699,C$1),"-")</f>
        <v>-</v>
      </c>
      <c r="D699" s="17" t="str">
        <f>IF($M699=D$1,COUNTIF($M$2:P699,D$1),"-")</f>
        <v>-</v>
      </c>
      <c r="E699" s="17" t="str">
        <f>IF($M699=E$1,COUNTIF($M$2:Q699,E$1),"-")</f>
        <v>-</v>
      </c>
      <c r="F699" s="17" t="str">
        <f>IF($M699=F$1,COUNTIF($M$2:R699,F$1),"-")</f>
        <v>-</v>
      </c>
      <c r="G699" s="17" t="str">
        <f>IF($M699=G$1,COUNTIF($M$2:S699,G$1),"-")</f>
        <v>-</v>
      </c>
      <c r="H699" s="17" t="str">
        <f>IF($M699=H$1,COUNTIF($M$2:T699,H$1),"-")</f>
        <v>-</v>
      </c>
      <c r="I699" s="17">
        <f>IF($M699=I$1,COUNTIF($M$2:U699,I$1),"-")</f>
        <v>38</v>
      </c>
      <c r="J699" s="17" t="str">
        <f>IF($M699=J$1,COUNTIF($M$2:V699,J$1),"-")</f>
        <v>-</v>
      </c>
      <c r="K699" s="17" t="str">
        <f>IF($M699=K$1,COUNTIF($M$2:W699,K$1),"-")</f>
        <v>-</v>
      </c>
      <c r="M699" s="6" t="s">
        <v>82</v>
      </c>
      <c r="N699" s="8" t="s">
        <v>223</v>
      </c>
      <c r="O699" s="8" t="s">
        <v>183</v>
      </c>
      <c r="P699" s="118">
        <v>2025</v>
      </c>
      <c r="Q699" s="6" t="str">
        <f t="shared" si="43"/>
        <v>Business Strategy and Technology - 2025 - Course Notes</v>
      </c>
      <c r="R699" s="120">
        <v>9781035525164</v>
      </c>
      <c r="S699" s="62">
        <v>50.83</v>
      </c>
      <c r="T699" s="9" t="s">
        <v>390</v>
      </c>
      <c r="U699" s="6" t="s">
        <v>340</v>
      </c>
      <c r="V699" s="7" t="s">
        <v>500</v>
      </c>
    </row>
    <row r="700" spans="1:22" s="86" customFormat="1" x14ac:dyDescent="0.35">
      <c r="A700" s="17" t="str">
        <f>IF($M700=A$1,COUNTIF($M$2:M700,A$1),"-")</f>
        <v>-</v>
      </c>
      <c r="B700" s="17" t="str">
        <f>IF($M700=B$1,COUNTIF($M$2:N700,B$1),"-")</f>
        <v>-</v>
      </c>
      <c r="C700" s="17" t="str">
        <f>IF($M700=C$1,COUNTIF($M$2:O700,C$1),"-")</f>
        <v>-</v>
      </c>
      <c r="D700" s="17" t="str">
        <f>IF($M700=D$1,COUNTIF($M$2:P700,D$1),"-")</f>
        <v>-</v>
      </c>
      <c r="E700" s="17" t="str">
        <f>IF($M700=E$1,COUNTIF($M$2:Q700,E$1),"-")</f>
        <v>-</v>
      </c>
      <c r="F700" s="17" t="str">
        <f>IF($M700=F$1,COUNTIF($M$2:R700,F$1),"-")</f>
        <v>-</v>
      </c>
      <c r="G700" s="17" t="str">
        <f>IF($M700=G$1,COUNTIF($M$2:S700,G$1),"-")</f>
        <v>-</v>
      </c>
      <c r="H700" s="17" t="str">
        <f>IF($M700=H$1,COUNTIF($M$2:T700,H$1),"-")</f>
        <v>-</v>
      </c>
      <c r="I700" s="17">
        <f>IF($M700=I$1,COUNTIF($M$2:U700,I$1),"-")</f>
        <v>39</v>
      </c>
      <c r="J700" s="17" t="str">
        <f>IF($M700=J$1,COUNTIF($M$2:V700,J$1),"-")</f>
        <v>-</v>
      </c>
      <c r="K700" s="17" t="str">
        <f>IF($M700=K$1,COUNTIF($M$2:W700,K$1),"-")</f>
        <v>-</v>
      </c>
      <c r="M700" s="6" t="s">
        <v>82</v>
      </c>
      <c r="N700" s="8" t="s">
        <v>331</v>
      </c>
      <c r="O700" s="8" t="s">
        <v>183</v>
      </c>
      <c r="P700" s="118">
        <v>2025</v>
      </c>
      <c r="Q700" s="6" t="str">
        <f t="shared" si="43"/>
        <v>Business Planning: Banking - 2025 - Course Notes</v>
      </c>
      <c r="R700" s="120">
        <v>9781035525133</v>
      </c>
      <c r="S700" s="62">
        <v>50.83</v>
      </c>
      <c r="T700" s="9" t="s">
        <v>390</v>
      </c>
      <c r="U700" s="6" t="s">
        <v>340</v>
      </c>
      <c r="V700" s="7" t="s">
        <v>500</v>
      </c>
    </row>
    <row r="701" spans="1:22" s="86" customFormat="1" x14ac:dyDescent="0.35">
      <c r="A701" s="17" t="str">
        <f>IF($M701=A$1,COUNTIF($M$2:M701,A$1),"-")</f>
        <v>-</v>
      </c>
      <c r="B701" s="17" t="str">
        <f>IF($M701=B$1,COUNTIF($M$2:N701,B$1),"-")</f>
        <v>-</v>
      </c>
      <c r="C701" s="17" t="str">
        <f>IF($M701=C$1,COUNTIF($M$2:O701,C$1),"-")</f>
        <v>-</v>
      </c>
      <c r="D701" s="17" t="str">
        <f>IF($M701=D$1,COUNTIF($M$2:P701,D$1),"-")</f>
        <v>-</v>
      </c>
      <c r="E701" s="17" t="str">
        <f>IF($M701=E$1,COUNTIF($M$2:Q701,E$1),"-")</f>
        <v>-</v>
      </c>
      <c r="F701" s="17" t="str">
        <f>IF($M701=F$1,COUNTIF($M$2:R701,F$1),"-")</f>
        <v>-</v>
      </c>
      <c r="G701" s="17" t="str">
        <f>IF($M701=G$1,COUNTIF($M$2:S701,G$1),"-")</f>
        <v>-</v>
      </c>
      <c r="H701" s="17" t="str">
        <f>IF($M701=H$1,COUNTIF($M$2:T701,H$1),"-")</f>
        <v>-</v>
      </c>
      <c r="I701" s="17">
        <f>IF($M701=I$1,COUNTIF($M$2:U701,I$1),"-")</f>
        <v>40</v>
      </c>
      <c r="J701" s="17" t="str">
        <f>IF($M701=J$1,COUNTIF($M$2:V701,J$1),"-")</f>
        <v>-</v>
      </c>
      <c r="K701" s="17" t="str">
        <f>IF($M701=K$1,COUNTIF($M$2:W701,K$1),"-")</f>
        <v>-</v>
      </c>
      <c r="M701" s="6" t="s">
        <v>82</v>
      </c>
      <c r="N701" s="8" t="s">
        <v>332</v>
      </c>
      <c r="O701" s="8" t="s">
        <v>183</v>
      </c>
      <c r="P701" s="118">
        <v>2025</v>
      </c>
      <c r="Q701" s="6" t="str">
        <f t="shared" si="43"/>
        <v>Business Planning: Insurance - 2025 - Course Notes</v>
      </c>
      <c r="R701" s="120">
        <v>9781035525140</v>
      </c>
      <c r="S701" s="62">
        <v>50.83</v>
      </c>
      <c r="T701" s="9" t="s">
        <v>390</v>
      </c>
      <c r="U701" s="6" t="s">
        <v>340</v>
      </c>
      <c r="V701" s="7" t="s">
        <v>500</v>
      </c>
    </row>
    <row r="702" spans="1:22" s="86" customFormat="1" x14ac:dyDescent="0.35">
      <c r="A702" s="17" t="str">
        <f>IF($M702=A$1,COUNTIF($M$2:M702,A$1),"-")</f>
        <v>-</v>
      </c>
      <c r="B702" s="17" t="str">
        <f>IF($M702=B$1,COUNTIF($M$2:N702,B$1),"-")</f>
        <v>-</v>
      </c>
      <c r="C702" s="17" t="str">
        <f>IF($M702=C$1,COUNTIF($M$2:O702,C$1),"-")</f>
        <v>-</v>
      </c>
      <c r="D702" s="17" t="str">
        <f>IF($M702=D$1,COUNTIF($M$2:P702,D$1),"-")</f>
        <v>-</v>
      </c>
      <c r="E702" s="17" t="str">
        <f>IF($M702=E$1,COUNTIF($M$2:Q702,E$1),"-")</f>
        <v>-</v>
      </c>
      <c r="F702" s="17" t="str">
        <f>IF($M702=F$1,COUNTIF($M$2:R702,F$1),"-")</f>
        <v>-</v>
      </c>
      <c r="G702" s="17" t="str">
        <f>IF($M702=G$1,COUNTIF($M$2:S702,G$1),"-")</f>
        <v>-</v>
      </c>
      <c r="H702" s="17" t="str">
        <f>IF($M702=H$1,COUNTIF($M$2:T702,H$1),"-")</f>
        <v>-</v>
      </c>
      <c r="I702" s="17">
        <f>IF($M702=I$1,COUNTIF($M$2:U702,I$1),"-")</f>
        <v>41</v>
      </c>
      <c r="J702" s="17" t="str">
        <f>IF($M702=J$1,COUNTIF($M$2:V702,J$1),"-")</f>
        <v>-</v>
      </c>
      <c r="K702" s="17" t="str">
        <f>IF($M702=K$1,COUNTIF($M$2:W702,K$1),"-")</f>
        <v>-</v>
      </c>
      <c r="M702" s="6" t="s">
        <v>82</v>
      </c>
      <c r="N702" s="8" t="s">
        <v>333</v>
      </c>
      <c r="O702" s="8" t="s">
        <v>183</v>
      </c>
      <c r="P702" s="118">
        <v>2025</v>
      </c>
      <c r="Q702" s="6" t="str">
        <f t="shared" si="43"/>
        <v>Corporate Reporting - 2025 - Course Notes</v>
      </c>
      <c r="R702" s="120">
        <v>9781035525218</v>
      </c>
      <c r="S702" s="62">
        <v>50.83</v>
      </c>
      <c r="T702" s="9" t="s">
        <v>390</v>
      </c>
      <c r="U702" s="6" t="s">
        <v>340</v>
      </c>
      <c r="V702" s="7" t="s">
        <v>478</v>
      </c>
    </row>
    <row r="703" spans="1:22" s="86" customFormat="1" x14ac:dyDescent="0.35">
      <c r="A703" s="17" t="str">
        <f>IF($M703=A$1,COUNTIF($M$2:M703,A$1),"-")</f>
        <v>-</v>
      </c>
      <c r="B703" s="17" t="str">
        <f>IF($M703=B$1,COUNTIF($M$2:N703,B$1),"-")</f>
        <v>-</v>
      </c>
      <c r="C703" s="17" t="str">
        <f>IF($M703=C$1,COUNTIF($M$2:O703,C$1),"-")</f>
        <v>-</v>
      </c>
      <c r="D703" s="17" t="str">
        <f>IF($M703=D$1,COUNTIF($M$2:P703,D$1),"-")</f>
        <v>-</v>
      </c>
      <c r="E703" s="17" t="str">
        <f>IF($M703=E$1,COUNTIF($M$2:Q703,E$1),"-")</f>
        <v>-</v>
      </c>
      <c r="F703" s="17" t="str">
        <f>IF($M703=F$1,COUNTIF($M$2:R703,F$1),"-")</f>
        <v>-</v>
      </c>
      <c r="G703" s="17" t="str">
        <f>IF($M703=G$1,COUNTIF($M$2:S703,G$1),"-")</f>
        <v>-</v>
      </c>
      <c r="H703" s="17" t="str">
        <f>IF($M703=H$1,COUNTIF($M$2:T703,H$1),"-")</f>
        <v>-</v>
      </c>
      <c r="I703" s="17">
        <f>IF($M703=I$1,COUNTIF($M$2:U703,I$1),"-")</f>
        <v>42</v>
      </c>
      <c r="J703" s="17" t="str">
        <f>IF($M703=J$1,COUNTIF($M$2:V703,J$1),"-")</f>
        <v>-</v>
      </c>
      <c r="K703" s="17" t="str">
        <f>IF($M703=K$1,COUNTIF($M$2:W703,K$1),"-")</f>
        <v>-</v>
      </c>
      <c r="M703" s="6" t="s">
        <v>82</v>
      </c>
      <c r="N703" s="8" t="s">
        <v>334</v>
      </c>
      <c r="O703" s="8" t="s">
        <v>183</v>
      </c>
      <c r="P703" s="118">
        <v>2025</v>
      </c>
      <c r="Q703" s="6" t="str">
        <f t="shared" si="43"/>
        <v>Strategic Business Management - 2025 - Course Notes</v>
      </c>
      <c r="R703" s="120">
        <v>9781035525225</v>
      </c>
      <c r="S703" s="62">
        <v>50.83</v>
      </c>
      <c r="T703" s="9" t="s">
        <v>390</v>
      </c>
      <c r="U703" s="6" t="s">
        <v>340</v>
      </c>
      <c r="V703" s="7" t="s">
        <v>480</v>
      </c>
    </row>
    <row r="704" spans="1:22" s="86" customFormat="1" x14ac:dyDescent="0.35">
      <c r="A704" s="17" t="str">
        <f>IF($M704=A$1,COUNTIF($M$2:M704,A$1),"-")</f>
        <v>-</v>
      </c>
      <c r="B704" s="17" t="str">
        <f>IF($M704=B$1,COUNTIF($M$2:N704,B$1),"-")</f>
        <v>-</v>
      </c>
      <c r="C704" s="17" t="str">
        <f>IF($M704=C$1,COUNTIF($M$2:O704,C$1),"-")</f>
        <v>-</v>
      </c>
      <c r="D704" s="17" t="str">
        <f>IF($M704=D$1,COUNTIF($M$2:P704,D$1),"-")</f>
        <v>-</v>
      </c>
      <c r="E704" s="17" t="str">
        <f>IF($M704=E$1,COUNTIF($M$2:Q704,E$1),"-")</f>
        <v>-</v>
      </c>
      <c r="F704" s="17" t="str">
        <f>IF($M704=F$1,COUNTIF($M$2:R704,F$1),"-")</f>
        <v>-</v>
      </c>
      <c r="G704" s="17" t="str">
        <f>IF($M704=G$1,COUNTIF($M$2:S704,G$1),"-")</f>
        <v>-</v>
      </c>
      <c r="H704" s="17" t="str">
        <f>IF($M704=H$1,COUNTIF($M$2:T704,H$1),"-")</f>
        <v>-</v>
      </c>
      <c r="I704" s="17">
        <f>IF($M704=I$1,COUNTIF($M$2:U704,I$1),"-")</f>
        <v>43</v>
      </c>
      <c r="J704" s="17" t="str">
        <f>IF($M704=J$1,COUNTIF($M$2:V704,J$1),"-")</f>
        <v>-</v>
      </c>
      <c r="K704" s="17" t="str">
        <f>IF($M704=K$1,COUNTIF($M$2:W704,K$1),"-")</f>
        <v>-</v>
      </c>
      <c r="M704" s="6" t="s">
        <v>82</v>
      </c>
      <c r="N704" s="8" t="s">
        <v>335</v>
      </c>
      <c r="O704" s="8" t="s">
        <v>183</v>
      </c>
      <c r="P704" s="118">
        <v>2025</v>
      </c>
      <c r="Q704" s="6" t="str">
        <f t="shared" si="43"/>
        <v>Case Study - 2025 - Course Notes</v>
      </c>
      <c r="R704" s="120">
        <v>9781035525201</v>
      </c>
      <c r="S704" s="62">
        <v>50.83</v>
      </c>
      <c r="T704" s="9" t="s">
        <v>390</v>
      </c>
      <c r="U704" s="6" t="s">
        <v>340</v>
      </c>
      <c r="V704" s="7" t="s">
        <v>479</v>
      </c>
    </row>
    <row r="705" spans="1:22" s="77" customFormat="1" x14ac:dyDescent="0.35">
      <c r="A705" s="17" t="str">
        <f>IF($M705=A$1,COUNTIF($M$2:M705,A$1),"-")</f>
        <v>-</v>
      </c>
      <c r="B705" s="17" t="str">
        <f>IF($M705=B$1,COUNTIF($M$2:N705,B$1),"-")</f>
        <v>-</v>
      </c>
      <c r="C705" s="17" t="str">
        <f>IF($M705=C$1,COUNTIF($M$2:O705,C$1),"-")</f>
        <v>-</v>
      </c>
      <c r="D705" s="17" t="str">
        <f>IF($M705=D$1,COUNTIF($M$2:P705,D$1),"-")</f>
        <v>-</v>
      </c>
      <c r="E705" s="17" t="str">
        <f>IF($M705=E$1,COUNTIF($M$2:Q705,E$1),"-")</f>
        <v>-</v>
      </c>
      <c r="F705" s="17" t="str">
        <f>IF($M705=F$1,COUNTIF($M$2:R705,F$1),"-")</f>
        <v>-</v>
      </c>
      <c r="G705" s="17" t="str">
        <f>IF($M705=G$1,COUNTIF($M$2:S705,G$1),"-")</f>
        <v>-</v>
      </c>
      <c r="H705" s="17">
        <f>IF($M705=H$1,COUNTIF($M$2:T705,H$1),"-")</f>
        <v>85</v>
      </c>
      <c r="I705" s="17" t="str">
        <f>IF($M705=I$1,COUNTIF($M$2:U705,I$1),"-")</f>
        <v>-</v>
      </c>
      <c r="J705" s="17" t="str">
        <f>IF($M705=J$1,COUNTIF($M$2:V705,J$1),"-")</f>
        <v>-</v>
      </c>
      <c r="K705" s="17" t="str">
        <f>IF($M705=K$1,COUNTIF($M$2:W705,K$1),"-")</f>
        <v>-</v>
      </c>
      <c r="M705" s="6" t="s">
        <v>81</v>
      </c>
      <c r="N705" s="8" t="s">
        <v>588</v>
      </c>
      <c r="O705" s="8" t="s">
        <v>208</v>
      </c>
      <c r="P705" s="114" t="s">
        <v>370</v>
      </c>
      <c r="Q705" s="6" t="str">
        <f t="shared" si="43"/>
        <v>FA1 Recording Financial Transactions - 2024/25 - Interactive Text</v>
      </c>
      <c r="R705" s="120">
        <v>9781035514885</v>
      </c>
      <c r="S705" s="62">
        <v>25</v>
      </c>
      <c r="T705" s="9" t="s">
        <v>371</v>
      </c>
      <c r="U705" s="6" t="s">
        <v>340</v>
      </c>
      <c r="V705" s="7" t="s">
        <v>372</v>
      </c>
    </row>
    <row r="706" spans="1:22" s="77" customFormat="1" x14ac:dyDescent="0.35">
      <c r="A706" s="17" t="str">
        <f>IF($M706=A$1,COUNTIF($M$2:M706,A$1),"-")</f>
        <v>-</v>
      </c>
      <c r="B706" s="17" t="str">
        <f>IF($M706=B$1,COUNTIF($M$2:N706,B$1),"-")</f>
        <v>-</v>
      </c>
      <c r="C706" s="17" t="str">
        <f>IF($M706=C$1,COUNTIF($M$2:O706,C$1),"-")</f>
        <v>-</v>
      </c>
      <c r="D706" s="17" t="str">
        <f>IF($M706=D$1,COUNTIF($M$2:P706,D$1),"-")</f>
        <v>-</v>
      </c>
      <c r="E706" s="17" t="str">
        <f>IF($M706=E$1,COUNTIF($M$2:Q706,E$1),"-")</f>
        <v>-</v>
      </c>
      <c r="F706" s="17" t="str">
        <f>IF($M706=F$1,COUNTIF($M$2:R706,F$1),"-")</f>
        <v>-</v>
      </c>
      <c r="G706" s="17" t="str">
        <f>IF($M706=G$1,COUNTIF($M$2:S706,G$1),"-")</f>
        <v>-</v>
      </c>
      <c r="H706" s="17">
        <f>IF($M706=H$1,COUNTIF($M$2:T706,H$1),"-")</f>
        <v>86</v>
      </c>
      <c r="I706" s="17" t="str">
        <f>IF($M706=I$1,COUNTIF($M$2:U706,I$1),"-")</f>
        <v>-</v>
      </c>
      <c r="J706" s="17" t="str">
        <f>IF($M706=J$1,COUNTIF($M$2:V706,J$1),"-")</f>
        <v>-</v>
      </c>
      <c r="K706" s="17" t="str">
        <f>IF($M706=K$1,COUNTIF($M$2:W706,K$1),"-")</f>
        <v>-</v>
      </c>
      <c r="M706" s="6" t="s">
        <v>81</v>
      </c>
      <c r="N706" s="8" t="s">
        <v>588</v>
      </c>
      <c r="O706" s="8" t="s">
        <v>209</v>
      </c>
      <c r="P706" s="114" t="s">
        <v>370</v>
      </c>
      <c r="Q706" s="6" t="str">
        <f t="shared" si="43"/>
        <v>FA1 Recording Financial Transactions - 2024/25 - Interactive Text eBook</v>
      </c>
      <c r="R706" s="120">
        <v>9781035515264</v>
      </c>
      <c r="S706" s="62">
        <v>20</v>
      </c>
      <c r="T706" s="9" t="s">
        <v>371</v>
      </c>
      <c r="U706" s="6" t="s">
        <v>339</v>
      </c>
      <c r="V706" s="7" t="s">
        <v>372</v>
      </c>
    </row>
    <row r="707" spans="1:22" s="77" customFormat="1" x14ac:dyDescent="0.35">
      <c r="A707" s="17" t="str">
        <f>IF($M707=A$1,COUNTIF($M$2:M707,A$1),"-")</f>
        <v>-</v>
      </c>
      <c r="B707" s="17" t="str">
        <f>IF($M707=B$1,COUNTIF($M$2:N707,B$1),"-")</f>
        <v>-</v>
      </c>
      <c r="C707" s="17" t="str">
        <f>IF($M707=C$1,COUNTIF($M$2:O707,C$1),"-")</f>
        <v>-</v>
      </c>
      <c r="D707" s="17" t="str">
        <f>IF($M707=D$1,COUNTIF($M$2:P707,D$1),"-")</f>
        <v>-</v>
      </c>
      <c r="E707" s="17" t="str">
        <f>IF($M707=E$1,COUNTIF($M$2:Q707,E$1),"-")</f>
        <v>-</v>
      </c>
      <c r="F707" s="17" t="str">
        <f>IF($M707=F$1,COUNTIF($M$2:R707,F$1),"-")</f>
        <v>-</v>
      </c>
      <c r="G707" s="17" t="str">
        <f>IF($M707=G$1,COUNTIF($M$2:S707,G$1),"-")</f>
        <v>-</v>
      </c>
      <c r="H707" s="17">
        <f>IF($M707=H$1,COUNTIF($M$2:T707,H$1),"-")</f>
        <v>87</v>
      </c>
      <c r="I707" s="17" t="str">
        <f>IF($M707=I$1,COUNTIF($M$2:U707,I$1),"-")</f>
        <v>-</v>
      </c>
      <c r="J707" s="17" t="str">
        <f>IF($M707=J$1,COUNTIF($M$2:V707,J$1),"-")</f>
        <v>-</v>
      </c>
      <c r="K707" s="17" t="str">
        <f>IF($M707=K$1,COUNTIF($M$2:W707,K$1),"-")</f>
        <v>-</v>
      </c>
      <c r="M707" s="6" t="s">
        <v>81</v>
      </c>
      <c r="N707" s="8" t="s">
        <v>588</v>
      </c>
      <c r="O707" s="6" t="s">
        <v>191</v>
      </c>
      <c r="P707" s="114" t="s">
        <v>370</v>
      </c>
      <c r="Q707" s="6" t="str">
        <f t="shared" si="43"/>
        <v>FA1 Recording Financial Transactions - 2024/25 - Exam Practice Kit</v>
      </c>
      <c r="R707" s="120">
        <v>9781035514823</v>
      </c>
      <c r="S707" s="62">
        <v>18</v>
      </c>
      <c r="T707" s="9" t="s">
        <v>371</v>
      </c>
      <c r="U707" s="6" t="s">
        <v>340</v>
      </c>
      <c r="V707" s="7" t="s">
        <v>372</v>
      </c>
    </row>
    <row r="708" spans="1:22" s="77" customFormat="1" x14ac:dyDescent="0.35">
      <c r="A708" s="17" t="str">
        <f>IF($M708=A$1,COUNTIF($M$2:M708,A$1),"-")</f>
        <v>-</v>
      </c>
      <c r="B708" s="17" t="str">
        <f>IF($M708=B$1,COUNTIF($M$2:N708,B$1),"-")</f>
        <v>-</v>
      </c>
      <c r="C708" s="17" t="str">
        <f>IF($M708=C$1,COUNTIF($M$2:O708,C$1),"-")</f>
        <v>-</v>
      </c>
      <c r="D708" s="17" t="str">
        <f>IF($M708=D$1,COUNTIF($M$2:P708,D$1),"-")</f>
        <v>-</v>
      </c>
      <c r="E708" s="17" t="str">
        <f>IF($M708=E$1,COUNTIF($M$2:Q708,E$1),"-")</f>
        <v>-</v>
      </c>
      <c r="F708" s="17" t="str">
        <f>IF($M708=F$1,COUNTIF($M$2:R708,F$1),"-")</f>
        <v>-</v>
      </c>
      <c r="G708" s="17" t="str">
        <f>IF($M708=G$1,COUNTIF($M$2:S708,G$1),"-")</f>
        <v>-</v>
      </c>
      <c r="H708" s="17">
        <f>IF($M708=H$1,COUNTIF($M$2:T708,H$1),"-")</f>
        <v>88</v>
      </c>
      <c r="I708" s="17" t="str">
        <f>IF($M708=I$1,COUNTIF($M$2:U708,I$1),"-")</f>
        <v>-</v>
      </c>
      <c r="J708" s="17" t="str">
        <f>IF($M708=J$1,COUNTIF($M$2:V708,J$1),"-")</f>
        <v>-</v>
      </c>
      <c r="K708" s="17" t="str">
        <f>IF($M708=K$1,COUNTIF($M$2:W708,K$1),"-")</f>
        <v>-</v>
      </c>
      <c r="M708" s="6" t="s">
        <v>81</v>
      </c>
      <c r="N708" s="8" t="s">
        <v>588</v>
      </c>
      <c r="O708" s="6" t="s">
        <v>192</v>
      </c>
      <c r="P708" s="114" t="s">
        <v>370</v>
      </c>
      <c r="Q708" s="6" t="str">
        <f t="shared" ref="Q708:Q711" si="44">CONCATENATE(N708," - ",P708," - ",O708)</f>
        <v>FA1 Recording Financial Transactions - 2024/25 - Exam Practice Kit eBook</v>
      </c>
      <c r="R708" s="120">
        <v>9781035515202</v>
      </c>
      <c r="S708" s="62">
        <v>14.4</v>
      </c>
      <c r="T708" s="9" t="s">
        <v>371</v>
      </c>
      <c r="U708" s="6" t="s">
        <v>339</v>
      </c>
      <c r="V708" s="7" t="s">
        <v>372</v>
      </c>
    </row>
    <row r="709" spans="1:22" s="77" customFormat="1" x14ac:dyDescent="0.35">
      <c r="A709" s="17" t="str">
        <f>IF($M709=A$1,COUNTIF($M$2:M709,A$1),"-")</f>
        <v>-</v>
      </c>
      <c r="B709" s="17" t="str">
        <f>IF($M709=B$1,COUNTIF($M$2:N709,B$1),"-")</f>
        <v>-</v>
      </c>
      <c r="C709" s="17" t="str">
        <f>IF($M709=C$1,COUNTIF($M$2:O709,C$1),"-")</f>
        <v>-</v>
      </c>
      <c r="D709" s="17" t="str">
        <f>IF($M709=D$1,COUNTIF($M$2:P709,D$1),"-")</f>
        <v>-</v>
      </c>
      <c r="E709" s="17" t="str">
        <f>IF($M709=E$1,COUNTIF($M$2:Q709,E$1),"-")</f>
        <v>-</v>
      </c>
      <c r="F709" s="17" t="str">
        <f>IF($M709=F$1,COUNTIF($M$2:R709,F$1),"-")</f>
        <v>-</v>
      </c>
      <c r="G709" s="17" t="str">
        <f>IF($M709=G$1,COUNTIF($M$2:S709,G$1),"-")</f>
        <v>-</v>
      </c>
      <c r="H709" s="17">
        <f>IF($M709=H$1,COUNTIF($M$2:T709,H$1),"-")</f>
        <v>89</v>
      </c>
      <c r="I709" s="17" t="str">
        <f>IF($M709=I$1,COUNTIF($M$2:U709,I$1),"-")</f>
        <v>-</v>
      </c>
      <c r="J709" s="17" t="str">
        <f>IF($M709=J$1,COUNTIF($M$2:V709,J$1),"-")</f>
        <v>-</v>
      </c>
      <c r="K709" s="17" t="str">
        <f>IF($M709=K$1,COUNTIF($M$2:W709,K$1),"-")</f>
        <v>-</v>
      </c>
      <c r="M709" s="6" t="s">
        <v>81</v>
      </c>
      <c r="N709" s="8" t="s">
        <v>588</v>
      </c>
      <c r="O709" s="8" t="s">
        <v>144</v>
      </c>
      <c r="P709" s="114" t="s">
        <v>370</v>
      </c>
      <c r="Q709" s="6" t="str">
        <f t="shared" si="44"/>
        <v>FA1 Recording Financial Transactions - 2024/25 - Passcards</v>
      </c>
      <c r="R709" s="120">
        <v>9781035514946</v>
      </c>
      <c r="S709" s="62">
        <v>10</v>
      </c>
      <c r="T709" s="9" t="s">
        <v>371</v>
      </c>
      <c r="U709" s="6" t="s">
        <v>340</v>
      </c>
      <c r="V709" s="7" t="s">
        <v>372</v>
      </c>
    </row>
    <row r="710" spans="1:22" s="77" customFormat="1" x14ac:dyDescent="0.35">
      <c r="A710" s="17" t="str">
        <f>IF($M710=A$1,COUNTIF($M$2:M710,A$1),"-")</f>
        <v>-</v>
      </c>
      <c r="B710" s="17" t="str">
        <f>IF($M710=B$1,COUNTIF($M$2:N710,B$1),"-")</f>
        <v>-</v>
      </c>
      <c r="C710" s="17" t="str">
        <f>IF($M710=C$1,COUNTIF($M$2:O710,C$1),"-")</f>
        <v>-</v>
      </c>
      <c r="D710" s="17" t="str">
        <f>IF($M710=D$1,COUNTIF($M$2:P710,D$1),"-")</f>
        <v>-</v>
      </c>
      <c r="E710" s="17" t="str">
        <f>IF($M710=E$1,COUNTIF($M$2:Q710,E$1),"-")</f>
        <v>-</v>
      </c>
      <c r="F710" s="17" t="str">
        <f>IF($M710=F$1,COUNTIF($M$2:R710,F$1),"-")</f>
        <v>-</v>
      </c>
      <c r="G710" s="17" t="str">
        <f>IF($M710=G$1,COUNTIF($M$2:S710,G$1),"-")</f>
        <v>-</v>
      </c>
      <c r="H710" s="17">
        <f>IF($M710=H$1,COUNTIF($M$2:T710,H$1),"-")</f>
        <v>90</v>
      </c>
      <c r="I710" s="17" t="str">
        <f>IF($M710=I$1,COUNTIF($M$2:U710,I$1),"-")</f>
        <v>-</v>
      </c>
      <c r="J710" s="17" t="str">
        <f>IF($M710=J$1,COUNTIF($M$2:V710,J$1),"-")</f>
        <v>-</v>
      </c>
      <c r="K710" s="17" t="str">
        <f>IF($M710=K$1,COUNTIF($M$2:W710,K$1),"-")</f>
        <v>-</v>
      </c>
      <c r="M710" s="6" t="s">
        <v>81</v>
      </c>
      <c r="N710" s="8" t="s">
        <v>588</v>
      </c>
      <c r="O710" s="8" t="s">
        <v>150</v>
      </c>
      <c r="P710" s="114" t="s">
        <v>370</v>
      </c>
      <c r="Q710" s="6" t="str">
        <f t="shared" si="44"/>
        <v>FA1 Recording Financial Transactions - 2024/25 - Passcards eBook</v>
      </c>
      <c r="R710" s="120">
        <v>9781035515325</v>
      </c>
      <c r="S710" s="62">
        <v>8</v>
      </c>
      <c r="T710" s="9" t="s">
        <v>371</v>
      </c>
      <c r="U710" s="6" t="s">
        <v>339</v>
      </c>
      <c r="V710" s="7" t="s">
        <v>372</v>
      </c>
    </row>
    <row r="711" spans="1:22" s="83" customFormat="1" x14ac:dyDescent="0.35">
      <c r="A711" s="17"/>
      <c r="B711" s="17"/>
      <c r="C711" s="17" t="str">
        <f>IF($M711=C$1,COUNTIF($M$2:O711,C$1),"-")</f>
        <v>-</v>
      </c>
      <c r="D711" s="17" t="str">
        <f>IF($M711=D$1,COUNTIF($M$2:P711,D$1),"-")</f>
        <v>-</v>
      </c>
      <c r="E711" s="17" t="str">
        <f>IF($M711=E$1,COUNTIF($M$2:Q711,E$1),"-")</f>
        <v>-</v>
      </c>
      <c r="F711" s="17" t="str">
        <f>IF($M711=F$1,COUNTIF($M$2:R711,F$1),"-")</f>
        <v>-</v>
      </c>
      <c r="G711" s="17" t="str">
        <f>IF($M711=G$1,COUNTIF($M$2:S711,G$1),"-")</f>
        <v>-</v>
      </c>
      <c r="H711" s="17">
        <f>IF($M711=H$1,COUNTIF($M$2:T711,H$1),"-")</f>
        <v>91</v>
      </c>
      <c r="I711" s="17" t="str">
        <f>IF($M711=I$1,COUNTIF($M$2:U711,I$1),"-")</f>
        <v>-</v>
      </c>
      <c r="J711" s="17" t="str">
        <f>IF($M711=J$1,COUNTIF($M$2:V711,J$1),"-")</f>
        <v>-</v>
      </c>
      <c r="K711" s="17" t="str">
        <f>IF($M711=K$1,COUNTIF($M$2:W711,K$1),"-")</f>
        <v>-</v>
      </c>
      <c r="M711" s="6" t="s">
        <v>81</v>
      </c>
      <c r="N711" s="8" t="s">
        <v>588</v>
      </c>
      <c r="O711" s="8" t="s">
        <v>183</v>
      </c>
      <c r="P711" s="114" t="s">
        <v>370</v>
      </c>
      <c r="Q711" s="6" t="str">
        <f t="shared" si="44"/>
        <v>FA1 Recording Financial Transactions - 2024/25 - Course Notes</v>
      </c>
      <c r="R711" s="120">
        <v>9781035514762</v>
      </c>
      <c r="S711" s="96">
        <v>25</v>
      </c>
      <c r="T711" s="9" t="s">
        <v>371</v>
      </c>
      <c r="U711" s="6" t="s">
        <v>340</v>
      </c>
      <c r="V711" s="7" t="s">
        <v>372</v>
      </c>
    </row>
    <row r="712" spans="1:22" x14ac:dyDescent="0.35">
      <c r="A712" s="17" t="str">
        <f>IF($M712=A$1,COUNTIF($M$2:M712,A$1),"-")</f>
        <v>-</v>
      </c>
      <c r="B712" s="17" t="str">
        <f>IF($M712=B$1,COUNTIF($M$2:N712,B$1),"-")</f>
        <v>-</v>
      </c>
      <c r="C712" s="17" t="str">
        <f>IF($M712=C$1,COUNTIF($M$2:O712,C$1),"-")</f>
        <v>-</v>
      </c>
      <c r="D712" s="17" t="str">
        <f>IF($M712=D$1,COUNTIF($M$2:P712,D$1),"-")</f>
        <v>-</v>
      </c>
      <c r="E712" s="17" t="str">
        <f>IF($M712=E$1,COUNTIF($M$2:Q712,E$1),"-")</f>
        <v>-</v>
      </c>
      <c r="F712" s="17" t="str">
        <f>IF($M712=F$1,COUNTIF($M$2:R712,F$1),"-")</f>
        <v>-</v>
      </c>
      <c r="G712" s="17" t="str">
        <f>IF($M712=G$1,COUNTIF($M$2:S712,G$1),"-")</f>
        <v>-</v>
      </c>
      <c r="H712" s="17">
        <f>IF($M712=H$1,COUNTIF($M$2:T712,H$1),"-")</f>
        <v>92</v>
      </c>
      <c r="I712" s="17" t="str">
        <f>IF($M712=I$1,COUNTIF($M$2:U712,I$1),"-")</f>
        <v>-</v>
      </c>
      <c r="J712" s="17" t="str">
        <f>IF($M712=J$1,COUNTIF($M$2:V712,J$1),"-")</f>
        <v>-</v>
      </c>
      <c r="K712" s="17" t="str">
        <f>IF($M712=K$1,COUNTIF($M$2:W712,K$1),"-")</f>
        <v>-</v>
      </c>
      <c r="M712" s="6" t="s">
        <v>81</v>
      </c>
      <c r="N712" s="8" t="s">
        <v>585</v>
      </c>
      <c r="O712" s="8" t="s">
        <v>183</v>
      </c>
      <c r="P712" s="114" t="s">
        <v>370</v>
      </c>
      <c r="Q712" s="6" t="str">
        <f t="shared" ref="Q712:Q738" si="45">CONCATENATE(N712," - ",P712," - ",O712)</f>
        <v>MA1 Management Information - 2024/25 - Course Notes</v>
      </c>
      <c r="R712" s="120">
        <v>9781035514786</v>
      </c>
      <c r="S712" s="96">
        <v>25</v>
      </c>
      <c r="T712" s="9" t="s">
        <v>371</v>
      </c>
      <c r="U712" s="6" t="s">
        <v>340</v>
      </c>
      <c r="V712" s="7" t="s">
        <v>372</v>
      </c>
    </row>
    <row r="713" spans="1:22" x14ac:dyDescent="0.35">
      <c r="A713" s="17" t="str">
        <f>IF($M713=A$1,COUNTIF($M$2:M713,A$1),"-")</f>
        <v>-</v>
      </c>
      <c r="B713" s="17" t="str">
        <f>IF($M713=B$1,COUNTIF($M$2:N713,B$1),"-")</f>
        <v>-</v>
      </c>
      <c r="C713" s="17" t="str">
        <f>IF($M713=C$1,COUNTIF($M$2:O713,C$1),"-")</f>
        <v>-</v>
      </c>
      <c r="D713" s="17" t="str">
        <f>IF($M713=D$1,COUNTIF($M$2:P713,D$1),"-")</f>
        <v>-</v>
      </c>
      <c r="E713" s="17" t="str">
        <f>IF($M713=E$1,COUNTIF($M$2:Q713,E$1),"-")</f>
        <v>-</v>
      </c>
      <c r="F713" s="17" t="str">
        <f>IF($M713=F$1,COUNTIF($M$2:R713,F$1),"-")</f>
        <v>-</v>
      </c>
      <c r="G713" s="17" t="str">
        <f>IF($M713=G$1,COUNTIF($M$2:S713,G$1),"-")</f>
        <v>-</v>
      </c>
      <c r="H713" s="17">
        <f>IF($M713=H$1,COUNTIF($M$2:T713,H$1),"-")</f>
        <v>93</v>
      </c>
      <c r="I713" s="17" t="str">
        <f>IF($M713=I$1,COUNTIF($M$2:U713,I$1),"-")</f>
        <v>-</v>
      </c>
      <c r="J713" s="17" t="str">
        <f>IF($M713=J$1,COUNTIF($M$2:V713,J$1),"-")</f>
        <v>-</v>
      </c>
      <c r="K713" s="17" t="str">
        <f>IF($M713=K$1,COUNTIF($M$2:W713,K$1),"-")</f>
        <v>-</v>
      </c>
      <c r="M713" s="6" t="s">
        <v>81</v>
      </c>
      <c r="N713" s="8" t="s">
        <v>584</v>
      </c>
      <c r="O713" s="8" t="s">
        <v>183</v>
      </c>
      <c r="P713" s="114" t="s">
        <v>370</v>
      </c>
      <c r="Q713" s="6" t="str">
        <f t="shared" si="45"/>
        <v>FA2 Maintaining Financial Records - 2024/25 - Course Notes</v>
      </c>
      <c r="R713" s="120">
        <v>9781035514779</v>
      </c>
      <c r="S713" s="96">
        <v>25</v>
      </c>
      <c r="T713" s="9" t="s">
        <v>371</v>
      </c>
      <c r="U713" s="6" t="s">
        <v>340</v>
      </c>
      <c r="V713" s="7" t="s">
        <v>372</v>
      </c>
    </row>
    <row r="714" spans="1:22" x14ac:dyDescent="0.35">
      <c r="A714" s="17" t="str">
        <f>IF($M714=A$1,COUNTIF($M$2:M714,A$1),"-")</f>
        <v>-</v>
      </c>
      <c r="B714" s="17" t="str">
        <f>IF($M714=B$1,COUNTIF($M$2:N714,B$1),"-")</f>
        <v>-</v>
      </c>
      <c r="C714" s="17" t="str">
        <f>IF($M714=C$1,COUNTIF($M$2:O714,C$1),"-")</f>
        <v>-</v>
      </c>
      <c r="D714" s="17" t="str">
        <f>IF($M714=D$1,COUNTIF($M$2:P714,D$1),"-")</f>
        <v>-</v>
      </c>
      <c r="E714" s="17" t="str">
        <f>IF($M714=E$1,COUNTIF($M$2:Q714,E$1),"-")</f>
        <v>-</v>
      </c>
      <c r="F714" s="17" t="str">
        <f>IF($M714=F$1,COUNTIF($M$2:R714,F$1),"-")</f>
        <v>-</v>
      </c>
      <c r="G714" s="17" t="str">
        <f>IF($M714=G$1,COUNTIF($M$2:S714,G$1),"-")</f>
        <v>-</v>
      </c>
      <c r="H714" s="17">
        <f>IF($M714=H$1,COUNTIF($M$2:T714,H$1),"-")</f>
        <v>94</v>
      </c>
      <c r="I714" s="17" t="str">
        <f>IF($M714=I$1,COUNTIF($M$2:U714,I$1),"-")</f>
        <v>-</v>
      </c>
      <c r="J714" s="17" t="str">
        <f>IF($M714=J$1,COUNTIF($M$2:V714,J$1),"-")</f>
        <v>-</v>
      </c>
      <c r="K714" s="17" t="str">
        <f>IF($M714=K$1,COUNTIF($M$2:W714,K$1),"-")</f>
        <v>-</v>
      </c>
      <c r="M714" s="6" t="s">
        <v>81</v>
      </c>
      <c r="N714" s="8" t="s">
        <v>586</v>
      </c>
      <c r="O714" s="8" t="s">
        <v>183</v>
      </c>
      <c r="P714" s="114" t="s">
        <v>370</v>
      </c>
      <c r="Q714" s="6" t="str">
        <f t="shared" si="45"/>
        <v>MA2 Managing Costs and Finances - 2024/25 - Course Notes</v>
      </c>
      <c r="R714" s="120">
        <v>9781035514793</v>
      </c>
      <c r="S714" s="96">
        <v>25</v>
      </c>
      <c r="T714" s="9" t="s">
        <v>371</v>
      </c>
      <c r="U714" s="6" t="s">
        <v>340</v>
      </c>
      <c r="V714" s="7" t="s">
        <v>372</v>
      </c>
    </row>
    <row r="715" spans="1:22" x14ac:dyDescent="0.35">
      <c r="A715" s="17" t="str">
        <f>IF($M715=A$1,COUNTIF($M$2:M715,A$1),"-")</f>
        <v>-</v>
      </c>
      <c r="B715" s="17" t="str">
        <f>IF($M715=B$1,COUNTIF($M$2:N715,B$1),"-")</f>
        <v>-</v>
      </c>
      <c r="C715" s="17" t="str">
        <f>IF($M715=C$1,COUNTIF($M$2:O715,C$1),"-")</f>
        <v>-</v>
      </c>
      <c r="D715" s="17" t="str">
        <f>IF($M715=D$1,COUNTIF($M$2:P715,D$1),"-")</f>
        <v>-</v>
      </c>
      <c r="E715" s="17" t="str">
        <f>IF($M715=E$1,COUNTIF($M$2:Q715,E$1),"-")</f>
        <v>-</v>
      </c>
      <c r="F715" s="17" t="str">
        <f>IF($M715=F$1,COUNTIF($M$2:R715,F$1),"-")</f>
        <v>-</v>
      </c>
      <c r="G715" s="17" t="str">
        <f>IF($M715=G$1,COUNTIF($M$2:S715,G$1),"-")</f>
        <v>-</v>
      </c>
      <c r="H715" s="17">
        <f>IF($M715=H$1,COUNTIF($M$2:T715,H$1),"-")</f>
        <v>95</v>
      </c>
      <c r="I715" s="17" t="str">
        <f>IF($M715=I$1,COUNTIF($M$2:U715,I$1),"-")</f>
        <v>-</v>
      </c>
      <c r="J715" s="17" t="str">
        <f>IF($M715=J$1,COUNTIF($M$2:V715,J$1),"-")</f>
        <v>-</v>
      </c>
      <c r="K715" s="17" t="str">
        <f>IF($M715=K$1,COUNTIF($M$2:W715,K$1),"-")</f>
        <v>-</v>
      </c>
      <c r="L715" s="17" t="str">
        <f>IF($M715=L$1,COUNTIF($M$2:X715,L$1),"-")</f>
        <v>-</v>
      </c>
      <c r="M715" s="6" t="s">
        <v>81</v>
      </c>
      <c r="N715" s="8" t="s">
        <v>588</v>
      </c>
      <c r="O715" s="8" t="s">
        <v>183</v>
      </c>
      <c r="P715" s="114" t="s">
        <v>407</v>
      </c>
      <c r="Q715" s="6" t="str">
        <f t="shared" si="45"/>
        <v>FA1 Recording Financial Transactions - 2025/26 - Course Notes</v>
      </c>
      <c r="R715" s="120">
        <v>9781509748235</v>
      </c>
      <c r="S715" s="97">
        <v>26</v>
      </c>
      <c r="T715" s="9" t="s">
        <v>501</v>
      </c>
      <c r="U715" s="6" t="s">
        <v>340</v>
      </c>
      <c r="V715" s="7" t="s">
        <v>555</v>
      </c>
    </row>
    <row r="716" spans="1:22" x14ac:dyDescent="0.35">
      <c r="A716" s="17" t="str">
        <f>IF($M716=A$1,COUNTIF($M$2:M716,A$1),"-")</f>
        <v>-</v>
      </c>
      <c r="B716" s="17" t="str">
        <f>IF($M716=B$1,COUNTIF($M$2:N716,B$1),"-")</f>
        <v>-</v>
      </c>
      <c r="C716" s="17" t="str">
        <f>IF($M716=C$1,COUNTIF($M$2:O716,C$1),"-")</f>
        <v>-</v>
      </c>
      <c r="D716" s="17" t="str">
        <f>IF($M716=D$1,COUNTIF($M$2:P716,D$1),"-")</f>
        <v>-</v>
      </c>
      <c r="E716" s="17" t="str">
        <f>IF($M716=E$1,COUNTIF($M$2:Q716,E$1),"-")</f>
        <v>-</v>
      </c>
      <c r="F716" s="17" t="str">
        <f>IF($M716=F$1,COUNTIF($M$2:R716,F$1),"-")</f>
        <v>-</v>
      </c>
      <c r="G716" s="17" t="str">
        <f>IF($M716=G$1,COUNTIF($M$2:S716,G$1),"-")</f>
        <v>-</v>
      </c>
      <c r="H716" s="17">
        <f>IF($M716=H$1,COUNTIF($M$2:T716,H$1),"-")</f>
        <v>96</v>
      </c>
      <c r="I716" s="17" t="str">
        <f>IF($M716=I$1,COUNTIF($M$2:U716,I$1),"-")</f>
        <v>-</v>
      </c>
      <c r="J716" s="17" t="str">
        <f>IF($M716=J$1,COUNTIF($M$2:V716,J$1),"-")</f>
        <v>-</v>
      </c>
      <c r="K716" s="17" t="str">
        <f>IF($M716=K$1,COUNTIF($M$2:W716,K$1),"-")</f>
        <v>-</v>
      </c>
      <c r="L716" s="17" t="str">
        <f>IF($M716=L$1,COUNTIF($M$2:X716,L$1),"-")</f>
        <v>-</v>
      </c>
      <c r="M716" s="6" t="s">
        <v>81</v>
      </c>
      <c r="N716" s="8" t="s">
        <v>585</v>
      </c>
      <c r="O716" s="8" t="s">
        <v>183</v>
      </c>
      <c r="P716" s="114" t="s">
        <v>407</v>
      </c>
      <c r="Q716" s="6" t="str">
        <f t="shared" si="45"/>
        <v>MA1 Management Information - 2025/26 - Course Notes</v>
      </c>
      <c r="R716" s="120">
        <v>9781509748259</v>
      </c>
      <c r="S716" s="97">
        <v>26</v>
      </c>
      <c r="T716" s="9" t="s">
        <v>501</v>
      </c>
      <c r="U716" s="6" t="s">
        <v>340</v>
      </c>
      <c r="V716" s="7" t="s">
        <v>555</v>
      </c>
    </row>
    <row r="717" spans="1:22" x14ac:dyDescent="0.35">
      <c r="A717" s="17" t="str">
        <f>IF($M717=A$1,COUNTIF($M$2:M717,A$1),"-")</f>
        <v>-</v>
      </c>
      <c r="B717" s="17" t="str">
        <f>IF($M717=B$1,COUNTIF($M$2:N717,B$1),"-")</f>
        <v>-</v>
      </c>
      <c r="C717" s="17" t="str">
        <f>IF($M717=C$1,COUNTIF($M$2:O717,C$1),"-")</f>
        <v>-</v>
      </c>
      <c r="D717" s="17" t="str">
        <f>IF($M717=D$1,COUNTIF($M$2:P717,D$1),"-")</f>
        <v>-</v>
      </c>
      <c r="E717" s="17" t="str">
        <f>IF($M717=E$1,COUNTIF($M$2:Q717,E$1),"-")</f>
        <v>-</v>
      </c>
      <c r="F717" s="17" t="str">
        <f>IF($M717=F$1,COUNTIF($M$2:R717,F$1),"-")</f>
        <v>-</v>
      </c>
      <c r="G717" s="17" t="str">
        <f>IF($M717=G$1,COUNTIF($M$2:S717,G$1),"-")</f>
        <v>-</v>
      </c>
      <c r="H717" s="17">
        <f>IF($M717=H$1,COUNTIF($M$2:T717,H$1),"-")</f>
        <v>97</v>
      </c>
      <c r="I717" s="17" t="str">
        <f>IF($M717=I$1,COUNTIF($M$2:U717,I$1),"-")</f>
        <v>-</v>
      </c>
      <c r="J717" s="17" t="str">
        <f>IF($M717=J$1,COUNTIF($M$2:V717,J$1),"-")</f>
        <v>-</v>
      </c>
      <c r="K717" s="17" t="str">
        <f>IF($M717=K$1,COUNTIF($M$2:W717,K$1),"-")</f>
        <v>-</v>
      </c>
      <c r="L717" s="17" t="str">
        <f>IF($M717=L$1,COUNTIF($M$2:X717,L$1),"-")</f>
        <v>-</v>
      </c>
      <c r="M717" s="6" t="s">
        <v>81</v>
      </c>
      <c r="N717" s="8" t="s">
        <v>584</v>
      </c>
      <c r="O717" s="8" t="s">
        <v>183</v>
      </c>
      <c r="P717" s="114" t="s">
        <v>407</v>
      </c>
      <c r="Q717" s="6" t="str">
        <f t="shared" si="45"/>
        <v>FA2 Maintaining Financial Records - 2025/26 - Course Notes</v>
      </c>
      <c r="R717" s="120">
        <v>9781509748242</v>
      </c>
      <c r="S717" s="97">
        <v>26</v>
      </c>
      <c r="T717" s="9" t="s">
        <v>501</v>
      </c>
      <c r="U717" s="6" t="s">
        <v>340</v>
      </c>
      <c r="V717" s="7" t="s">
        <v>555</v>
      </c>
    </row>
    <row r="718" spans="1:22" x14ac:dyDescent="0.35">
      <c r="A718" s="17" t="str">
        <f>IF($M718=A$1,COUNTIF($M$2:M718,A$1),"-")</f>
        <v>-</v>
      </c>
      <c r="B718" s="17" t="str">
        <f>IF($M718=B$1,COUNTIF($M$2:N718,B$1),"-")</f>
        <v>-</v>
      </c>
      <c r="C718" s="17" t="str">
        <f>IF($M718=C$1,COUNTIF($M$2:O718,C$1),"-")</f>
        <v>-</v>
      </c>
      <c r="D718" s="17" t="str">
        <f>IF($M718=D$1,COUNTIF($M$2:P718,D$1),"-")</f>
        <v>-</v>
      </c>
      <c r="E718" s="17" t="str">
        <f>IF($M718=E$1,COUNTIF($M$2:Q718,E$1),"-")</f>
        <v>-</v>
      </c>
      <c r="F718" s="17" t="str">
        <f>IF($M718=F$1,COUNTIF($M$2:R718,F$1),"-")</f>
        <v>-</v>
      </c>
      <c r="G718" s="17" t="str">
        <f>IF($M718=G$1,COUNTIF($M$2:S718,G$1),"-")</f>
        <v>-</v>
      </c>
      <c r="H718" s="17">
        <f>IF($M718=H$1,COUNTIF($M$2:T718,H$1),"-")</f>
        <v>98</v>
      </c>
      <c r="I718" s="17" t="str">
        <f>IF($M718=I$1,COUNTIF($M$2:U718,I$1),"-")</f>
        <v>-</v>
      </c>
      <c r="J718" s="17" t="str">
        <f>IF($M718=J$1,COUNTIF($M$2:V718,J$1),"-")</f>
        <v>-</v>
      </c>
      <c r="K718" s="17" t="str">
        <f>IF($M718=K$1,COUNTIF($M$2:W718,K$1),"-")</f>
        <v>-</v>
      </c>
      <c r="L718" s="17" t="str">
        <f>IF($M718=L$1,COUNTIF($M$2:X718,L$1),"-")</f>
        <v>-</v>
      </c>
      <c r="M718" s="6" t="s">
        <v>81</v>
      </c>
      <c r="N718" s="8" t="s">
        <v>586</v>
      </c>
      <c r="O718" s="8" t="s">
        <v>183</v>
      </c>
      <c r="P718" s="114" t="s">
        <v>407</v>
      </c>
      <c r="Q718" s="6" t="str">
        <f t="shared" si="45"/>
        <v>MA2 Managing Costs and Finances - 2025/26 - Course Notes</v>
      </c>
      <c r="R718" s="120">
        <v>9781509748266</v>
      </c>
      <c r="S718" s="97">
        <v>26</v>
      </c>
      <c r="T718" s="9" t="s">
        <v>501</v>
      </c>
      <c r="U718" s="6" t="s">
        <v>340</v>
      </c>
      <c r="V718" s="7" t="s">
        <v>555</v>
      </c>
    </row>
    <row r="719" spans="1:22" x14ac:dyDescent="0.35">
      <c r="A719" s="17" t="str">
        <f>IF($M719=A$1,COUNTIF($M$2:M719,A$1),"-")</f>
        <v>-</v>
      </c>
      <c r="B719" s="17" t="str">
        <f>IF($M719=B$1,COUNTIF($M$2:N719,B$1),"-")</f>
        <v>-</v>
      </c>
      <c r="C719" s="17" t="str">
        <f>IF($M719=C$1,COUNTIF($M$2:O719,C$1),"-")</f>
        <v>-</v>
      </c>
      <c r="D719" s="17" t="str">
        <f>IF($M719=D$1,COUNTIF($M$2:P719,D$1),"-")</f>
        <v>-</v>
      </c>
      <c r="E719" s="17" t="str">
        <f>IF($M719=E$1,COUNTIF($M$2:Q719,E$1),"-")</f>
        <v>-</v>
      </c>
      <c r="F719" s="17" t="str">
        <f>IF($M719=F$1,COUNTIF($M$2:R719,F$1),"-")</f>
        <v>-</v>
      </c>
      <c r="G719" s="17" t="str">
        <f>IF($M719=G$1,COUNTIF($M$2:S719,G$1),"-")</f>
        <v>-</v>
      </c>
      <c r="H719" s="17">
        <f>IF($M719=H$1,COUNTIF($M$2:T719,H$1),"-")</f>
        <v>99</v>
      </c>
      <c r="I719" s="17" t="str">
        <f>IF($M719=I$1,COUNTIF($M$2:U719,I$1),"-")</f>
        <v>-</v>
      </c>
      <c r="J719" s="17" t="str">
        <f>IF($M719=J$1,COUNTIF($M$2:V719,J$1),"-")</f>
        <v>-</v>
      </c>
      <c r="K719" s="17" t="str">
        <f>IF($M719=K$1,COUNTIF($M$2:W719,K$1),"-")</f>
        <v>-</v>
      </c>
      <c r="L719" s="17" t="str">
        <f>IF($M719=L$1,COUNTIF($M$2:X719,L$1),"-")</f>
        <v>-</v>
      </c>
      <c r="M719" s="6" t="s">
        <v>81</v>
      </c>
      <c r="N719" s="8" t="s">
        <v>581</v>
      </c>
      <c r="O719" s="8" t="s">
        <v>183</v>
      </c>
      <c r="P719" s="114" t="s">
        <v>407</v>
      </c>
      <c r="Q719" s="6" t="str">
        <f t="shared" si="45"/>
        <v>FAU Foundations in Audit - 2025/26 - Course Notes</v>
      </c>
      <c r="R719" s="120">
        <v>9781509748280</v>
      </c>
      <c r="S719" s="97">
        <v>26</v>
      </c>
      <c r="T719" s="9" t="s">
        <v>501</v>
      </c>
      <c r="U719" s="6" t="s">
        <v>340</v>
      </c>
      <c r="V719" s="7" t="s">
        <v>506</v>
      </c>
    </row>
    <row r="720" spans="1:22" x14ac:dyDescent="0.35">
      <c r="A720" s="17" t="str">
        <f>IF($M720=A$1,COUNTIF($M$2:M720,A$1),"-")</f>
        <v>-</v>
      </c>
      <c r="B720" s="17" t="str">
        <f>IF($M720=B$1,COUNTIF($M$2:N720,B$1),"-")</f>
        <v>-</v>
      </c>
      <c r="C720" s="17" t="str">
        <f>IF($M720=C$1,COUNTIF($M$2:O720,C$1),"-")</f>
        <v>-</v>
      </c>
      <c r="D720" s="17" t="str">
        <f>IF($M720=D$1,COUNTIF($M$2:P720,D$1),"-")</f>
        <v>-</v>
      </c>
      <c r="E720" s="17" t="str">
        <f>IF($M720=E$1,COUNTIF($M$2:Q720,E$1),"-")</f>
        <v>-</v>
      </c>
      <c r="F720" s="17" t="str">
        <f>IF($M720=F$1,COUNTIF($M$2:R720,F$1),"-")</f>
        <v>-</v>
      </c>
      <c r="G720" s="17" t="str">
        <f>IF($M720=G$1,COUNTIF($M$2:S720,G$1),"-")</f>
        <v>-</v>
      </c>
      <c r="H720" s="17">
        <f>IF($M720=H$1,COUNTIF($M$2:T720,H$1),"-")</f>
        <v>100</v>
      </c>
      <c r="I720" s="17" t="str">
        <f>IF($M720=I$1,COUNTIF($M$2:U720,I$1),"-")</f>
        <v>-</v>
      </c>
      <c r="J720" s="17" t="str">
        <f>IF($M720=J$1,COUNTIF($M$2:V720,J$1),"-")</f>
        <v>-</v>
      </c>
      <c r="K720" s="17" t="str">
        <f>IF($M720=K$1,COUNTIF($M$2:W720,K$1),"-")</f>
        <v>-</v>
      </c>
      <c r="L720" s="17" t="str">
        <f>IF($M720=L$1,COUNTIF($M$2:X720,L$1),"-")</f>
        <v>-</v>
      </c>
      <c r="M720" s="6" t="s">
        <v>81</v>
      </c>
      <c r="N720" s="8" t="s">
        <v>582</v>
      </c>
      <c r="O720" s="8" t="s">
        <v>183</v>
      </c>
      <c r="P720" s="114" t="s">
        <v>407</v>
      </c>
      <c r="Q720" s="6" t="str">
        <f t="shared" si="45"/>
        <v>FFM Foundations in Financial Management - 2025/26 - Course Notes</v>
      </c>
      <c r="R720" s="120">
        <v>9781509748273</v>
      </c>
      <c r="S720" s="97">
        <v>26</v>
      </c>
      <c r="T720" s="9" t="s">
        <v>501</v>
      </c>
      <c r="U720" s="6" t="s">
        <v>340</v>
      </c>
      <c r="V720" s="7" t="s">
        <v>506</v>
      </c>
    </row>
    <row r="721" spans="1:22" x14ac:dyDescent="0.35">
      <c r="A721" s="17" t="str">
        <f>IF($M721=A$1,COUNTIF($M$2:M721,A$1),"-")</f>
        <v>-</v>
      </c>
      <c r="B721" s="17" t="str">
        <f>IF($M721=B$1,COUNTIF($M$2:N721,B$1),"-")</f>
        <v>-</v>
      </c>
      <c r="C721" s="17" t="str">
        <f>IF($M721=C$1,COUNTIF($M$2:O721,C$1),"-")</f>
        <v>-</v>
      </c>
      <c r="D721" s="17" t="str">
        <f>IF($M721=D$1,COUNTIF($M$2:P721,D$1),"-")</f>
        <v>-</v>
      </c>
      <c r="E721" s="17" t="str">
        <f>IF($M721=E$1,COUNTIF($M$2:Q721,E$1),"-")</f>
        <v>-</v>
      </c>
      <c r="F721" s="17" t="str">
        <f>IF($M721=F$1,COUNTIF($M$2:R721,F$1),"-")</f>
        <v>-</v>
      </c>
      <c r="G721" s="17" t="str">
        <f>IF($M721=G$1,COUNTIF($M$2:S721,G$1),"-")</f>
        <v>-</v>
      </c>
      <c r="H721" s="17" t="str">
        <f>IF($M721=H$1,COUNTIF($M$2:T721,H$1),"-")</f>
        <v>-</v>
      </c>
      <c r="I721" s="17">
        <f>IF($M721=I$1,COUNTIF($M$2:U721,I$1),"-")</f>
        <v>44</v>
      </c>
      <c r="J721" s="17" t="str">
        <f>IF($M721=J$1,COUNTIF($M$2:V721,J$1),"-")</f>
        <v>-</v>
      </c>
      <c r="K721" s="17" t="str">
        <f>IF($M721=K$1,COUNTIF($M$2:W721,K$1),"-")</f>
        <v>-</v>
      </c>
      <c r="M721" s="6" t="s">
        <v>82</v>
      </c>
      <c r="N721" s="8" t="s">
        <v>740</v>
      </c>
      <c r="O721" s="8" t="s">
        <v>183</v>
      </c>
      <c r="P721" s="98">
        <v>2025</v>
      </c>
      <c r="Q721" s="6" t="str">
        <f t="shared" si="45"/>
        <v>Accounting Fundamentals - 2025 - Course Notes</v>
      </c>
      <c r="R721" s="120">
        <v>9781035534470</v>
      </c>
      <c r="S721" s="62">
        <v>50.83</v>
      </c>
      <c r="T721" s="9" t="s">
        <v>737</v>
      </c>
      <c r="U721" s="6" t="s">
        <v>340</v>
      </c>
      <c r="V721" s="158" t="s">
        <v>736</v>
      </c>
    </row>
    <row r="722" spans="1:22" x14ac:dyDescent="0.35">
      <c r="A722" s="17" t="str">
        <f>IF($M722=A$1,COUNTIF($M$2:M722,A$1),"-")</f>
        <v>-</v>
      </c>
      <c r="B722" s="17" t="str">
        <f>IF($M722=B$1,COUNTIF($M$2:N722,B$1),"-")</f>
        <v>-</v>
      </c>
      <c r="C722" s="17" t="str">
        <f>IF($M722=C$1,COUNTIF($M$2:O722,C$1),"-")</f>
        <v>-</v>
      </c>
      <c r="D722" s="17" t="str">
        <f>IF($M722=D$1,COUNTIF($M$2:P722,D$1),"-")</f>
        <v>-</v>
      </c>
      <c r="E722" s="17" t="str">
        <f>IF($M722=E$1,COUNTIF($M$2:Q722,E$1),"-")</f>
        <v>-</v>
      </c>
      <c r="F722" s="17" t="str">
        <f>IF($M722=F$1,COUNTIF($M$2:R722,F$1),"-")</f>
        <v>-</v>
      </c>
      <c r="G722" s="17" t="str">
        <f>IF($M722=G$1,COUNTIF($M$2:S722,G$1),"-")</f>
        <v>-</v>
      </c>
      <c r="H722" s="17" t="str">
        <f>IF($M722=H$1,COUNTIF($M$2:T722,H$1),"-")</f>
        <v>-</v>
      </c>
      <c r="I722" s="17">
        <f>IF($M722=I$1,COUNTIF($M$2:U722,I$1),"-")</f>
        <v>45</v>
      </c>
      <c r="J722" s="17" t="str">
        <f>IF($M722=J$1,COUNTIF($M$2:V722,J$1),"-")</f>
        <v>-</v>
      </c>
      <c r="K722" s="17" t="str">
        <f>IF($M722=K$1,COUNTIF($M$2:W722,K$1),"-")</f>
        <v>-</v>
      </c>
      <c r="M722" s="6" t="s">
        <v>82</v>
      </c>
      <c r="N722" s="8" t="s">
        <v>741</v>
      </c>
      <c r="O722" s="8" t="s">
        <v>183</v>
      </c>
      <c r="P722" s="98">
        <v>2025</v>
      </c>
      <c r="Q722" s="6" t="str">
        <f t="shared" si="45"/>
        <v>Assurance and Risk Fundamentals - 2025 - Course Notes</v>
      </c>
      <c r="R722" s="120">
        <v>9781035534487</v>
      </c>
      <c r="S722" s="62">
        <v>50.83</v>
      </c>
      <c r="T722" s="9" t="s">
        <v>737</v>
      </c>
      <c r="U722" s="6" t="s">
        <v>340</v>
      </c>
      <c r="V722" s="158" t="s">
        <v>736</v>
      </c>
    </row>
    <row r="723" spans="1:22" x14ac:dyDescent="0.35">
      <c r="A723" s="17" t="str">
        <f>IF($M723=A$1,COUNTIF($M$2:M723,A$1),"-")</f>
        <v>-</v>
      </c>
      <c r="B723" s="17" t="str">
        <f>IF($M723=B$1,COUNTIF($M$2:N723,B$1),"-")</f>
        <v>-</v>
      </c>
      <c r="C723" s="17" t="str">
        <f>IF($M723=C$1,COUNTIF($M$2:O723,C$1),"-")</f>
        <v>-</v>
      </c>
      <c r="D723" s="17" t="str">
        <f>IF($M723=D$1,COUNTIF($M$2:P723,D$1),"-")</f>
        <v>-</v>
      </c>
      <c r="E723" s="17" t="str">
        <f>IF($M723=E$1,COUNTIF($M$2:Q723,E$1),"-")</f>
        <v>-</v>
      </c>
      <c r="F723" s="17" t="str">
        <f>IF($M723=F$1,COUNTIF($M$2:R723,F$1),"-")</f>
        <v>-</v>
      </c>
      <c r="G723" s="17" t="str">
        <f>IF($M723=G$1,COUNTIF($M$2:S723,G$1),"-")</f>
        <v>-</v>
      </c>
      <c r="H723" s="17" t="str">
        <f>IF($M723=H$1,COUNTIF($M$2:T723,H$1),"-")</f>
        <v>-</v>
      </c>
      <c r="I723" s="17">
        <f>IF($M723=I$1,COUNTIF($M$2:U723,I$1),"-")</f>
        <v>46</v>
      </c>
      <c r="J723" s="17" t="str">
        <f>IF($M723=J$1,COUNTIF($M$2:V723,J$1),"-")</f>
        <v>-</v>
      </c>
      <c r="K723" s="17" t="str">
        <f>IF($M723=K$1,COUNTIF($M$2:W723,K$1),"-")</f>
        <v>-</v>
      </c>
      <c r="M723" s="6" t="s">
        <v>82</v>
      </c>
      <c r="N723" s="8" t="s">
        <v>738</v>
      </c>
      <c r="O723" s="8" t="s">
        <v>183</v>
      </c>
      <c r="P723" s="98">
        <v>2025</v>
      </c>
      <c r="Q723" s="6" t="str">
        <f t="shared" si="45"/>
        <v>Business Insight and Performance - 2025 - Course Notes</v>
      </c>
      <c r="R723" s="120">
        <v>9781035534500</v>
      </c>
      <c r="S723" s="62">
        <v>50.83</v>
      </c>
      <c r="T723" s="9" t="s">
        <v>737</v>
      </c>
      <c r="U723" s="6" t="s">
        <v>340</v>
      </c>
      <c r="V723" s="158" t="s">
        <v>736</v>
      </c>
    </row>
    <row r="724" spans="1:22" x14ac:dyDescent="0.35">
      <c r="A724" s="17" t="str">
        <f>IF($M724=A$1,COUNTIF($M$2:M724,A$1),"-")</f>
        <v>-</v>
      </c>
      <c r="B724" s="17" t="str">
        <f>IF($M724=B$1,COUNTIF($M$2:N724,B$1),"-")</f>
        <v>-</v>
      </c>
      <c r="C724" s="17" t="str">
        <f>IF($M724=C$1,COUNTIF($M$2:O724,C$1),"-")</f>
        <v>-</v>
      </c>
      <c r="D724" s="17" t="str">
        <f>IF($M724=D$1,COUNTIF($M$2:P724,D$1),"-")</f>
        <v>-</v>
      </c>
      <c r="E724" s="17" t="str">
        <f>IF($M724=E$1,COUNTIF($M$2:Q724,E$1),"-")</f>
        <v>-</v>
      </c>
      <c r="F724" s="17" t="str">
        <f>IF($M724=F$1,COUNTIF($M$2:R724,F$1),"-")</f>
        <v>-</v>
      </c>
      <c r="G724" s="17" t="str">
        <f>IF($M724=G$1,COUNTIF($M$2:S724,G$1),"-")</f>
        <v>-</v>
      </c>
      <c r="H724" s="17" t="str">
        <f>IF($M724=H$1,COUNTIF($M$2:T724,H$1),"-")</f>
        <v>-</v>
      </c>
      <c r="I724" s="17">
        <f>IF($M724=I$1,COUNTIF($M$2:U724,I$1),"-")</f>
        <v>47</v>
      </c>
      <c r="J724" s="17" t="str">
        <f>IF($M724=J$1,COUNTIF($M$2:V724,J$1),"-")</f>
        <v>-</v>
      </c>
      <c r="K724" s="17" t="str">
        <f>IF($M724=K$1,COUNTIF($M$2:W724,K$1),"-")</f>
        <v>-</v>
      </c>
      <c r="M724" s="6" t="s">
        <v>82</v>
      </c>
      <c r="N724" s="8" t="s">
        <v>739</v>
      </c>
      <c r="O724" s="8" t="s">
        <v>183</v>
      </c>
      <c r="P724" s="98">
        <v>2025</v>
      </c>
      <c r="Q724" s="6" t="str">
        <f t="shared" si="45"/>
        <v>Business Law - 2025 - Course Notes</v>
      </c>
      <c r="R724" s="120">
        <v>9781035534494</v>
      </c>
      <c r="S724" s="62">
        <v>50.83</v>
      </c>
      <c r="T724" s="9" t="s">
        <v>737</v>
      </c>
      <c r="U724" s="6" t="s">
        <v>340</v>
      </c>
      <c r="V724" s="158" t="s">
        <v>736</v>
      </c>
    </row>
    <row r="725" spans="1:22" x14ac:dyDescent="0.35">
      <c r="A725" s="17" t="str">
        <f>IF($M725=A$1,COUNTIF($M$2:M725,A$1),"-")</f>
        <v>-</v>
      </c>
      <c r="B725" s="17" t="str">
        <f>IF($M725=B$1,COUNTIF($M$2:N725,B$1),"-")</f>
        <v>-</v>
      </c>
      <c r="C725" s="17" t="str">
        <f>IF($M725=C$1,COUNTIF($M$2:O725,C$1),"-")</f>
        <v>-</v>
      </c>
      <c r="D725" s="17" t="str">
        <f>IF($M725=D$1,COUNTIF($M$2:P725,D$1),"-")</f>
        <v>-</v>
      </c>
      <c r="E725" s="17" t="str">
        <f>IF($M725=E$1,COUNTIF($M$2:Q725,E$1),"-")</f>
        <v>-</v>
      </c>
      <c r="F725" s="17" t="str">
        <f>IF($M725=F$1,COUNTIF($M$2:R725,F$1),"-")</f>
        <v>-</v>
      </c>
      <c r="G725" s="17" t="str">
        <f>IF($M725=G$1,COUNTIF($M$2:S725,G$1),"-")</f>
        <v>-</v>
      </c>
      <c r="H725" s="17" t="str">
        <f>IF($M725=H$1,COUNTIF($M$2:T725,H$1),"-")</f>
        <v>-</v>
      </c>
      <c r="I725" s="17">
        <f>IF($M725=I$1,COUNTIF($M$2:U725,I$1),"-")</f>
        <v>48</v>
      </c>
      <c r="J725" s="17" t="str">
        <f>IF($M725=J$1,COUNTIF($M$2:V725,J$1),"-")</f>
        <v>-</v>
      </c>
      <c r="K725" s="17" t="str">
        <f>IF($M725=K$1,COUNTIF($M$2:W725,K$1),"-")</f>
        <v>-</v>
      </c>
      <c r="M725" s="6" t="s">
        <v>82</v>
      </c>
      <c r="N725" s="8" t="s">
        <v>742</v>
      </c>
      <c r="O725" s="8" t="s">
        <v>183</v>
      </c>
      <c r="P725" s="98">
        <v>2025</v>
      </c>
      <c r="Q725" s="6" t="str">
        <f t="shared" si="45"/>
        <v>Sustainability and Ethics - 2025 - Course Notes</v>
      </c>
      <c r="R725" s="120">
        <v>9781035534517</v>
      </c>
      <c r="S725" s="62">
        <v>50.83</v>
      </c>
      <c r="T725" s="9" t="s">
        <v>737</v>
      </c>
      <c r="U725" s="6" t="s">
        <v>340</v>
      </c>
      <c r="V725" s="158" t="s">
        <v>736</v>
      </c>
    </row>
    <row r="726" spans="1:22" x14ac:dyDescent="0.35">
      <c r="A726" s="17" t="str">
        <f>IF($M726=A$1,COUNTIF($M$2:M726,A$1),"-")</f>
        <v>-</v>
      </c>
      <c r="B726" s="17" t="str">
        <f>IF($M726=B$1,COUNTIF($M$2:N726,B$1),"-")</f>
        <v>-</v>
      </c>
      <c r="C726" s="17" t="str">
        <f>IF($M726=C$1,COUNTIF($M$2:O726,C$1),"-")</f>
        <v>-</v>
      </c>
      <c r="D726" s="17" t="str">
        <f>IF($M726=D$1,COUNTIF($M$2:P726,D$1),"-")</f>
        <v>-</v>
      </c>
      <c r="E726" s="17" t="str">
        <f>IF($M726=E$1,COUNTIF($M$2:Q726,E$1),"-")</f>
        <v>-</v>
      </c>
      <c r="F726" s="17" t="str">
        <f>IF($M726=F$1,COUNTIF($M$2:R726,F$1),"-")</f>
        <v>-</v>
      </c>
      <c r="G726" s="17" t="str">
        <f>IF($M726=G$1,COUNTIF($M$2:S726,G$1),"-")</f>
        <v>-</v>
      </c>
      <c r="H726" s="17" t="str">
        <f>IF($M726=H$1,COUNTIF($M$2:T726,H$1),"-")</f>
        <v>-</v>
      </c>
      <c r="I726" s="17">
        <f>IF($M726=I$1,COUNTIF($M$2:U726,I$1),"-")</f>
        <v>49</v>
      </c>
      <c r="J726" s="17" t="str">
        <f>IF($M726=J$1,COUNTIF($M$2:V726,J$1),"-")</f>
        <v>-</v>
      </c>
      <c r="K726" s="17" t="str">
        <f>IF($M726=K$1,COUNTIF($M$2:W726,K$1),"-")</f>
        <v>-</v>
      </c>
      <c r="M726" s="6" t="s">
        <v>82</v>
      </c>
      <c r="N726" s="8" t="s">
        <v>743</v>
      </c>
      <c r="O726" s="8" t="s">
        <v>183</v>
      </c>
      <c r="P726" s="98">
        <v>2025</v>
      </c>
      <c r="Q726" s="6" t="str">
        <f t="shared" si="45"/>
        <v>Tax Fundamentals - 2025 - Course Notes</v>
      </c>
      <c r="R726" s="120">
        <v>9781035534524</v>
      </c>
      <c r="S726" s="62">
        <v>50.83</v>
      </c>
      <c r="T726" s="9" t="s">
        <v>737</v>
      </c>
      <c r="U726" s="6" t="s">
        <v>340</v>
      </c>
      <c r="V726" s="158" t="s">
        <v>736</v>
      </c>
    </row>
    <row r="727" spans="1:22" x14ac:dyDescent="0.35">
      <c r="A727" s="17" t="str">
        <f>IF($M727=A$1,COUNTIF($M$2:M727,A$1),"-")</f>
        <v>-</v>
      </c>
      <c r="B727" s="17" t="str">
        <f>IF($M727=B$1,COUNTIF($M$2:N727,B$1),"-")</f>
        <v>-</v>
      </c>
      <c r="C727" s="17" t="str">
        <f>IF($M727=C$1,COUNTIF($M$2:O727,C$1),"-")</f>
        <v>-</v>
      </c>
      <c r="D727" s="17" t="str">
        <f>IF($M727=D$1,COUNTIF($M$2:P727,D$1),"-")</f>
        <v>-</v>
      </c>
      <c r="E727" s="17" t="str">
        <f>IF($M727=E$1,COUNTIF($M$2:Q727,E$1),"-")</f>
        <v>-</v>
      </c>
      <c r="F727" s="17" t="str">
        <f>IF($M727=F$1,COUNTIF($M$2:R727,F$1),"-")</f>
        <v>-</v>
      </c>
      <c r="G727" s="17" t="str">
        <f>IF($M727=G$1,COUNTIF($M$2:S727,G$1),"-")</f>
        <v>-</v>
      </c>
      <c r="H727" s="17" t="str">
        <f>IF($M727=H$1,COUNTIF($M$2:T727,H$1),"-")</f>
        <v>-</v>
      </c>
      <c r="I727" s="17">
        <f>IF($M727=I$1,COUNTIF($M$2:U727,I$1),"-")</f>
        <v>50</v>
      </c>
      <c r="J727" s="17" t="str">
        <f>IF($M727=J$1,COUNTIF($M$2:V727,J$1),"-")</f>
        <v>-</v>
      </c>
      <c r="K727" s="17" t="str">
        <f>IF($M727=K$1,COUNTIF($M$2:W727,K$1),"-")</f>
        <v>-</v>
      </c>
      <c r="M727" s="6" t="s">
        <v>82</v>
      </c>
      <c r="N727" s="8" t="s">
        <v>740</v>
      </c>
      <c r="O727" s="159" t="s">
        <v>144</v>
      </c>
      <c r="P727" s="98">
        <v>2025</v>
      </c>
      <c r="Q727" s="6" t="str">
        <f t="shared" si="45"/>
        <v>Accounting Fundamentals - 2025 - Passcards</v>
      </c>
      <c r="R727" s="120">
        <v>9781035530793</v>
      </c>
      <c r="S727" s="97">
        <v>10.83</v>
      </c>
      <c r="T727" s="9" t="s">
        <v>737</v>
      </c>
      <c r="U727" s="6" t="s">
        <v>340</v>
      </c>
      <c r="V727" s="158" t="s">
        <v>736</v>
      </c>
    </row>
    <row r="728" spans="1:22" x14ac:dyDescent="0.35">
      <c r="A728" s="17" t="str">
        <f>IF($M728=A$1,COUNTIF($M$2:M728,A$1),"-")</f>
        <v>-</v>
      </c>
      <c r="B728" s="17" t="str">
        <f>IF($M728=B$1,COUNTIF($M$2:N728,B$1),"-")</f>
        <v>-</v>
      </c>
      <c r="C728" s="17" t="str">
        <f>IF($M728=C$1,COUNTIF($M$2:O728,C$1),"-")</f>
        <v>-</v>
      </c>
      <c r="D728" s="17" t="str">
        <f>IF($M728=D$1,COUNTIF($M$2:P728,D$1),"-")</f>
        <v>-</v>
      </c>
      <c r="E728" s="17" t="str">
        <f>IF($M728=E$1,COUNTIF($M$2:Q728,E$1),"-")</f>
        <v>-</v>
      </c>
      <c r="F728" s="17" t="str">
        <f>IF($M728=F$1,COUNTIF($M$2:R728,F$1),"-")</f>
        <v>-</v>
      </c>
      <c r="G728" s="17" t="str">
        <f>IF($M728=G$1,COUNTIF($M$2:S728,G$1),"-")</f>
        <v>-</v>
      </c>
      <c r="H728" s="17" t="str">
        <f>IF($M728=H$1,COUNTIF($M$2:T728,H$1),"-")</f>
        <v>-</v>
      </c>
      <c r="I728" s="17">
        <f>IF($M728=I$1,COUNTIF($M$2:U728,I$1),"-")</f>
        <v>51</v>
      </c>
      <c r="J728" s="17" t="str">
        <f>IF($M728=J$1,COUNTIF($M$2:V728,J$1),"-")</f>
        <v>-</v>
      </c>
      <c r="K728" s="17" t="str">
        <f>IF($M728=K$1,COUNTIF($M$2:W728,K$1),"-")</f>
        <v>-</v>
      </c>
      <c r="M728" s="6" t="s">
        <v>82</v>
      </c>
      <c r="N728" s="8" t="s">
        <v>741</v>
      </c>
      <c r="O728" s="159" t="s">
        <v>144</v>
      </c>
      <c r="P728" s="98">
        <v>2025</v>
      </c>
      <c r="Q728" s="6" t="str">
        <f t="shared" si="45"/>
        <v>Assurance and Risk Fundamentals - 2025 - Passcards</v>
      </c>
      <c r="R728" s="120">
        <v>9781035530809</v>
      </c>
      <c r="S728" s="97">
        <v>10.83</v>
      </c>
      <c r="T728" s="9" t="s">
        <v>737</v>
      </c>
      <c r="U728" s="6" t="s">
        <v>340</v>
      </c>
      <c r="V728" s="158" t="s">
        <v>736</v>
      </c>
    </row>
    <row r="729" spans="1:22" x14ac:dyDescent="0.35">
      <c r="A729" s="17" t="str">
        <f>IF($M729=A$1,COUNTIF($M$2:M729,A$1),"-")</f>
        <v>-</v>
      </c>
      <c r="B729" s="17" t="str">
        <f>IF($M729=B$1,COUNTIF($M$2:N729,B$1),"-")</f>
        <v>-</v>
      </c>
      <c r="C729" s="17" t="str">
        <f>IF($M729=C$1,COUNTIF($M$2:O729,C$1),"-")</f>
        <v>-</v>
      </c>
      <c r="D729" s="17" t="str">
        <f>IF($M729=D$1,COUNTIF($M$2:P729,D$1),"-")</f>
        <v>-</v>
      </c>
      <c r="E729" s="17" t="str">
        <f>IF($M729=E$1,COUNTIF($M$2:Q729,E$1),"-")</f>
        <v>-</v>
      </c>
      <c r="F729" s="17" t="str">
        <f>IF($M729=F$1,COUNTIF($M$2:R729,F$1),"-")</f>
        <v>-</v>
      </c>
      <c r="G729" s="17" t="str">
        <f>IF($M729=G$1,COUNTIF($M$2:S729,G$1),"-")</f>
        <v>-</v>
      </c>
      <c r="H729" s="17" t="str">
        <f>IF($M729=H$1,COUNTIF($M$2:T729,H$1),"-")</f>
        <v>-</v>
      </c>
      <c r="I729" s="17">
        <f>IF($M729=I$1,COUNTIF($M$2:U729,I$1),"-")</f>
        <v>52</v>
      </c>
      <c r="J729" s="17" t="str">
        <f>IF($M729=J$1,COUNTIF($M$2:V729,J$1),"-")</f>
        <v>-</v>
      </c>
      <c r="K729" s="17" t="str">
        <f>IF($M729=K$1,COUNTIF($M$2:W729,K$1),"-")</f>
        <v>-</v>
      </c>
      <c r="M729" s="6" t="s">
        <v>82</v>
      </c>
      <c r="N729" s="8" t="s">
        <v>739</v>
      </c>
      <c r="O729" s="159" t="s">
        <v>144</v>
      </c>
      <c r="P729" s="98">
        <v>2025</v>
      </c>
      <c r="Q729" s="6" t="str">
        <f t="shared" si="45"/>
        <v>Business Law - 2025 - Passcards</v>
      </c>
      <c r="R729" s="120">
        <v>9781035530816</v>
      </c>
      <c r="S729" s="97">
        <v>10.83</v>
      </c>
      <c r="T729" s="9" t="s">
        <v>737</v>
      </c>
      <c r="U729" s="6" t="s">
        <v>340</v>
      </c>
      <c r="V729" s="158" t="s">
        <v>736</v>
      </c>
    </row>
    <row r="730" spans="1:22" x14ac:dyDescent="0.35">
      <c r="A730" s="17" t="str">
        <f>IF($M730=A$1,COUNTIF($M$2:M730,A$1),"-")</f>
        <v>-</v>
      </c>
      <c r="B730" s="17" t="str">
        <f>IF($M730=B$1,COUNTIF($M$2:N730,B$1),"-")</f>
        <v>-</v>
      </c>
      <c r="C730" s="17" t="str">
        <f>IF($M730=C$1,COUNTIF($M$2:O730,C$1),"-")</f>
        <v>-</v>
      </c>
      <c r="D730" s="17" t="str">
        <f>IF($M730=D$1,COUNTIF($M$2:P730,D$1),"-")</f>
        <v>-</v>
      </c>
      <c r="E730" s="17" t="str">
        <f>IF($M730=E$1,COUNTIF($M$2:Q730,E$1),"-")</f>
        <v>-</v>
      </c>
      <c r="F730" s="17" t="str">
        <f>IF($M730=F$1,COUNTIF($M$2:R730,F$1),"-")</f>
        <v>-</v>
      </c>
      <c r="G730" s="17" t="str">
        <f>IF($M730=G$1,COUNTIF($M$2:S730,G$1),"-")</f>
        <v>-</v>
      </c>
      <c r="H730" s="17" t="str">
        <f>IF($M730=H$1,COUNTIF($M$2:T730,H$1),"-")</f>
        <v>-</v>
      </c>
      <c r="I730" s="17">
        <f>IF($M730=I$1,COUNTIF($M$2:U730,I$1),"-")</f>
        <v>53</v>
      </c>
      <c r="J730" s="17" t="str">
        <f>IF($M730=J$1,COUNTIF($M$2:V730,J$1),"-")</f>
        <v>-</v>
      </c>
      <c r="K730" s="17" t="str">
        <f>IF($M730=K$1,COUNTIF($M$2:W730,K$1),"-")</f>
        <v>-</v>
      </c>
      <c r="M730" s="6" t="s">
        <v>82</v>
      </c>
      <c r="N730" s="8" t="s">
        <v>738</v>
      </c>
      <c r="O730" s="159" t="s">
        <v>144</v>
      </c>
      <c r="P730" s="98">
        <v>2025</v>
      </c>
      <c r="Q730" s="6" t="str">
        <f t="shared" si="45"/>
        <v>Business Insight and Performance - 2025 - Passcards</v>
      </c>
      <c r="R730" s="120">
        <v>9781035530823</v>
      </c>
      <c r="S730" s="97">
        <v>10.83</v>
      </c>
      <c r="T730" s="9" t="s">
        <v>737</v>
      </c>
      <c r="U730" s="6" t="s">
        <v>340</v>
      </c>
      <c r="V730" s="158" t="s">
        <v>736</v>
      </c>
    </row>
    <row r="731" spans="1:22" x14ac:dyDescent="0.35">
      <c r="A731" s="17" t="str">
        <f>IF($M731=A$1,COUNTIF($M$2:M731,A$1),"-")</f>
        <v>-</v>
      </c>
      <c r="B731" s="17" t="str">
        <f>IF($M731=B$1,COUNTIF($M$2:N731,B$1),"-")</f>
        <v>-</v>
      </c>
      <c r="C731" s="17" t="str">
        <f>IF($M731=C$1,COUNTIF($M$2:O731,C$1),"-")</f>
        <v>-</v>
      </c>
      <c r="D731" s="17" t="str">
        <f>IF($M731=D$1,COUNTIF($M$2:P731,D$1),"-")</f>
        <v>-</v>
      </c>
      <c r="E731" s="17" t="str">
        <f>IF($M731=E$1,COUNTIF($M$2:Q731,E$1),"-")</f>
        <v>-</v>
      </c>
      <c r="F731" s="17" t="str">
        <f>IF($M731=F$1,COUNTIF($M$2:R731,F$1),"-")</f>
        <v>-</v>
      </c>
      <c r="G731" s="17" t="str">
        <f>IF($M731=G$1,COUNTIF($M$2:S731,G$1),"-")</f>
        <v>-</v>
      </c>
      <c r="H731" s="17" t="str">
        <f>IF($M731=H$1,COUNTIF($M$2:T731,H$1),"-")</f>
        <v>-</v>
      </c>
      <c r="I731" s="17">
        <f>IF($M731=I$1,COUNTIF($M$2:U731,I$1),"-")</f>
        <v>54</v>
      </c>
      <c r="J731" s="17" t="str">
        <f>IF($M731=J$1,COUNTIF($M$2:V731,J$1),"-")</f>
        <v>-</v>
      </c>
      <c r="K731" s="17" t="str">
        <f>IF($M731=K$1,COUNTIF($M$2:W731,K$1),"-")</f>
        <v>-</v>
      </c>
      <c r="M731" s="6" t="s">
        <v>82</v>
      </c>
      <c r="N731" s="8" t="s">
        <v>742</v>
      </c>
      <c r="O731" s="159" t="s">
        <v>144</v>
      </c>
      <c r="P731" s="98">
        <v>2025</v>
      </c>
      <c r="Q731" s="6" t="str">
        <f t="shared" si="45"/>
        <v>Sustainability and Ethics - 2025 - Passcards</v>
      </c>
      <c r="R731" s="120">
        <v>9781035530830</v>
      </c>
      <c r="S731" s="97">
        <v>10.83</v>
      </c>
      <c r="T731" s="9" t="s">
        <v>737</v>
      </c>
      <c r="U731" s="6" t="s">
        <v>340</v>
      </c>
      <c r="V731" s="158" t="s">
        <v>736</v>
      </c>
    </row>
    <row r="732" spans="1:22" x14ac:dyDescent="0.35">
      <c r="A732" s="17" t="str">
        <f>IF($M732=A$1,COUNTIF($M$2:M732,A$1),"-")</f>
        <v>-</v>
      </c>
      <c r="B732" s="17" t="str">
        <f>IF($M732=B$1,COUNTIF($M$2:N732,B$1),"-")</f>
        <v>-</v>
      </c>
      <c r="C732" s="17" t="str">
        <f>IF($M732=C$1,COUNTIF($M$2:O732,C$1),"-")</f>
        <v>-</v>
      </c>
      <c r="D732" s="17" t="str">
        <f>IF($M732=D$1,COUNTIF($M$2:P732,D$1),"-")</f>
        <v>-</v>
      </c>
      <c r="E732" s="17" t="str">
        <f>IF($M732=E$1,COUNTIF($M$2:Q732,E$1),"-")</f>
        <v>-</v>
      </c>
      <c r="F732" s="17" t="str">
        <f>IF($M732=F$1,COUNTIF($M$2:R732,F$1),"-")</f>
        <v>-</v>
      </c>
      <c r="G732" s="17" t="str">
        <f>IF($M732=G$1,COUNTIF($M$2:S732,G$1),"-")</f>
        <v>-</v>
      </c>
      <c r="H732" s="17" t="str">
        <f>IF($M732=H$1,COUNTIF($M$2:T732,H$1),"-")</f>
        <v>-</v>
      </c>
      <c r="I732" s="17">
        <f>IF($M732=I$1,COUNTIF($M$2:U732,I$1),"-")</f>
        <v>55</v>
      </c>
      <c r="J732" s="17" t="str">
        <f>IF($M732=J$1,COUNTIF($M$2:V732,J$1),"-")</f>
        <v>-</v>
      </c>
      <c r="K732" s="17" t="str">
        <f>IF($M732=K$1,COUNTIF($M$2:W732,K$1),"-")</f>
        <v>-</v>
      </c>
      <c r="M732" s="6" t="s">
        <v>82</v>
      </c>
      <c r="N732" s="8" t="s">
        <v>743</v>
      </c>
      <c r="O732" s="159" t="s">
        <v>144</v>
      </c>
      <c r="P732" s="98">
        <v>2025</v>
      </c>
      <c r="Q732" s="6" t="str">
        <f t="shared" si="45"/>
        <v>Tax Fundamentals - 2025 - Passcards</v>
      </c>
      <c r="R732" s="120">
        <v>9781035530847</v>
      </c>
      <c r="S732" s="97">
        <v>10.83</v>
      </c>
      <c r="T732" s="9" t="s">
        <v>737</v>
      </c>
      <c r="U732" s="6" t="s">
        <v>340</v>
      </c>
      <c r="V732" s="158" t="s">
        <v>736</v>
      </c>
    </row>
    <row r="733" spans="1:22" x14ac:dyDescent="0.35">
      <c r="A733" s="17" t="str">
        <f>IF($M733=A$1,COUNTIF($M$2:M733,A$1),"-")</f>
        <v>-</v>
      </c>
      <c r="B733" s="17" t="str">
        <f>IF($M733=B$1,COUNTIF($M$2:N733,B$1),"-")</f>
        <v>-</v>
      </c>
      <c r="C733" s="17" t="str">
        <f>IF($M733=C$1,COUNTIF($M$2:O733,C$1),"-")</f>
        <v>-</v>
      </c>
      <c r="D733" s="17" t="str">
        <f>IF($M733=D$1,COUNTIF($M$2:P733,D$1),"-")</f>
        <v>-</v>
      </c>
      <c r="E733" s="17" t="str">
        <f>IF($M733=E$1,COUNTIF($M$2:Q733,E$1),"-")</f>
        <v>-</v>
      </c>
      <c r="F733" s="17" t="str">
        <f>IF($M733=F$1,COUNTIF($M$2:R733,F$1),"-")</f>
        <v>-</v>
      </c>
      <c r="G733" s="17" t="str">
        <f>IF($M733=G$1,COUNTIF($M$2:S733,G$1),"-")</f>
        <v>-</v>
      </c>
      <c r="H733" s="17" t="str">
        <f>IF($M733=H$1,COUNTIF($M$2:T733,H$1),"-")</f>
        <v>-</v>
      </c>
      <c r="I733" s="17">
        <f>IF($M733=I$1,COUNTIF($M$2:U733,I$1),"-")</f>
        <v>56</v>
      </c>
      <c r="J733" s="17" t="str">
        <f>IF($M733=J$1,COUNTIF($M$2:V733,J$1),"-")</f>
        <v>-</v>
      </c>
      <c r="K733" s="17" t="str">
        <f>IF($M733=K$1,COUNTIF($M$2:W733,K$1),"-")</f>
        <v>-</v>
      </c>
      <c r="M733" s="6" t="s">
        <v>82</v>
      </c>
      <c r="N733" s="8" t="s">
        <v>740</v>
      </c>
      <c r="O733" s="8" t="s">
        <v>150</v>
      </c>
      <c r="P733" s="98">
        <v>2025</v>
      </c>
      <c r="Q733" s="6" t="str">
        <f t="shared" si="45"/>
        <v>Accounting Fundamentals - 2025 - Passcards eBook</v>
      </c>
      <c r="R733" s="120">
        <v>9781035529513</v>
      </c>
      <c r="S733" s="97">
        <v>10.83</v>
      </c>
      <c r="T733" s="9" t="s">
        <v>737</v>
      </c>
      <c r="U733" s="6" t="s">
        <v>339</v>
      </c>
      <c r="V733" s="158" t="s">
        <v>736</v>
      </c>
    </row>
    <row r="734" spans="1:22" x14ac:dyDescent="0.35">
      <c r="A734" s="17" t="str">
        <f>IF($M734=A$1,COUNTIF($M$2:M734,A$1),"-")</f>
        <v>-</v>
      </c>
      <c r="B734" s="17" t="str">
        <f>IF($M734=B$1,COUNTIF($M$2:N734,B$1),"-")</f>
        <v>-</v>
      </c>
      <c r="C734" s="17" t="str">
        <f>IF($M734=C$1,COUNTIF($M$2:O734,C$1),"-")</f>
        <v>-</v>
      </c>
      <c r="D734" s="17" t="str">
        <f>IF($M734=D$1,COUNTIF($M$2:P734,D$1),"-")</f>
        <v>-</v>
      </c>
      <c r="E734" s="17" t="str">
        <f>IF($M734=E$1,COUNTIF($M$2:Q734,E$1),"-")</f>
        <v>-</v>
      </c>
      <c r="F734" s="17" t="str">
        <f>IF($M734=F$1,COUNTIF($M$2:R734,F$1),"-")</f>
        <v>-</v>
      </c>
      <c r="G734" s="17" t="str">
        <f>IF($M734=G$1,COUNTIF($M$2:S734,G$1),"-")</f>
        <v>-</v>
      </c>
      <c r="H734" s="17" t="str">
        <f>IF($M734=H$1,COUNTIF($M$2:T734,H$1),"-")</f>
        <v>-</v>
      </c>
      <c r="I734" s="17">
        <f>IF($M734=I$1,COUNTIF($M$2:U734,I$1),"-")</f>
        <v>57</v>
      </c>
      <c r="J734" s="17" t="str">
        <f>IF($M734=J$1,COUNTIF($M$2:V734,J$1),"-")</f>
        <v>-</v>
      </c>
      <c r="K734" s="17" t="str">
        <f>IF($M734=K$1,COUNTIF($M$2:W734,K$1),"-")</f>
        <v>-</v>
      </c>
      <c r="M734" s="6" t="s">
        <v>82</v>
      </c>
      <c r="N734" s="8" t="s">
        <v>741</v>
      </c>
      <c r="O734" s="8" t="s">
        <v>150</v>
      </c>
      <c r="P734" s="98">
        <v>2025</v>
      </c>
      <c r="Q734" s="6" t="str">
        <f t="shared" si="45"/>
        <v>Assurance and Risk Fundamentals - 2025 - Passcards eBook</v>
      </c>
      <c r="R734" s="120">
        <v>9781035529520</v>
      </c>
      <c r="S734" s="97">
        <v>10.83</v>
      </c>
      <c r="T734" s="9" t="s">
        <v>737</v>
      </c>
      <c r="U734" s="6" t="s">
        <v>339</v>
      </c>
      <c r="V734" s="158" t="s">
        <v>736</v>
      </c>
    </row>
    <row r="735" spans="1:22" x14ac:dyDescent="0.35">
      <c r="A735" s="17" t="str">
        <f>IF($M735=A$1,COUNTIF($M$2:M735,A$1),"-")</f>
        <v>-</v>
      </c>
      <c r="B735" s="17" t="str">
        <f>IF($M735=B$1,COUNTIF($M$2:N735,B$1),"-")</f>
        <v>-</v>
      </c>
      <c r="C735" s="17" t="str">
        <f>IF($M735=C$1,COUNTIF($M$2:O735,C$1),"-")</f>
        <v>-</v>
      </c>
      <c r="D735" s="17" t="str">
        <f>IF($M735=D$1,COUNTIF($M$2:P735,D$1),"-")</f>
        <v>-</v>
      </c>
      <c r="E735" s="17" t="str">
        <f>IF($M735=E$1,COUNTIF($M$2:Q735,E$1),"-")</f>
        <v>-</v>
      </c>
      <c r="F735" s="17" t="str">
        <f>IF($M735=F$1,COUNTIF($M$2:R735,F$1),"-")</f>
        <v>-</v>
      </c>
      <c r="G735" s="17" t="str">
        <f>IF($M735=G$1,COUNTIF($M$2:S735,G$1),"-")</f>
        <v>-</v>
      </c>
      <c r="H735" s="17" t="str">
        <f>IF($M735=H$1,COUNTIF($M$2:T735,H$1),"-")</f>
        <v>-</v>
      </c>
      <c r="I735" s="17">
        <f>IF($M735=I$1,COUNTIF($M$2:U735,I$1),"-")</f>
        <v>58</v>
      </c>
      <c r="J735" s="17" t="str">
        <f>IF($M735=J$1,COUNTIF($M$2:V735,J$1),"-")</f>
        <v>-</v>
      </c>
      <c r="K735" s="17" t="str">
        <f>IF($M735=K$1,COUNTIF($M$2:W735,K$1),"-")</f>
        <v>-</v>
      </c>
      <c r="M735" s="6" t="s">
        <v>82</v>
      </c>
      <c r="N735" s="8" t="s">
        <v>739</v>
      </c>
      <c r="O735" s="8" t="s">
        <v>150</v>
      </c>
      <c r="P735" s="98">
        <v>2025</v>
      </c>
      <c r="Q735" s="6" t="str">
        <f t="shared" si="45"/>
        <v>Business Law - 2025 - Passcards eBook</v>
      </c>
      <c r="R735" s="120">
        <v>9781035529537</v>
      </c>
      <c r="S735" s="97">
        <v>10.83</v>
      </c>
      <c r="T735" s="9" t="s">
        <v>737</v>
      </c>
      <c r="U735" s="6" t="s">
        <v>339</v>
      </c>
      <c r="V735" s="158" t="s">
        <v>736</v>
      </c>
    </row>
    <row r="736" spans="1:22" x14ac:dyDescent="0.35">
      <c r="A736" s="17" t="str">
        <f>IF($M736=A$1,COUNTIF($M$2:M736,A$1),"-")</f>
        <v>-</v>
      </c>
      <c r="B736" s="17" t="str">
        <f>IF($M736=B$1,COUNTIF($M$2:N736,B$1),"-")</f>
        <v>-</v>
      </c>
      <c r="C736" s="17" t="str">
        <f>IF($M736=C$1,COUNTIF($M$2:O736,C$1),"-")</f>
        <v>-</v>
      </c>
      <c r="D736" s="17" t="str">
        <f>IF($M736=D$1,COUNTIF($M$2:P736,D$1),"-")</f>
        <v>-</v>
      </c>
      <c r="E736" s="17" t="str">
        <f>IF($M736=E$1,COUNTIF($M$2:Q736,E$1),"-")</f>
        <v>-</v>
      </c>
      <c r="F736" s="17" t="str">
        <f>IF($M736=F$1,COUNTIF($M$2:R736,F$1),"-")</f>
        <v>-</v>
      </c>
      <c r="G736" s="17" t="str">
        <f>IF($M736=G$1,COUNTIF($M$2:S736,G$1),"-")</f>
        <v>-</v>
      </c>
      <c r="H736" s="17" t="str">
        <f>IF($M736=H$1,COUNTIF($M$2:T736,H$1),"-")</f>
        <v>-</v>
      </c>
      <c r="I736" s="17">
        <f>IF($M736=I$1,COUNTIF($M$2:U736,I$1),"-")</f>
        <v>59</v>
      </c>
      <c r="J736" s="17" t="str">
        <f>IF($M736=J$1,COUNTIF($M$2:V736,J$1),"-")</f>
        <v>-</v>
      </c>
      <c r="K736" s="17" t="str">
        <f>IF($M736=K$1,COUNTIF($M$2:W736,K$1),"-")</f>
        <v>-</v>
      </c>
      <c r="M736" s="6" t="s">
        <v>82</v>
      </c>
      <c r="N736" s="8" t="s">
        <v>738</v>
      </c>
      <c r="O736" s="8" t="s">
        <v>150</v>
      </c>
      <c r="P736" s="98">
        <v>2025</v>
      </c>
      <c r="Q736" s="6" t="str">
        <f t="shared" si="45"/>
        <v>Business Insight and Performance - 2025 - Passcards eBook</v>
      </c>
      <c r="R736" s="120">
        <v>9781035529544</v>
      </c>
      <c r="S736" s="97">
        <v>10.83</v>
      </c>
      <c r="T736" s="9" t="s">
        <v>737</v>
      </c>
      <c r="U736" s="6" t="s">
        <v>339</v>
      </c>
      <c r="V736" s="158" t="s">
        <v>736</v>
      </c>
    </row>
    <row r="737" spans="1:22" x14ac:dyDescent="0.35">
      <c r="A737" s="17" t="str">
        <f>IF($M737=A$1,COUNTIF($M$2:M737,A$1),"-")</f>
        <v>-</v>
      </c>
      <c r="B737" s="17" t="str">
        <f>IF($M737=B$1,COUNTIF($M$2:N737,B$1),"-")</f>
        <v>-</v>
      </c>
      <c r="C737" s="17" t="str">
        <f>IF($M737=C$1,COUNTIF($M$2:O737,C$1),"-")</f>
        <v>-</v>
      </c>
      <c r="D737" s="17" t="str">
        <f>IF($M737=D$1,COUNTIF($M$2:P737,D$1),"-")</f>
        <v>-</v>
      </c>
      <c r="E737" s="17" t="str">
        <f>IF($M737=E$1,COUNTIF($M$2:Q737,E$1),"-")</f>
        <v>-</v>
      </c>
      <c r="F737" s="17" t="str">
        <f>IF($M737=F$1,COUNTIF($M$2:R737,F$1),"-")</f>
        <v>-</v>
      </c>
      <c r="G737" s="17" t="str">
        <f>IF($M737=G$1,COUNTIF($M$2:S737,G$1),"-")</f>
        <v>-</v>
      </c>
      <c r="H737" s="17" t="str">
        <f>IF($M737=H$1,COUNTIF($M$2:T737,H$1),"-")</f>
        <v>-</v>
      </c>
      <c r="I737" s="17">
        <f>IF($M737=I$1,COUNTIF($M$2:U737,I$1),"-")</f>
        <v>60</v>
      </c>
      <c r="J737" s="17" t="str">
        <f>IF($M737=J$1,COUNTIF($M$2:V737,J$1),"-")</f>
        <v>-</v>
      </c>
      <c r="K737" s="17" t="str">
        <f>IF($M737=K$1,COUNTIF($M$2:W737,K$1),"-")</f>
        <v>-</v>
      </c>
      <c r="M737" s="6" t="s">
        <v>82</v>
      </c>
      <c r="N737" s="8" t="s">
        <v>742</v>
      </c>
      <c r="O737" s="8" t="s">
        <v>150</v>
      </c>
      <c r="P737" s="98">
        <v>2025</v>
      </c>
      <c r="Q737" s="6" t="str">
        <f t="shared" si="45"/>
        <v>Sustainability and Ethics - 2025 - Passcards eBook</v>
      </c>
      <c r="R737" s="120">
        <v>9781035529551</v>
      </c>
      <c r="S737" s="97">
        <v>10.83</v>
      </c>
      <c r="T737" s="9" t="s">
        <v>737</v>
      </c>
      <c r="U737" s="6" t="s">
        <v>339</v>
      </c>
      <c r="V737" s="158" t="s">
        <v>736</v>
      </c>
    </row>
    <row r="738" spans="1:22" x14ac:dyDescent="0.35">
      <c r="A738" s="17" t="str">
        <f>IF($M738=A$1,COUNTIF($M$2:M738,A$1),"-")</f>
        <v>-</v>
      </c>
      <c r="B738" s="17" t="str">
        <f>IF($M738=B$1,COUNTIF($M$2:N738,B$1),"-")</f>
        <v>-</v>
      </c>
      <c r="C738" s="17" t="str">
        <f>IF($M738=C$1,COUNTIF($M$2:O738,C$1),"-")</f>
        <v>-</v>
      </c>
      <c r="D738" s="17" t="str">
        <f>IF($M738=D$1,COUNTIF($M$2:P738,D$1),"-")</f>
        <v>-</v>
      </c>
      <c r="E738" s="17" t="str">
        <f>IF($M738=E$1,COUNTIF($M$2:Q738,E$1),"-")</f>
        <v>-</v>
      </c>
      <c r="F738" s="17" t="str">
        <f>IF($M738=F$1,COUNTIF($M$2:R738,F$1),"-")</f>
        <v>-</v>
      </c>
      <c r="G738" s="17" t="str">
        <f>IF($M738=G$1,COUNTIF($M$2:S738,G$1),"-")</f>
        <v>-</v>
      </c>
      <c r="H738" s="17" t="str">
        <f>IF($M738=H$1,COUNTIF($M$2:T738,H$1),"-")</f>
        <v>-</v>
      </c>
      <c r="I738" s="17">
        <f>IF($M738=I$1,COUNTIF($M$2:U738,I$1),"-")</f>
        <v>61</v>
      </c>
      <c r="J738" s="17" t="str">
        <f>IF($M738=J$1,COUNTIF($M$2:V738,J$1),"-")</f>
        <v>-</v>
      </c>
      <c r="K738" s="17" t="str">
        <f>IF($M738=K$1,COUNTIF($M$2:W738,K$1),"-")</f>
        <v>-</v>
      </c>
      <c r="M738" s="6" t="s">
        <v>82</v>
      </c>
      <c r="N738" s="8" t="s">
        <v>743</v>
      </c>
      <c r="O738" s="8" t="s">
        <v>150</v>
      </c>
      <c r="P738" s="98">
        <v>2025</v>
      </c>
      <c r="Q738" s="6" t="str">
        <f t="shared" si="45"/>
        <v>Tax Fundamentals - 2025 - Passcards eBook</v>
      </c>
      <c r="R738" s="120">
        <v>9781035529568</v>
      </c>
      <c r="S738" s="97">
        <v>10.83</v>
      </c>
      <c r="T738" s="9" t="s">
        <v>737</v>
      </c>
      <c r="U738" s="6" t="s">
        <v>339</v>
      </c>
      <c r="V738" s="158" t="s">
        <v>736</v>
      </c>
    </row>
  </sheetData>
  <sheetProtection algorithmName="SHA-512" hashValue="gZmAZbXAZ4rIkPkvYfIAZofrkm9oygKjyc0rffpH/+yT0lyTGp83F1RlF9Fz7/hgjKV5Sz+Sb9uX9cWCNty/2A==" saltValue="ikSa7f0WGyGacfflvUKlMA==" spinCount="100000" sheet="1" objects="1" scenarios="1"/>
  <autoFilter ref="M1:V732" xr:uid="{00000000-0009-0000-0000-000007000000}">
    <sortState xmlns:xlrd2="http://schemas.microsoft.com/office/spreadsheetml/2017/richdata2" ref="M2:U60">
      <sortCondition ref="N1:N704"/>
    </sortState>
  </autoFilter>
  <sortState xmlns:xlrd2="http://schemas.microsoft.com/office/spreadsheetml/2017/richdata2" ref="A105:U110">
    <sortCondition ref="O105:O110"/>
  </sortState>
  <phoneticPr fontId="9" type="noConversion"/>
  <conditionalFormatting sqref="R3:R4">
    <cfRule type="duplicateValues" dxfId="84" priority="451"/>
  </conditionalFormatting>
  <conditionalFormatting sqref="R5:R6">
    <cfRule type="duplicateValues" dxfId="83" priority="63"/>
  </conditionalFormatting>
  <conditionalFormatting sqref="R7:R8">
    <cfRule type="duplicateValues" dxfId="82" priority="5"/>
  </conditionalFormatting>
  <conditionalFormatting sqref="R9:R10">
    <cfRule type="duplicateValues" dxfId="81" priority="73"/>
  </conditionalFormatting>
  <conditionalFormatting sqref="R11:R12">
    <cfRule type="duplicateValues" dxfId="80" priority="62"/>
  </conditionalFormatting>
  <conditionalFormatting sqref="R13:R14">
    <cfRule type="duplicateValues" dxfId="79" priority="4"/>
  </conditionalFormatting>
  <conditionalFormatting sqref="R17:R20">
    <cfRule type="duplicateValues" dxfId="78" priority="442"/>
  </conditionalFormatting>
  <conditionalFormatting sqref="R23:R26">
    <cfRule type="duplicateValues" dxfId="77" priority="441"/>
  </conditionalFormatting>
  <conditionalFormatting sqref="R29:R32">
    <cfRule type="duplicateValues" dxfId="76" priority="440"/>
  </conditionalFormatting>
  <conditionalFormatting sqref="R33:R34">
    <cfRule type="duplicateValues" dxfId="75" priority="439"/>
  </conditionalFormatting>
  <conditionalFormatting sqref="R35:R38">
    <cfRule type="duplicateValues" dxfId="74" priority="427"/>
  </conditionalFormatting>
  <conditionalFormatting sqref="R41:R44">
    <cfRule type="duplicateValues" dxfId="73" priority="425"/>
  </conditionalFormatting>
  <conditionalFormatting sqref="R47:R50">
    <cfRule type="duplicateValues" dxfId="72" priority="424"/>
  </conditionalFormatting>
  <conditionalFormatting sqref="R51:R52">
    <cfRule type="duplicateValues" dxfId="71" priority="511"/>
  </conditionalFormatting>
  <conditionalFormatting sqref="R53:R54">
    <cfRule type="duplicateValues" dxfId="70" priority="512"/>
  </conditionalFormatting>
  <conditionalFormatting sqref="R55">
    <cfRule type="duplicateValues" dxfId="69" priority="85"/>
  </conditionalFormatting>
  <conditionalFormatting sqref="R56">
    <cfRule type="duplicateValues" dxfId="68" priority="83"/>
  </conditionalFormatting>
  <conditionalFormatting sqref="R57:R58 R39:R40 R45:R46">
    <cfRule type="duplicateValues" dxfId="67" priority="423"/>
  </conditionalFormatting>
  <conditionalFormatting sqref="R59:R62">
    <cfRule type="duplicateValues" dxfId="66" priority="415"/>
  </conditionalFormatting>
  <conditionalFormatting sqref="R63:R64">
    <cfRule type="duplicateValues" dxfId="65" priority="414"/>
  </conditionalFormatting>
  <conditionalFormatting sqref="R65:R68">
    <cfRule type="duplicateValues" dxfId="64" priority="401"/>
  </conditionalFormatting>
  <conditionalFormatting sqref="R69:R70">
    <cfRule type="duplicateValues" dxfId="63" priority="400"/>
  </conditionalFormatting>
  <conditionalFormatting sqref="R71:R74">
    <cfRule type="duplicateValues" dxfId="62" priority="391"/>
  </conditionalFormatting>
  <conditionalFormatting sqref="R77:R80">
    <cfRule type="duplicateValues" dxfId="61" priority="389"/>
  </conditionalFormatting>
  <conditionalFormatting sqref="R81:R82">
    <cfRule type="duplicateValues" dxfId="60" priority="513"/>
  </conditionalFormatting>
  <conditionalFormatting sqref="R83:R84">
    <cfRule type="duplicateValues" dxfId="59" priority="514"/>
  </conditionalFormatting>
  <conditionalFormatting sqref="R85:R86">
    <cfRule type="duplicateValues" dxfId="58" priority="515"/>
  </conditionalFormatting>
  <conditionalFormatting sqref="R87:R88">
    <cfRule type="duplicateValues" dxfId="57" priority="516"/>
  </conditionalFormatting>
  <conditionalFormatting sqref="R89:R90">
    <cfRule type="duplicateValues" dxfId="56" priority="517"/>
  </conditionalFormatting>
  <conditionalFormatting sqref="R91">
    <cfRule type="duplicateValues" dxfId="55" priority="88"/>
  </conditionalFormatting>
  <conditionalFormatting sqref="R92">
    <cfRule type="duplicateValues" dxfId="54" priority="87"/>
  </conditionalFormatting>
  <conditionalFormatting sqref="R93:R94 R75:R76">
    <cfRule type="duplicateValues" dxfId="53" priority="388"/>
  </conditionalFormatting>
  <conditionalFormatting sqref="R95:R98">
    <cfRule type="duplicateValues" dxfId="52" priority="385"/>
  </conditionalFormatting>
  <conditionalFormatting sqref="R101:R104">
    <cfRule type="duplicateValues" dxfId="51" priority="383"/>
  </conditionalFormatting>
  <conditionalFormatting sqref="R105:R106 R99:R100">
    <cfRule type="duplicateValues" dxfId="50" priority="382"/>
  </conditionalFormatting>
  <conditionalFormatting sqref="R107:R110">
    <cfRule type="duplicateValues" dxfId="49" priority="528"/>
  </conditionalFormatting>
  <conditionalFormatting sqref="R111:R162">
    <cfRule type="duplicateValues" dxfId="48" priority="6"/>
  </conditionalFormatting>
  <conditionalFormatting sqref="R163:R166">
    <cfRule type="duplicateValues" dxfId="47" priority="518"/>
  </conditionalFormatting>
  <conditionalFormatting sqref="R167:R170">
    <cfRule type="duplicateValues" dxfId="46" priority="521"/>
  </conditionalFormatting>
  <conditionalFormatting sqref="R171:R230">
    <cfRule type="duplicateValues" dxfId="45" priority="20"/>
  </conditionalFormatting>
  <conditionalFormatting sqref="R231">
    <cfRule type="duplicateValues" dxfId="44" priority="37"/>
  </conditionalFormatting>
  <conditionalFormatting sqref="R233">
    <cfRule type="duplicateValues" dxfId="43" priority="36"/>
  </conditionalFormatting>
  <conditionalFormatting sqref="R235">
    <cfRule type="duplicateValues" dxfId="42" priority="35"/>
  </conditionalFormatting>
  <conditionalFormatting sqref="R237">
    <cfRule type="duplicateValues" dxfId="41" priority="34"/>
  </conditionalFormatting>
  <conditionalFormatting sqref="R239">
    <cfRule type="duplicateValues" dxfId="40" priority="33"/>
  </conditionalFormatting>
  <conditionalFormatting sqref="R241">
    <cfRule type="duplicateValues" dxfId="39" priority="31"/>
  </conditionalFormatting>
  <conditionalFormatting sqref="R243">
    <cfRule type="duplicateValues" dxfId="38" priority="30"/>
  </conditionalFormatting>
  <conditionalFormatting sqref="R245">
    <cfRule type="duplicateValues" dxfId="37" priority="38"/>
  </conditionalFormatting>
  <conditionalFormatting sqref="R247">
    <cfRule type="duplicateValues" dxfId="36" priority="32"/>
  </conditionalFormatting>
  <conditionalFormatting sqref="R248">
    <cfRule type="duplicateValues" dxfId="35" priority="39"/>
  </conditionalFormatting>
  <conditionalFormatting sqref="R249">
    <cfRule type="duplicateValues" dxfId="34" priority="29"/>
  </conditionalFormatting>
  <conditionalFormatting sqref="R251">
    <cfRule type="duplicateValues" dxfId="33" priority="28"/>
  </conditionalFormatting>
  <conditionalFormatting sqref="R253">
    <cfRule type="duplicateValues" dxfId="32" priority="27"/>
  </conditionalFormatting>
  <conditionalFormatting sqref="R255">
    <cfRule type="duplicateValues" dxfId="31" priority="26"/>
  </conditionalFormatting>
  <conditionalFormatting sqref="R257">
    <cfRule type="duplicateValues" dxfId="30" priority="25"/>
  </conditionalFormatting>
  <conditionalFormatting sqref="R259:R294">
    <cfRule type="duplicateValues" dxfId="29" priority="475"/>
  </conditionalFormatting>
  <conditionalFormatting sqref="R295:R306">
    <cfRule type="duplicateValues" dxfId="28" priority="486"/>
  </conditionalFormatting>
  <conditionalFormatting sqref="R307:R318">
    <cfRule type="duplicateValues" dxfId="27" priority="497"/>
  </conditionalFormatting>
  <conditionalFormatting sqref="R319:R320">
    <cfRule type="duplicateValues" dxfId="26" priority="452"/>
  </conditionalFormatting>
  <conditionalFormatting sqref="R321:R322">
    <cfRule type="duplicateValues" dxfId="25" priority="453"/>
  </conditionalFormatting>
  <conditionalFormatting sqref="R323:R324">
    <cfRule type="duplicateValues" dxfId="24" priority="454"/>
  </conditionalFormatting>
  <conditionalFormatting sqref="R325">
    <cfRule type="duplicateValues" dxfId="23" priority="11"/>
  </conditionalFormatting>
  <conditionalFormatting sqref="R326">
    <cfRule type="duplicateValues" dxfId="22" priority="8"/>
  </conditionalFormatting>
  <conditionalFormatting sqref="R327">
    <cfRule type="duplicateValues" dxfId="21" priority="13"/>
  </conditionalFormatting>
  <conditionalFormatting sqref="R328">
    <cfRule type="duplicateValues" dxfId="20" priority="10"/>
  </conditionalFormatting>
  <conditionalFormatting sqref="R329">
    <cfRule type="duplicateValues" dxfId="19" priority="12"/>
  </conditionalFormatting>
  <conditionalFormatting sqref="R330">
    <cfRule type="duplicateValues" dxfId="18" priority="9"/>
  </conditionalFormatting>
  <conditionalFormatting sqref="R337:R340">
    <cfRule type="duplicateValues" dxfId="17" priority="450"/>
  </conditionalFormatting>
  <conditionalFormatting sqref="R341:R344">
    <cfRule type="duplicateValues" dxfId="16" priority="449"/>
  </conditionalFormatting>
  <conditionalFormatting sqref="R345:R348">
    <cfRule type="duplicateValues" dxfId="15" priority="446"/>
  </conditionalFormatting>
  <conditionalFormatting sqref="R349:R354">
    <cfRule type="duplicateValues" dxfId="14" priority="445"/>
  </conditionalFormatting>
  <conditionalFormatting sqref="R355:R360">
    <cfRule type="duplicateValues" dxfId="13" priority="444"/>
  </conditionalFormatting>
  <conditionalFormatting sqref="R361:R366">
    <cfRule type="duplicateValues" dxfId="12" priority="522"/>
  </conditionalFormatting>
  <conditionalFormatting sqref="R367 R373:R374 R369:R370">
    <cfRule type="duplicateValues" dxfId="11" priority="16"/>
  </conditionalFormatting>
  <conditionalFormatting sqref="R371">
    <cfRule type="duplicateValues" dxfId="10" priority="15"/>
  </conditionalFormatting>
  <conditionalFormatting sqref="R375:R376 R378 R380:R393 R395:R414">
    <cfRule type="duplicateValues" dxfId="9" priority="19"/>
  </conditionalFormatting>
  <conditionalFormatting sqref="R377">
    <cfRule type="duplicateValues" dxfId="8" priority="18"/>
  </conditionalFormatting>
  <conditionalFormatting sqref="R379">
    <cfRule type="duplicateValues" dxfId="7" priority="17"/>
  </conditionalFormatting>
  <conditionalFormatting sqref="R415:R440">
    <cfRule type="duplicateValues" dxfId="5" priority="510"/>
  </conditionalFormatting>
  <conditionalFormatting sqref="R635">
    <cfRule type="duplicateValues" dxfId="4" priority="22"/>
  </conditionalFormatting>
  <conditionalFormatting sqref="R636">
    <cfRule type="duplicateValues" dxfId="3" priority="21"/>
  </conditionalFormatting>
  <conditionalFormatting sqref="R368">
    <cfRule type="duplicateValues" dxfId="2" priority="3"/>
  </conditionalFormatting>
  <conditionalFormatting sqref="R372">
    <cfRule type="duplicateValues" dxfId="1" priority="2"/>
  </conditionalFormatting>
  <conditionalFormatting sqref="R394">
    <cfRule type="duplicateValues" dxfId="0" priority="1"/>
  </conditionalFormatting>
  <dataValidations disablePrompts="1" count="1">
    <dataValidation allowBlank="1" showInputMessage="1" showErrorMessage="1" prompt="The VBID is typically an ISBN, preferably without dashes. This is the primary identifier for your book." sqref="R635:R636" xr:uid="{538B3F00-A0B9-417C-AAB6-8FC9A416192F}"/>
  </dataValidations>
  <pageMargins left="0.7" right="0.7" top="0.75" bottom="0.75" header="0.3" footer="0.3"/>
  <pageSetup paperSize="9" orientation="portrait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S199"/>
  <sheetViews>
    <sheetView topLeftCell="I1" zoomScale="70" zoomScaleNormal="70" workbookViewId="0">
      <pane ySplit="1" topLeftCell="A2" activePane="bottomLeft" state="frozen"/>
      <selection pane="bottomLeft" activeCell="I62" sqref="I62"/>
    </sheetView>
  </sheetViews>
  <sheetFormatPr defaultRowHeight="14.5" x14ac:dyDescent="0.35"/>
  <cols>
    <col min="1" max="1" width="47.81640625" customWidth="1"/>
    <col min="2" max="2" width="88.453125" bestFit="1" customWidth="1"/>
    <col min="3" max="3" width="28.81640625" customWidth="1"/>
    <col min="4" max="4" width="74" bestFit="1" customWidth="1"/>
    <col min="5" max="5" width="98.81640625" bestFit="1" customWidth="1"/>
    <col min="6" max="6" width="91.453125" bestFit="1" customWidth="1"/>
    <col min="7" max="7" width="68.1796875" bestFit="1" customWidth="1"/>
    <col min="8" max="8" width="72.81640625" bestFit="1" customWidth="1"/>
    <col min="9" max="9" width="57.7265625" bestFit="1" customWidth="1"/>
    <col min="10" max="10" width="93.453125" bestFit="1" customWidth="1"/>
    <col min="11" max="11" width="58.1796875" bestFit="1" customWidth="1"/>
    <col min="12" max="12" width="12.81640625" bestFit="1" customWidth="1"/>
  </cols>
  <sheetData>
    <row r="1" spans="1:19" ht="15.5" x14ac:dyDescent="0.35">
      <c r="A1" s="4" t="s">
        <v>360</v>
      </c>
      <c r="B1" s="4" t="s">
        <v>135</v>
      </c>
      <c r="C1" s="4" t="s">
        <v>74</v>
      </c>
      <c r="D1" s="4" t="s">
        <v>75</v>
      </c>
      <c r="E1" s="4" t="s">
        <v>76</v>
      </c>
      <c r="F1" s="4" t="s">
        <v>77</v>
      </c>
      <c r="G1" s="4" t="s">
        <v>78</v>
      </c>
      <c r="H1" s="4" t="s">
        <v>81</v>
      </c>
      <c r="I1" s="4" t="s">
        <v>82</v>
      </c>
      <c r="J1" s="4" t="s">
        <v>86</v>
      </c>
      <c r="K1" s="4" t="s">
        <v>90</v>
      </c>
      <c r="L1" s="40" t="s">
        <v>336</v>
      </c>
    </row>
    <row r="2" spans="1:19" x14ac:dyDescent="0.35">
      <c r="A2" s="41" t="str">
        <f>VLOOKUP($L2,'Data New'!A:$Q,17,FALSE)</f>
        <v>Level 3 - Ethics for Accountants - 2024/25 - Course Book</v>
      </c>
      <c r="B2" s="41" t="str">
        <f>VLOOKUP($L2,'Data New'!B:$Q,16,FALSE)</f>
        <v>Level 1: AAT Access Award in Business Skills - 2023/24 - Workbook</v>
      </c>
      <c r="C2" s="41" t="str">
        <f>VLOOKUP($L2,'Data New'!C:$Q,15,FALSE)</f>
        <v>AAT Access Level 1 - 2010 - Workbook</v>
      </c>
      <c r="D2" s="41" t="str">
        <f>VLOOKUP($L2,'Data New'!D:$Q,14,FALSE)</f>
        <v>ATX Advanced Taxation (UK) (FA2024) - FA2024 - Course Book</v>
      </c>
      <c r="E2" s="41" t="str">
        <f>VLOOKUP($L2,'Data New'!E:$Q,13,FALSE)</f>
        <v>Foundation Level Financial Accounting - 2025/26 - Learning &amp; Practice Workbook</v>
      </c>
      <c r="F2" s="41" t="str">
        <f>VLOOKUP($L2,'Data New'!F:$Q,12,FALSE)</f>
        <v>BA1 Fundamentals of Business Economics - 2025 - Course Book</v>
      </c>
      <c r="G2" s="41" t="str">
        <f>VLOOKUP($L2,'Data New'!G:$Q,11,FALSE)</f>
        <v>Diploma in International Financial Reporting - 2025/26 - Study Text</v>
      </c>
      <c r="H2" s="41" t="str">
        <f>VLOOKUP($L2,'Data New'!H:$Q,10,FALSE)</f>
        <v>FTX (UK) Foundations in Taxation (FA2024) - FA2024 - Interactive Text</v>
      </c>
      <c r="I2" s="41" t="str">
        <f>VLOOKUP($L2,'Data New'!I:$Q,9,FALSE)</f>
        <v>Principles of Taxation - 2025 - Passcards</v>
      </c>
      <c r="J2" s="41" t="str">
        <f>VLOOKUP($L2,'Data New'!J:$Q,8,FALSE)</f>
        <v>Level 2 Briefing the Work Team  - 2012 - Workbook</v>
      </c>
      <c r="K2" s="41" t="str">
        <f>VLOOKUP($L2,'Data New'!K:$Q,7,FALSE)</f>
        <v>IMC Unit 1 - Investment Environment - Practise &amp; Revision Kit Edition 22 - 2025 - Practice &amp; Revision Kit</v>
      </c>
      <c r="L2">
        <v>1</v>
      </c>
      <c r="N2" s="35">
        <f>IF(N1="Item",1,N1+1)</f>
        <v>1</v>
      </c>
      <c r="O2" s="38"/>
      <c r="P2" s="28"/>
      <c r="Q2" s="33" t="str">
        <f>IFERROR(VLOOKUP(P2,'Data New'!$Q:$R,2,FALSE)," ")</f>
        <v xml:space="preserve"> </v>
      </c>
      <c r="R2" s="34" t="str">
        <f>IFERROR(VLOOKUP(Q2,'Data New'!$R:$T,3,FALSE)," ")</f>
        <v xml:space="preserve"> </v>
      </c>
      <c r="S2" s="29"/>
    </row>
    <row r="3" spans="1:19" x14ac:dyDescent="0.35">
      <c r="A3" s="41" t="str">
        <f>VLOOKUP($L3,'Data New'!A:$Q,17,FALSE)</f>
        <v>Level 3 - Ethics for Accountants - 2024/25 - Course Book eBook</v>
      </c>
      <c r="B3" s="41" t="str">
        <f>VLOOKUP($L3,'Data New'!B:$Q,16,FALSE)</f>
        <v>Level 2 Introduction to Bookkeeping - 2024/25 - Course Book</v>
      </c>
      <c r="C3" s="41" t="str">
        <f>VLOOKUP($L3,'Data New'!C:$Q,15,FALSE)</f>
        <v>Level 2 - Basic Accounting 1 - 2010 - Text Book</v>
      </c>
      <c r="D3" s="41" t="str">
        <f>VLOOKUP($L3,'Data New'!D:$Q,14,FALSE)</f>
        <v>ATX Advanced Taxation (UK) (FA2024) - FA2024 - Course Book eBook</v>
      </c>
      <c r="E3" s="41" t="str">
        <f>VLOOKUP($L3,'Data New'!E:$Q,13,FALSE)</f>
        <v>Foundation Level Financial Accounting - 2025/26 - Learning &amp; Practice Workbook eBook</v>
      </c>
      <c r="F3" s="41" t="str">
        <f>VLOOKUP($L3,'Data New'!F:$Q,12,FALSE)</f>
        <v>BA1 Fundamentals of Business Economics - 2025 - Course Book eBook</v>
      </c>
      <c r="G3" s="41" t="str">
        <f>VLOOKUP($L3,'Data New'!G:$Q,11,FALSE)</f>
        <v>Diploma in International Financial Reporting - 2025/26 - Study Text eBook</v>
      </c>
      <c r="H3" s="41" t="str">
        <f>VLOOKUP($L3,'Data New'!H:$Q,10,FALSE)</f>
        <v>FTX (UK) Foundations in Taxation (FA2024) - FA2024 - Interactive Text eBook</v>
      </c>
      <c r="I3" s="41" t="str">
        <f>VLOOKUP($L3,'Data New'!I:$Q,9,FALSE)</f>
        <v>Principles of Taxation - 2025 - Passcards eBook</v>
      </c>
      <c r="J3" s="41" t="str">
        <f>VLOOKUP($L3,'Data New'!J:$Q,8,FALSE)</f>
        <v>Level 2 Briefing the Work Team  - 2012 - Workbook eBook</v>
      </c>
      <c r="K3" s="41" t="str">
        <f>VLOOKUP($L3,'Data New'!K:$Q,7,FALSE)</f>
        <v>IMC Unit 2 - Investment Practice - Practise &amp; Revision Kit Edition 22 - 2025 - Practice &amp; Revision Kit</v>
      </c>
      <c r="L3">
        <v>2</v>
      </c>
      <c r="N3" s="36">
        <f t="shared" ref="N3:N21" si="0">IF(N2="Item",1,N2+1)</f>
        <v>2</v>
      </c>
      <c r="O3" s="38"/>
      <c r="P3" s="28"/>
      <c r="Q3" s="33" t="str">
        <f>IFERROR(VLOOKUP(P3,'Data New'!$Q:$R,2,FALSE)," ")</f>
        <v xml:space="preserve"> </v>
      </c>
      <c r="R3" s="34" t="str">
        <f>IFERROR(VLOOKUP(Q3,'Data New'!$R:$T,3,FALSE)," ")</f>
        <v xml:space="preserve"> </v>
      </c>
      <c r="S3" s="29"/>
    </row>
    <row r="4" spans="1:19" x14ac:dyDescent="0.35">
      <c r="A4" s="41" t="str">
        <f>VLOOKUP($L4,'Data New'!A:$Q,17,FALSE)</f>
        <v>Level 3 - Assistant Accountant Apprenticeship  - Knowledge Assessment - 2024/25 - Exam Practice Kit</v>
      </c>
      <c r="B4" s="41" t="str">
        <f>VLOOKUP($L4,'Data New'!B:$Q,16,FALSE)</f>
        <v>Level 2 Introduction to Bookkeeping - eBook - 2024/25 - Course Book eBook</v>
      </c>
      <c r="C4" s="41" t="str">
        <f>VLOOKUP($L4,'Data New'!C:$Q,15,FALSE)</f>
        <v>Level 2 - Basic Accounting 1 - 2010 - Question bank</v>
      </c>
      <c r="D4" s="41" t="str">
        <f>VLOOKUP($L4,'Data New'!D:$Q,14,FALSE)</f>
        <v>ATX Advanced Taxation (UK) (FA2024) - FA2024 - Exam Practice Kit</v>
      </c>
      <c r="E4" s="41" t="str">
        <f>VLOOKUP($L4,'Data New'!E:$Q,13,FALSE)</f>
        <v>Foundation Level Management Accounting - 2025/26 - Learning &amp; Practice Workbook</v>
      </c>
      <c r="F4" s="41" t="str">
        <f>VLOOKUP($L4,'Data New'!F:$Q,12,FALSE)</f>
        <v>BA1 Fundamentals of Business Economics - 2025 - Exam Practice Kit</v>
      </c>
      <c r="G4" s="41" t="str">
        <f>VLOOKUP($L4,'Data New'!G:$Q,11,FALSE)</f>
        <v>Diploma in International Financial Reporting - 2025/26 - Exam Practice Kit</v>
      </c>
      <c r="H4" s="41" t="str">
        <f>VLOOKUP($L4,'Data New'!H:$Q,10,FALSE)</f>
        <v>FTX (UK) Foundations in Taxation (FA2024) - FA2024 - Passcards</v>
      </c>
      <c r="I4" s="41" t="str">
        <f>VLOOKUP($L4,'Data New'!I:$Q,9,FALSE)</f>
        <v>Business, Technology and Finance - 2025 - Passcards</v>
      </c>
      <c r="J4" s="41" t="str">
        <f>VLOOKUP($L4,'Data New'!J:$Q,8,FALSE)</f>
        <v>Level 2 Business Improvement Techniques - 2012 - Workbook</v>
      </c>
      <c r="K4" s="51"/>
      <c r="L4">
        <v>3</v>
      </c>
      <c r="N4" s="36">
        <f t="shared" si="0"/>
        <v>3</v>
      </c>
      <c r="O4" s="38"/>
      <c r="P4" s="28"/>
      <c r="Q4" s="33" t="str">
        <f>IFERROR(VLOOKUP(P4,'Data New'!$Q:$R,2,FALSE)," ")</f>
        <v xml:space="preserve"> </v>
      </c>
      <c r="R4" s="34" t="str">
        <f>IFERROR(VLOOKUP(Q4,'Data New'!$R:$T,3,FALSE)," ")</f>
        <v xml:space="preserve"> </v>
      </c>
      <c r="S4" s="29"/>
    </row>
    <row r="5" spans="1:19" x14ac:dyDescent="0.35">
      <c r="A5" s="41" t="str">
        <f>VLOOKUP($L5,'Data New'!A:$Q,17,FALSE)</f>
        <v>Level 3 - Assistant Accountant Apprenticeship  - Knowledge Assessment - 2024/25 - Exam Practice Kit eBook</v>
      </c>
      <c r="B5" s="41" t="str">
        <f>VLOOKUP($L5,'Data New'!B:$Q,16,FALSE)</f>
        <v>Level 2 Introduction to Bookkeeping - 2024/25 - Exam Practice Kit</v>
      </c>
      <c r="C5" s="41" t="str">
        <f>VLOOKUP($L5,'Data New'!C:$Q,15,FALSE)</f>
        <v>Level 2 - Basic Accounting 1 - 2010 - Passcards</v>
      </c>
      <c r="D5" s="41" t="str">
        <f>VLOOKUP($L5,'Data New'!D:$Q,14,FALSE)</f>
        <v>ATX Advanced Taxation (UK) (FA2024) - FA2024 - Exam Practice Kit eBook</v>
      </c>
      <c r="E5" s="41" t="str">
        <f>VLOOKUP($L5,'Data New'!E:$Q,13,FALSE)</f>
        <v>Foundation Level Management Accounting - 2025/26 - Learning &amp; Practice Workbook eBook</v>
      </c>
      <c r="F5" s="41" t="str">
        <f>VLOOKUP($L5,'Data New'!F:$Q,12,FALSE)</f>
        <v>BA1 Fundamentals of Business Economics - 2025 - Exam Practice Kit eBook</v>
      </c>
      <c r="G5" s="41" t="str">
        <f>VLOOKUP($L5,'Data New'!G:$Q,11,FALSE)</f>
        <v>Diploma in International Financial Reporting - 2025/26 - Exam Practice Kit eBook</v>
      </c>
      <c r="H5" s="41" t="str">
        <f>VLOOKUP($L5,'Data New'!H:$Q,10,FALSE)</f>
        <v>FTX (UK) Foundations in Taxation (FA2024) - FA2024 - Passcards eBook</v>
      </c>
      <c r="I5" s="41" t="str">
        <f>VLOOKUP($L5,'Data New'!I:$Q,9,FALSE)</f>
        <v>Business, Technology and Finance - 2025 - Passcards eBook</v>
      </c>
      <c r="J5" s="41" t="str">
        <f>VLOOKUP($L5,'Data New'!J:$Q,8,FALSE)</f>
        <v>Level 2 Business Improvement Techniques - 2012 - Workbook eBook</v>
      </c>
      <c r="K5" s="51"/>
      <c r="L5">
        <v>4</v>
      </c>
      <c r="N5" s="36">
        <f t="shared" si="0"/>
        <v>4</v>
      </c>
      <c r="O5" s="38"/>
      <c r="P5" s="28"/>
      <c r="Q5" s="33" t="str">
        <f>IFERROR(VLOOKUP(P5,'Data New'!$Q:$R,2,FALSE)," ")</f>
        <v xml:space="preserve"> </v>
      </c>
      <c r="R5" s="34" t="str">
        <f>IFERROR(VLOOKUP(Q5,'Data New'!$R:$T,3,FALSE)," ")</f>
        <v xml:space="preserve"> </v>
      </c>
      <c r="S5" s="29"/>
    </row>
    <row r="6" spans="1:19" x14ac:dyDescent="0.35">
      <c r="A6" s="41" t="str">
        <f>VLOOKUP($L6,'Data New'!A:$Q,17,FALSE)</f>
        <v>Level 3 - Assistant Accountant Apprenticeship  - Knowledge Assessment - 2025/26 - Exam Practice Kit</v>
      </c>
      <c r="B6" s="41" t="str">
        <f>VLOOKUP($L6,'Data New'!B:$Q,16,FALSE)</f>
        <v>Level 2 Introduction to Bookkeeping - eBook - 2024/25 - Exam Practice Kit eBook</v>
      </c>
      <c r="C6" s="41" t="str">
        <f>VLOOKUP($L6,'Data New'!C:$Q,15,FALSE)</f>
        <v>Level 2 - Basic Accounting 2 - 2010 - Text Book</v>
      </c>
      <c r="D6" s="41" t="str">
        <f>VLOOKUP($L6,'Data New'!D:$Q,14,FALSE)</f>
        <v>TX Taxation (UK) (FA2024) - FA2024 - Course Book</v>
      </c>
      <c r="E6" s="41" t="str">
        <f>VLOOKUP($L6,'Data New'!E:$Q,13,FALSE)</f>
        <v>Foundation Level Corporate Governance and Audit - 2025/26 - Learning &amp; Practice Workbook</v>
      </c>
      <c r="F6" s="41" t="str">
        <f>VLOOKUP($L6,'Data New'!F:$Q,12,FALSE)</f>
        <v>BA1 Fundamentals of Business Economics - 2024/25 - Passcards</v>
      </c>
      <c r="G6" s="41" t="str">
        <f>VLOOKUP($L6,'Data New'!G:$Q,11,FALSE)</f>
        <v>Diploma in International Financial Reporting - 2025/26 - Passcards</v>
      </c>
      <c r="H6" s="41" t="str">
        <f>VLOOKUP($L6,'Data New'!H:$Q,10,FALSE)</f>
        <v>FTX (UK) Foundations in Taxation (FA2024) - FA2024 - Exam Practice Kit</v>
      </c>
      <c r="I6" s="41" t="str">
        <f>VLOOKUP($L6,'Data New'!I:$Q,9,FALSE)</f>
        <v>Management Information - 2025 - Passcards</v>
      </c>
      <c r="J6" s="41" t="str">
        <f>VLOOKUP($L6,'Data New'!J:$Q,8,FALSE)</f>
        <v>Level 2 Communicating with People Outside the Work Team - 2012 - Workbook</v>
      </c>
      <c r="K6" s="51"/>
      <c r="L6">
        <v>5</v>
      </c>
      <c r="N6" s="36">
        <f t="shared" si="0"/>
        <v>5</v>
      </c>
      <c r="O6" s="38"/>
      <c r="P6" s="28"/>
      <c r="Q6" s="33" t="str">
        <f>IFERROR(VLOOKUP(P6,'Data New'!$Q:$R,2,FALSE)," ")</f>
        <v xml:space="preserve"> </v>
      </c>
      <c r="R6" s="34" t="str">
        <f>IFERROR(VLOOKUP(Q6,'Data New'!$R:$T,3,FALSE)," ")</f>
        <v xml:space="preserve"> </v>
      </c>
      <c r="S6" s="29"/>
    </row>
    <row r="7" spans="1:19" x14ac:dyDescent="0.35">
      <c r="A7" s="41" t="str">
        <f>VLOOKUP($L7,'Data New'!A:$Q,17,FALSE)</f>
        <v>Level 3 - Assistant Accountant Apprenticeship  - Knowledge Assessment - 2025/26 - Exam Practice Kit eBook</v>
      </c>
      <c r="B7" s="41" t="str">
        <f>VLOOKUP($L7,'Data New'!B:$Q,16,FALSE)</f>
        <v>Level 2 Introduction to Bookkeeping - From 2024 - Passcards</v>
      </c>
      <c r="C7" s="41" t="str">
        <f>VLOOKUP($L7,'Data New'!C:$Q,15,FALSE)</f>
        <v>Level 2 - Basic Accounting 2 - 2010 - Question bank</v>
      </c>
      <c r="D7" s="41" t="str">
        <f>VLOOKUP($L7,'Data New'!D:$Q,14,FALSE)</f>
        <v>TX Taxation (UK) (FA2024) - FA2024 - Course Book eBook</v>
      </c>
      <c r="E7" s="41" t="str">
        <f>VLOOKUP($L7,'Data New'!E:$Q,13,FALSE)</f>
        <v>Foundation Level Corporate Governance and Audit - 2025/26 - Learning &amp; Practice Workbook eBook</v>
      </c>
      <c r="F7" s="41" t="str">
        <f>VLOOKUP($L7,'Data New'!F:$Q,12,FALSE)</f>
        <v>BA1 Fundamentals of Business Economics - 2024/25 - Passcards eBook</v>
      </c>
      <c r="G7" s="41" t="str">
        <f>VLOOKUP($L7,'Data New'!G:$Q,11,FALSE)</f>
        <v>Diploma in International Financial Reporting - 2025/26 - Passcards eBook</v>
      </c>
      <c r="H7" s="41" t="str">
        <f>VLOOKUP($L7,'Data New'!H:$Q,10,FALSE)</f>
        <v>FTX (UK) Foundations in Taxation (FA2024) - FA2024 - Exam Practice Kit eBook</v>
      </c>
      <c r="I7" s="41" t="str">
        <f>VLOOKUP($L7,'Data New'!I:$Q,9,FALSE)</f>
        <v>Management Information - 2025 - Passcards eBook</v>
      </c>
      <c r="J7" s="41" t="str">
        <f>VLOOKUP($L7,'Data New'!J:$Q,8,FALSE)</f>
        <v>Level 2 Communicating with People Outside the Work Team - 2012 - Workbook eBook</v>
      </c>
      <c r="K7" s="6"/>
      <c r="L7">
        <v>6</v>
      </c>
      <c r="N7" s="36">
        <f t="shared" si="0"/>
        <v>6</v>
      </c>
      <c r="O7" s="38"/>
      <c r="P7" s="28"/>
      <c r="Q7" s="33" t="str">
        <f>IFERROR(VLOOKUP(P7,'Data New'!$Q:$R,2,FALSE)," ")</f>
        <v xml:space="preserve"> </v>
      </c>
      <c r="R7" s="34" t="str">
        <f>IFERROR(VLOOKUP(Q7,'Data New'!$R:$T,3,FALSE)," ")</f>
        <v xml:space="preserve"> </v>
      </c>
      <c r="S7" s="29"/>
    </row>
    <row r="8" spans="1:19" x14ac:dyDescent="0.35">
      <c r="A8" s="41" t="str">
        <f>VLOOKUP($L8,'Data New'!A:$Q,17,FALSE)</f>
        <v>Level 4 - Accounting Systems &amp; Controls - 2024/25 - Course Book</v>
      </c>
      <c r="B8" s="41" t="str">
        <f>VLOOKUP($L8,'Data New'!B:$Q,16,FALSE)</f>
        <v>Level 2 Introduction to Bookkeeping - eBook - From 2024 - Passcards eBook</v>
      </c>
      <c r="C8" s="41" t="str">
        <f>VLOOKUP($L8,'Data New'!C:$Q,15,FALSE)</f>
        <v>Level 2 - Basic Accounting 2 - 2010 - Passcards</v>
      </c>
      <c r="D8" s="41" t="str">
        <f>VLOOKUP($L8,'Data New'!D:$Q,14,FALSE)</f>
        <v>TX Taxation (UK) (FA2024) - FA2024 - Exam Practice Kit</v>
      </c>
      <c r="E8" s="41" t="str">
        <f>VLOOKUP($L8,'Data New'!E:$Q,13,FALSE)</f>
        <v>Foundation Level Business Management - 2025/26 - Learning &amp; Practice Workbook</v>
      </c>
      <c r="F8" s="41" t="str">
        <f>VLOOKUP($L8,'Data New'!F:$Q,12,FALSE)</f>
        <v>BA2 Fundamentals of Management Accounting - 2024/25 - Course Book</v>
      </c>
      <c r="G8" s="6"/>
      <c r="H8" s="41" t="str">
        <f>VLOOKUP($L8,'Data New'!H:$Q,10,FALSE)</f>
        <v>FBT Business and Technology - 2024/25 - Course Book</v>
      </c>
      <c r="I8" s="41" t="str">
        <f>VLOOKUP($L8,'Data New'!I:$Q,9,FALSE)</f>
        <v>Assurance - 2025 - Passcards</v>
      </c>
      <c r="J8" s="41" t="str">
        <f>VLOOKUP($L8,'Data New'!J:$Q,8,FALSE)</f>
        <v>Level 2 Developing the Work Team - 2012 - Workbook</v>
      </c>
      <c r="K8" s="6"/>
      <c r="L8">
        <v>7</v>
      </c>
      <c r="N8" s="36">
        <f t="shared" si="0"/>
        <v>7</v>
      </c>
      <c r="O8" s="38"/>
      <c r="P8" s="28"/>
      <c r="Q8" s="33" t="str">
        <f>IFERROR(VLOOKUP(P8,'Data New'!$Q:$R,2,FALSE)," ")</f>
        <v xml:space="preserve"> </v>
      </c>
      <c r="R8" s="34" t="str">
        <f>IFERROR(VLOOKUP(Q8,'Data New'!$R:$T,3,FALSE)," ")</f>
        <v xml:space="preserve"> </v>
      </c>
      <c r="S8" s="29"/>
    </row>
    <row r="9" spans="1:19" x14ac:dyDescent="0.35">
      <c r="A9" s="41" t="str">
        <f>VLOOKUP($L9,'Data New'!A:$Q,17,FALSE)</f>
        <v>Level 4 - Accounting Systems &amp; Controls - 2024/25 - Course Book eBook</v>
      </c>
      <c r="B9" s="41" t="str">
        <f>VLOOKUP($L9,'Data New'!B:$Q,16,FALSE)</f>
        <v>Level 2 Principles of Bookkeeping Controls - 2024/25 - Course Book</v>
      </c>
      <c r="C9" s="41" t="str">
        <f>VLOOKUP($L9,'Data New'!C:$Q,15,FALSE)</f>
        <v>Level 2 - Basic Costing - 2010 - Text Book</v>
      </c>
      <c r="D9" s="41" t="str">
        <f>VLOOKUP($L9,'Data New'!D:$Q,14,FALSE)</f>
        <v>TX Taxation (UK) (FA2024) - FA2024 - Exam Practice Kit eBook</v>
      </c>
      <c r="E9" s="41" t="str">
        <f>VLOOKUP($L9,'Data New'!E:$Q,13,FALSE)</f>
        <v>Foundation Level Business Management - 2025/26 - Learning &amp; Practice Workbook eBook</v>
      </c>
      <c r="F9" s="41" t="str">
        <f>VLOOKUP($L9,'Data New'!F:$Q,12,FALSE)</f>
        <v>BA2 Fundamentals of Management Accounting - 2024/25 - Course Book eBook</v>
      </c>
      <c r="G9" s="6"/>
      <c r="H9" s="41" t="str">
        <f>VLOOKUP($L9,'Data New'!H:$Q,10,FALSE)</f>
        <v>FBT Business and Technology - 2024/25 - Course Book eBook</v>
      </c>
      <c r="I9" s="41" t="str">
        <f>VLOOKUP($L9,'Data New'!I:$Q,9,FALSE)</f>
        <v>Assurance - 2025 - Passcards eBook</v>
      </c>
      <c r="J9" s="41" t="str">
        <f>VLOOKUP($L9,'Data New'!J:$Q,8,FALSE)</f>
        <v>Level 2 Developing the Work Team - 2012 - Workbook eBook</v>
      </c>
      <c r="K9" s="6"/>
      <c r="L9">
        <v>8</v>
      </c>
      <c r="N9" s="36">
        <f t="shared" si="0"/>
        <v>8</v>
      </c>
      <c r="O9" s="38"/>
      <c r="P9" s="28"/>
      <c r="Q9" s="33" t="str">
        <f>IFERROR(VLOOKUP(P9,'Data New'!$Q:$R,2,FALSE)," ")</f>
        <v xml:space="preserve"> </v>
      </c>
      <c r="R9" s="34" t="str">
        <f>IFERROR(VLOOKUP(Q9,'Data New'!$R:$T,3,FALSE)," ")</f>
        <v xml:space="preserve"> </v>
      </c>
      <c r="S9" s="29"/>
    </row>
    <row r="10" spans="1:19" x14ac:dyDescent="0.35">
      <c r="A10" s="41" t="str">
        <f>VLOOKUP($L10,'Data New'!A:$Q,17,FALSE)</f>
        <v>Level 4 - Professional Diploma in Accounting Synoptic - 2024/25 - Exam Practice Kit</v>
      </c>
      <c r="B10" s="41" t="str">
        <f>VLOOKUP($L10,'Data New'!B:$Q,16,FALSE)</f>
        <v>Level 2 Principles of Bookkeeping Controls - eBook - 2024/25 - Course Book eBook</v>
      </c>
      <c r="C10" s="41" t="str">
        <f>VLOOKUP($L10,'Data New'!C:$Q,15,FALSE)</f>
        <v>Level 2 - Basic Costing - 2010 - Question bank</v>
      </c>
      <c r="D10" s="41" t="str">
        <f>VLOOKUP($L10,'Data New'!D:$Q,14,FALSE)</f>
        <v>AAA (INT) Advanced Audit and Assurance (International) - 2025/26 - Course Book</v>
      </c>
      <c r="E10" s="41" t="str">
        <f>VLOOKUP($L10,'Data New'!E:$Q,13,FALSE)</f>
        <v>Professional Level 1 Financial Accounting and Reporting 1 - 2025/26 - Learning &amp; Practice Workbook</v>
      </c>
      <c r="F10" s="41" t="str">
        <f>VLOOKUP($L10,'Data New'!F:$Q,12,FALSE)</f>
        <v>BA2 Fundamentals of Management Accounting - 2024/25 - Exam Practice Kit</v>
      </c>
      <c r="G10" s="6"/>
      <c r="H10" s="41" t="str">
        <f>VLOOKUP($L10,'Data New'!H:$Q,10,FALSE)</f>
        <v>FBT Business and Technology - 2024/25 - Exam Practice Kit</v>
      </c>
      <c r="I10" s="41" t="str">
        <f>VLOOKUP($L10,'Data New'!I:$Q,9,FALSE)</f>
        <v>Accounting - 2025 - Passcards</v>
      </c>
      <c r="J10" s="41" t="str">
        <f>VLOOKUP($L10,'Data New'!J:$Q,8,FALSE)</f>
        <v>Level 2 Developing Yourself as a Team Leader - 2012 - Workbook</v>
      </c>
      <c r="K10" s="6"/>
      <c r="L10">
        <v>9</v>
      </c>
      <c r="N10" s="36">
        <f t="shared" si="0"/>
        <v>9</v>
      </c>
      <c r="O10" s="38"/>
      <c r="P10" s="28"/>
      <c r="Q10" s="33" t="str">
        <f>IFERROR(VLOOKUP(P10,'Data New'!$Q:$R,2,FALSE)," ")</f>
        <v xml:space="preserve"> </v>
      </c>
      <c r="R10" s="34" t="str">
        <f>IFERROR(VLOOKUP(Q10,'Data New'!$R:$T,3,FALSE)," ")</f>
        <v xml:space="preserve"> </v>
      </c>
      <c r="S10" s="29"/>
    </row>
    <row r="11" spans="1:19" x14ac:dyDescent="0.35">
      <c r="A11" s="41" t="str">
        <f>VLOOKUP($L11,'Data New'!A:$Q,17,FALSE)</f>
        <v>Level 4 - Professional Diploma in Accounting Synoptic - 2024/25 - Exam Practice Kit eBook</v>
      </c>
      <c r="B11" s="41" t="str">
        <f>VLOOKUP($L11,'Data New'!B:$Q,16,FALSE)</f>
        <v>Level 2 Principles of Bookkeeping Controls - 2024/25 - Exam Practice Kit</v>
      </c>
      <c r="C11" s="41" t="str">
        <f>VLOOKUP($L11,'Data New'!C:$Q,15,FALSE)</f>
        <v>Level 2 - Basic Costing - 2010 - Passcards</v>
      </c>
      <c r="D11" s="41" t="str">
        <f>VLOOKUP($L11,'Data New'!D:$Q,14,FALSE)</f>
        <v>AAA (INT) Advanced Audit and Assurance (International) - 2025/26 - Course Book eBook</v>
      </c>
      <c r="E11" s="41" t="str">
        <f>VLOOKUP($L11,'Data New'!E:$Q,13,FALSE)</f>
        <v>Professional Level 1 Financial Accounting and Reporting 1 - 2025/26 - Learning &amp; Practice Workbook eBook</v>
      </c>
      <c r="F11" s="41" t="str">
        <f>VLOOKUP($L11,'Data New'!F:$Q,12,FALSE)</f>
        <v>BA2 Fundamentals of Management Accounting - 2024/25 - Exam Practice Kit eBook</v>
      </c>
      <c r="G11" s="6"/>
      <c r="H11" s="41" t="str">
        <f>VLOOKUP($L11,'Data New'!H:$Q,10,FALSE)</f>
        <v>FBT Business and Technology - 2024/25 - Exam Practice Kit eBook</v>
      </c>
      <c r="I11" s="41" t="str">
        <f>VLOOKUP($L11,'Data New'!I:$Q,9,FALSE)</f>
        <v>Accounting - 2025 - Passcards eBook</v>
      </c>
      <c r="J11" s="41" t="str">
        <f>VLOOKUP($L11,'Data New'!J:$Q,8,FALSE)</f>
        <v>Level 2 Developing Yourself as a Team Leader - 2012 - Workbook eBook</v>
      </c>
      <c r="K11" s="6"/>
      <c r="L11">
        <v>10</v>
      </c>
      <c r="N11" s="36">
        <f t="shared" si="0"/>
        <v>10</v>
      </c>
      <c r="O11" s="38"/>
      <c r="P11" s="28"/>
      <c r="Q11" s="33" t="str">
        <f>IFERROR(VLOOKUP(P11,'Data New'!$Q:$R,2,FALSE)," ")</f>
        <v xml:space="preserve"> </v>
      </c>
      <c r="R11" s="34" t="str">
        <f>IFERROR(VLOOKUP(Q11,'Data New'!$R:$T,3,FALSE)," ")</f>
        <v xml:space="preserve"> </v>
      </c>
      <c r="S11" s="29"/>
    </row>
    <row r="12" spans="1:19" x14ac:dyDescent="0.35">
      <c r="A12" s="41" t="str">
        <f>VLOOKUP($L12,'Data New'!A:$Q,17,FALSE)</f>
        <v>Level 4 - Professional Diploma in Accounting Synoptic - 2025/26 - Exam Practice Kit</v>
      </c>
      <c r="B12" s="41" t="str">
        <f>VLOOKUP($L12,'Data New'!B:$Q,16,FALSE)</f>
        <v>Level 2 Principles of Bookkeeping Controls - eBook - 2024/25 - Exam Practice Kit eBook</v>
      </c>
      <c r="C12" s="41" t="str">
        <f>VLOOKUP($L12,'Data New'!C:$Q,15,FALSE)</f>
        <v>Level 2 - Working Effectively in Accounting and Finance  - 2010 - Workbook</v>
      </c>
      <c r="D12" s="41" t="str">
        <f>VLOOKUP($L12,'Data New'!D:$Q,14,FALSE)</f>
        <v>AAA (INT) Advanced Audit and Assurance (International) - 2025/26 - Exam Practice Kit</v>
      </c>
      <c r="E12" s="41" t="str">
        <f>VLOOKUP($L12,'Data New'!E:$Q,13,FALSE)</f>
        <v>Professional Level 1 Principles of Governance and Audit - 2025/26 - Learning &amp; Practice Workbook</v>
      </c>
      <c r="F12" s="41" t="str">
        <f>VLOOKUP($L12,'Data New'!F:$Q,12,FALSE)</f>
        <v>BA2 Fundamentals of Management Accounting - 2024/25 - Passcards</v>
      </c>
      <c r="G12" s="6"/>
      <c r="H12" s="41" t="str">
        <f>VLOOKUP($L12,'Data New'!H:$Q,10,FALSE)</f>
        <v>FFA Financial Accounting - 2024/25 - Course Book</v>
      </c>
      <c r="I12" s="41" t="str">
        <f>VLOOKUP($L12,'Data New'!I:$Q,9,FALSE)</f>
        <v>Law - 2025 - Passcards</v>
      </c>
      <c r="J12" s="41" t="str">
        <f>VLOOKUP($L12,'Data New'!J:$Q,8,FALSE)</f>
        <v>Level 2 Diversity in the Workplace - 2012 - Workbook</v>
      </c>
      <c r="K12" s="6"/>
      <c r="L12">
        <v>11</v>
      </c>
      <c r="N12" s="36">
        <f t="shared" si="0"/>
        <v>11</v>
      </c>
      <c r="O12" s="38"/>
      <c r="P12" s="28"/>
      <c r="Q12" s="33" t="str">
        <f>IFERROR(VLOOKUP(P12,'Data New'!$Q:$R,2,FALSE)," ")</f>
        <v xml:space="preserve"> </v>
      </c>
      <c r="R12" s="34" t="str">
        <f>IFERROR(VLOOKUP(Q12,'Data New'!$R:$T,3,FALSE)," ")</f>
        <v xml:space="preserve"> </v>
      </c>
      <c r="S12" s="29"/>
    </row>
    <row r="13" spans="1:19" x14ac:dyDescent="0.35">
      <c r="A13" s="41" t="str">
        <f>VLOOKUP($L13,'Data New'!A:$Q,17,FALSE)</f>
        <v>Level 4 - Professional Diploma in Accounting Synoptic - 2025/26 - Exam Practice Kit eBook</v>
      </c>
      <c r="B13" s="41" t="str">
        <f>VLOOKUP($L13,'Data New'!B:$Q,16,FALSE)</f>
        <v>Level 2 Principles of Bookkeeping Controls - From 2024 - Passcards</v>
      </c>
      <c r="C13" s="41" t="str">
        <f>VLOOKUP($L13,'Data New'!C:$Q,15,FALSE)</f>
        <v>Level 2 - Computerised Accounting  - 2010 - Workbook</v>
      </c>
      <c r="D13" s="41" t="str">
        <f>VLOOKUP($L13,'Data New'!D:$Q,14,FALSE)</f>
        <v>AAA (INT) Advanced Audit and Assurance (International) - 2025/26 - Exam Practice Kit eBook</v>
      </c>
      <c r="E13" s="41" t="str">
        <f>VLOOKUP($L13,'Data New'!E:$Q,13,FALSE)</f>
        <v>Professional Level 1 Principles of Governance and Audit - 2025/26 - Learning &amp; Practice Workbook eBook</v>
      </c>
      <c r="F13" s="41" t="str">
        <f>VLOOKUP($L13,'Data New'!F:$Q,12,FALSE)</f>
        <v>BA2 Fundamentals of Management Accounting - 2024/25 - Passcards eBook</v>
      </c>
      <c r="G13" s="6"/>
      <c r="H13" s="41" t="str">
        <f>VLOOKUP($L13,'Data New'!H:$Q,10,FALSE)</f>
        <v>FFA Financial Accounting - 2024/25 - Course Book eBook</v>
      </c>
      <c r="I13" s="41" t="str">
        <f>VLOOKUP($L13,'Data New'!I:$Q,9,FALSE)</f>
        <v>Law - 2025 - Passcards eBook</v>
      </c>
      <c r="J13" s="41" t="str">
        <f>VLOOKUP($L13,'Data New'!J:$Q,8,FALSE)</f>
        <v>Level 2 Diversity in the Workplace - 2012 - Workbook eBook</v>
      </c>
      <c r="K13" s="6"/>
      <c r="L13">
        <v>12</v>
      </c>
      <c r="N13" s="36">
        <f t="shared" si="0"/>
        <v>12</v>
      </c>
      <c r="O13" s="38"/>
      <c r="P13" s="28"/>
      <c r="Q13" s="33" t="str">
        <f>IFERROR(VLOOKUP(P13,'Data New'!$Q:$R,2,FALSE)," ")</f>
        <v xml:space="preserve"> </v>
      </c>
      <c r="R13" s="34" t="str">
        <f>IFERROR(VLOOKUP(Q13,'Data New'!$R:$T,3,FALSE)," ")</f>
        <v xml:space="preserve"> </v>
      </c>
      <c r="S13" s="29"/>
    </row>
    <row r="14" spans="1:19" x14ac:dyDescent="0.35">
      <c r="A14" s="51"/>
      <c r="B14" s="41" t="str">
        <f>VLOOKUP($L14,'Data New'!B:$Q,16,FALSE)</f>
        <v>Level 2 Principles of Bookkeeping Controls - eBook - From 2024 - Passcards eBook</v>
      </c>
      <c r="C14" s="41" t="str">
        <f>VLOOKUP($L14,'Data New'!C:$Q,15,FALSE)</f>
        <v>Level 3 - Accounts Preparation 1 - 2010 - Text Book</v>
      </c>
      <c r="D14" s="41" t="str">
        <f>VLOOKUP($L14,'Data New'!D:$Q,14,FALSE)</f>
        <v>AAA (UK) Advanced Audit and Assurance (UK) - 2025/26 - Course Book</v>
      </c>
      <c r="E14" s="41" t="str">
        <f>VLOOKUP($L14,'Data New'!E:$Q,13,FALSE)</f>
        <v>Professional Level 1 Business Law for Accountants - 2025/26 - Learning &amp; Practice Workbook</v>
      </c>
      <c r="F14" s="41" t="str">
        <f>VLOOKUP($L14,'Data New'!F:$Q,12,FALSE)</f>
        <v>BA3 Fundamentals of Financial Accounting - 2024/25 - Course Book</v>
      </c>
      <c r="G14" s="6"/>
      <c r="H14" s="41" t="str">
        <f>VLOOKUP($L14,'Data New'!H:$Q,10,FALSE)</f>
        <v>FFA Financial Accounting - 2024/25 - Exam Practice Kit</v>
      </c>
      <c r="I14" s="41" t="str">
        <f>VLOOKUP($L14,'Data New'!I:$Q,9,FALSE)</f>
        <v>Audit and Assurance - 2025 - Passcards</v>
      </c>
      <c r="J14" s="41" t="str">
        <f>VLOOKUP($L14,'Data New'!J:$Q,8,FALSE)</f>
        <v>Level 2 Enterprise Awareness - 2012 - Workbook</v>
      </c>
      <c r="K14" s="6"/>
      <c r="L14">
        <v>13</v>
      </c>
      <c r="N14" s="36">
        <f t="shared" si="0"/>
        <v>13</v>
      </c>
      <c r="O14" s="38"/>
      <c r="P14" s="28"/>
      <c r="Q14" s="33" t="str">
        <f>IFERROR(VLOOKUP(P14,'Data New'!$Q:$R,2,FALSE)," ")</f>
        <v xml:space="preserve"> </v>
      </c>
      <c r="R14" s="34" t="str">
        <f>IFERROR(VLOOKUP(Q14,'Data New'!$R:$T,3,FALSE)," ")</f>
        <v xml:space="preserve"> </v>
      </c>
      <c r="S14" s="29"/>
    </row>
    <row r="15" spans="1:19" x14ac:dyDescent="0.35">
      <c r="A15" s="51"/>
      <c r="B15" s="41" t="str">
        <f>VLOOKUP($L15,'Data New'!B:$Q,16,FALSE)</f>
        <v>Level 2 Principles of Costing - 2024/25 - Course Book</v>
      </c>
      <c r="C15" s="41" t="str">
        <f>VLOOKUP($L15,'Data New'!C:$Q,15,FALSE)</f>
        <v>Level 3 - Accounts Preparation 1 - 2010 - Question bank</v>
      </c>
      <c r="D15" s="41" t="str">
        <f>VLOOKUP($L15,'Data New'!D:$Q,14,FALSE)</f>
        <v>AAA (UK) Advanced Audit and Assurance (UK) - 2025/26 - Course Book eBook</v>
      </c>
      <c r="E15" s="41" t="str">
        <f>VLOOKUP($L15,'Data New'!E:$Q,13,FALSE)</f>
        <v>Professional Level 1 Business Law for Accountants - 2025/26 - Learning &amp; Practice Workbook eBook</v>
      </c>
      <c r="F15" s="41" t="str">
        <f>VLOOKUP($L15,'Data New'!F:$Q,12,FALSE)</f>
        <v>BA3 Fundamentals of Financial Accounting - 2024/25 - Course Book eBook</v>
      </c>
      <c r="G15" s="6"/>
      <c r="H15" s="41" t="str">
        <f>VLOOKUP($L15,'Data New'!H:$Q,10,FALSE)</f>
        <v>FFA Financial Accounting - 2024/25 - Exam Practice Kit eBook</v>
      </c>
      <c r="I15" s="41" t="str">
        <f>VLOOKUP($L15,'Data New'!I:$Q,9,FALSE)</f>
        <v>Audit and Assurance - 2025 - Passcards eBook</v>
      </c>
      <c r="J15" s="41" t="str">
        <f>VLOOKUP($L15,'Data New'!J:$Q,8,FALSE)</f>
        <v>Level 2 Enterprise Awareness - 2012 - Workbook eBook</v>
      </c>
      <c r="K15" s="6"/>
      <c r="L15">
        <v>14</v>
      </c>
      <c r="N15" s="36">
        <f t="shared" si="0"/>
        <v>14</v>
      </c>
      <c r="O15" s="38"/>
      <c r="P15" s="28"/>
      <c r="Q15" s="33" t="str">
        <f>IFERROR(VLOOKUP(P15,'Data New'!$Q:$R,2,FALSE)," ")</f>
        <v xml:space="preserve"> </v>
      </c>
      <c r="R15" s="34" t="str">
        <f>IFERROR(VLOOKUP(Q15,'Data New'!$R:$T,3,FALSE)," ")</f>
        <v xml:space="preserve"> </v>
      </c>
      <c r="S15" s="29"/>
    </row>
    <row r="16" spans="1:19" x14ac:dyDescent="0.35">
      <c r="A16" s="51"/>
      <c r="B16" s="41" t="str">
        <f>VLOOKUP($L16,'Data New'!B:$Q,16,FALSE)</f>
        <v>Level 2 Principles of Costing - eBook - 2024/25 - Course Book eBook</v>
      </c>
      <c r="C16" s="41" t="str">
        <f>VLOOKUP($L16,'Data New'!C:$Q,15,FALSE)</f>
        <v>Level 3 - Accounts Preparation 1 - 2010 - Passcards</v>
      </c>
      <c r="D16" s="41" t="str">
        <f>VLOOKUP($L16,'Data New'!D:$Q,14,FALSE)</f>
        <v>AAA (UK) Advanced Audit and Assurance (UK) - 2025/26 - Exam Practice Kit</v>
      </c>
      <c r="E16" s="41" t="str">
        <f>VLOOKUP($L16,'Data New'!E:$Q,13,FALSE)</f>
        <v>Professional Level 1 Management Accounting - 2025/26 - Learning &amp; Practice Workbook</v>
      </c>
      <c r="F16" s="41" t="str">
        <f>VLOOKUP($L16,'Data New'!F:$Q,12,FALSE)</f>
        <v>BA3 Fundamentals of Financial Accounting - 2024/25 - Exam Practice Kit</v>
      </c>
      <c r="G16" s="6"/>
      <c r="H16" s="41" t="str">
        <f>VLOOKUP($L16,'Data New'!H:$Q,10,FALSE)</f>
        <v>FMA Management Accounting - 2024/25 - Course Book</v>
      </c>
      <c r="I16" s="41" t="str">
        <f>VLOOKUP($L16,'Data New'!I:$Q,9,FALSE)</f>
        <v>Tax Compliance - 2025 - Passcards</v>
      </c>
      <c r="J16" s="41" t="str">
        <f>VLOOKUP($L16,'Data New'!J:$Q,8,FALSE)</f>
        <v>Level 2 Improving the performance of the work team - 2012 - Workbook</v>
      </c>
      <c r="K16" s="6"/>
      <c r="L16">
        <v>15</v>
      </c>
      <c r="N16" s="36">
        <f t="shared" si="0"/>
        <v>15</v>
      </c>
      <c r="O16" s="38"/>
      <c r="P16" s="28"/>
      <c r="Q16" s="33" t="str">
        <f>IFERROR(VLOOKUP(P16,'Data New'!$Q:$R,2,FALSE)," ")</f>
        <v xml:space="preserve"> </v>
      </c>
      <c r="R16" s="34" t="str">
        <f>IFERROR(VLOOKUP(Q16,'Data New'!$R:$T,3,FALSE)," ")</f>
        <v xml:space="preserve"> </v>
      </c>
      <c r="S16" s="29"/>
    </row>
    <row r="17" spans="1:19" x14ac:dyDescent="0.35">
      <c r="A17" s="51"/>
      <c r="B17" s="41" t="str">
        <f>VLOOKUP($L17,'Data New'!B:$Q,16,FALSE)</f>
        <v>Level 2 Principles of Costing - 2024/25 - Exam Practice Kit</v>
      </c>
      <c r="C17" s="41" t="str">
        <f>VLOOKUP($L17,'Data New'!C:$Q,15,FALSE)</f>
        <v>Level 3 - Accounts Preparation 2 - 2010 - Text Book</v>
      </c>
      <c r="D17" s="41" t="str">
        <f>VLOOKUP($L17,'Data New'!D:$Q,14,FALSE)</f>
        <v>AAA (UK) Advanced Audit and Assurance (UK) - 2025/26 - Exam Practice Kit eBook</v>
      </c>
      <c r="E17" s="41" t="str">
        <f>VLOOKUP($L17,'Data New'!E:$Q,13,FALSE)</f>
        <v>Professional Level 1 Management Accounting - 2025/26 - Learning &amp; Practice Workbook eBook</v>
      </c>
      <c r="F17" s="41" t="str">
        <f>VLOOKUP($L17,'Data New'!F:$Q,12,FALSE)</f>
        <v>BA3 Fundamentals of Financial Accounting - 2024/25 - Exam Practice Kit eBook</v>
      </c>
      <c r="G17" s="6"/>
      <c r="H17" s="41" t="str">
        <f>VLOOKUP($L17,'Data New'!H:$Q,10,FALSE)</f>
        <v>FMA Management Accounting - 2024/25 - Course Book eBook</v>
      </c>
      <c r="I17" s="41" t="str">
        <f>VLOOKUP($L17,'Data New'!I:$Q,9,FALSE)</f>
        <v>Tax Compliance - 2025 - Passcards eBook</v>
      </c>
      <c r="J17" s="41" t="str">
        <f>VLOOKUP($L17,'Data New'!J:$Q,8,FALSE)</f>
        <v>Level 2 Improving the performance of the work team - 2012 - Workbook eBook</v>
      </c>
      <c r="K17" s="6"/>
      <c r="L17">
        <v>16</v>
      </c>
      <c r="N17" s="36">
        <f t="shared" si="0"/>
        <v>16</v>
      </c>
      <c r="O17" s="38"/>
      <c r="P17" s="28"/>
      <c r="Q17" s="33" t="str">
        <f>IFERROR(VLOOKUP(P17,'Data New'!$Q:$R,2,FALSE)," ")</f>
        <v xml:space="preserve"> </v>
      </c>
      <c r="R17" s="34" t="str">
        <f>IFERROR(VLOOKUP(Q17,'Data New'!$R:$T,3,FALSE)," ")</f>
        <v xml:space="preserve"> </v>
      </c>
      <c r="S17" s="29"/>
    </row>
    <row r="18" spans="1:19" x14ac:dyDescent="0.35">
      <c r="A18" s="51"/>
      <c r="B18" s="41" t="str">
        <f>VLOOKUP($L18,'Data New'!B:$Q,16,FALSE)</f>
        <v>Level 2 Principles of Costing - eBook - 2024/25 - Exam Practice Kit eBook</v>
      </c>
      <c r="C18" s="41" t="str">
        <f>VLOOKUP($L18,'Data New'!C:$Q,15,FALSE)</f>
        <v>Level 3 - Accounts Preparation 2 - 2010 - Question bank</v>
      </c>
      <c r="D18" s="41" t="str">
        <f>VLOOKUP($L18,'Data New'!D:$Q,14,FALSE)</f>
        <v>AFM Advanced Financial Management - 2025/26 - Course Book</v>
      </c>
      <c r="E18" s="41" t="str">
        <f>VLOOKUP($L18,'Data New'!E:$Q,13,FALSE)</f>
        <v>Professional Level 1 Taxation (UK) - 2025/26 - Learning &amp; Practice Workbook</v>
      </c>
      <c r="F18" s="41" t="str">
        <f>VLOOKUP($L18,'Data New'!F:$Q,12,FALSE)</f>
        <v>BA3 Fundamentals of Financial Accounting - 2024/25 - Passcards</v>
      </c>
      <c r="G18" s="6"/>
      <c r="H18" s="41" t="str">
        <f>VLOOKUP($L18,'Data New'!H:$Q,10,FALSE)</f>
        <v>FMA Management Accounting - 2024/25 - Exam Practice Kit</v>
      </c>
      <c r="I18" s="41" t="str">
        <f>VLOOKUP($L18,'Data New'!I:$Q,9,FALSE)</f>
        <v>Business Planning: Taxation - 2025 - Passcards</v>
      </c>
      <c r="J18" s="41" t="str">
        <f>VLOOKUP($L18,'Data New'!J:$Q,8,FALSE)</f>
        <v>Level 2 Induction &amp; Coaching in the Workplace  - 2012 - Workbook</v>
      </c>
      <c r="K18" s="6"/>
      <c r="L18">
        <v>17</v>
      </c>
      <c r="N18" s="36">
        <f t="shared" si="0"/>
        <v>17</v>
      </c>
      <c r="O18" s="38"/>
      <c r="P18" s="28"/>
      <c r="Q18" s="33" t="str">
        <f>IFERROR(VLOOKUP(P18,'Data New'!$Q:$R,2,FALSE)," ")</f>
        <v xml:space="preserve"> </v>
      </c>
      <c r="R18" s="34" t="str">
        <f>IFERROR(VLOOKUP(Q18,'Data New'!$R:$T,3,FALSE)," ")</f>
        <v xml:space="preserve"> </v>
      </c>
      <c r="S18" s="29"/>
    </row>
    <row r="19" spans="1:19" x14ac:dyDescent="0.35">
      <c r="A19" s="51"/>
      <c r="B19" s="41" t="str">
        <f>VLOOKUP($L19,'Data New'!B:$Q,16,FALSE)</f>
        <v>Level 2 Principles of Costing - From 2024 - Passcards</v>
      </c>
      <c r="C19" s="41" t="str">
        <f>VLOOKUP($L19,'Data New'!C:$Q,15,FALSE)</f>
        <v>Level 3 - Accounts Preparation 2 - 2010 - Passcards</v>
      </c>
      <c r="D19" s="41" t="str">
        <f>VLOOKUP($L19,'Data New'!D:$Q,14,FALSE)</f>
        <v>AFM Advanced Financial Management - 2025/26 - Course Book eBook</v>
      </c>
      <c r="E19" s="41" t="str">
        <f>VLOOKUP($L19,'Data New'!E:$Q,13,FALSE)</f>
        <v>Professional Level 1 Taxation (UK) - 2025/26 - Learning &amp; Practice Workbook eBook</v>
      </c>
      <c r="F19" s="41" t="str">
        <f>VLOOKUP($L19,'Data New'!F:$Q,12,FALSE)</f>
        <v>BA3 Fundamentals of Financial Accounting - 2024/25 - Passcards eBook</v>
      </c>
      <c r="G19" s="6"/>
      <c r="H19" s="41" t="str">
        <f>VLOOKUP($L19,'Data New'!H:$Q,10,FALSE)</f>
        <v>FMA Management Accounting - 2024/25 - Exam Practice Kit eBook</v>
      </c>
      <c r="I19" s="41" t="str">
        <f>VLOOKUP($L19,'Data New'!I:$Q,9,FALSE)</f>
        <v>Business Planning: Taxation - 2025 - Passcards eBook</v>
      </c>
      <c r="J19" s="41" t="str">
        <f>VLOOKUP($L19,'Data New'!J:$Q,8,FALSE)</f>
        <v>Level 2 Induction &amp; Coaching in the Workplace  - 2012 - Workbook eBook</v>
      </c>
      <c r="K19" s="6"/>
      <c r="L19">
        <v>18</v>
      </c>
      <c r="N19" s="36">
        <f t="shared" si="0"/>
        <v>18</v>
      </c>
      <c r="O19" s="38"/>
      <c r="P19" s="28"/>
      <c r="Q19" s="33" t="str">
        <f>IFERROR(VLOOKUP(P19,'Data New'!$Q:$R,2,FALSE)," ")</f>
        <v xml:space="preserve"> </v>
      </c>
      <c r="R19" s="34" t="str">
        <f>IFERROR(VLOOKUP(Q19,'Data New'!$R:$T,3,FALSE)," ")</f>
        <v xml:space="preserve"> </v>
      </c>
      <c r="S19" s="30"/>
    </row>
    <row r="20" spans="1:19" x14ac:dyDescent="0.35">
      <c r="A20" s="51"/>
      <c r="B20" s="41" t="str">
        <f>VLOOKUP($L20,'Data New'!B:$Q,16,FALSE)</f>
        <v>Level 2 Principles of Costing - eBook - From 2024 - Passcards eBook</v>
      </c>
      <c r="C20" s="41" t="str">
        <f>VLOOKUP($L20,'Data New'!C:$Q,15,FALSE)</f>
        <v>Level 3 - Cash Management  - 2010 - Text Book</v>
      </c>
      <c r="D20" s="41" t="str">
        <f>VLOOKUP($L20,'Data New'!D:$Q,14,FALSE)</f>
        <v>AFM Advanced Financial Management - 2025/26 - Exam Practice Kit</v>
      </c>
      <c r="E20" s="41" t="str">
        <f>VLOOKUP($L20,'Data New'!E:$Q,13,FALSE)</f>
        <v>Professional Level 2 Financial Accounting and Reporting 2 - 2025/26 - Learning &amp; Practice Workbook</v>
      </c>
      <c r="F20" s="41" t="str">
        <f>VLOOKUP($L20,'Data New'!F:$Q,12,FALSE)</f>
        <v>BA4 Fundamentals of Ethics, Corporate Governance and Business Law - 2024/25 - Course Book</v>
      </c>
      <c r="G20" s="6"/>
      <c r="H20" s="41" t="str">
        <f>VLOOKUP($L20,'Data New'!H:$Q,10,FALSE)</f>
        <v>FA2 Maintaining Financial Records - 2024/25 - Interactive Text</v>
      </c>
      <c r="I20" s="41" t="str">
        <f>VLOOKUP($L20,'Data New'!I:$Q,9,FALSE)</f>
        <v>Financial Accounting &amp; Reporting IFRS - 2025 - Passcards</v>
      </c>
      <c r="J20" s="41" t="str">
        <f>VLOOKUP($L20,'Data New'!J:$Q,8,FALSE)</f>
        <v>Level 2 Leading Your Work Team - 2012 - Workbook</v>
      </c>
      <c r="K20" s="6"/>
      <c r="L20">
        <v>19</v>
      </c>
      <c r="N20" s="36">
        <f t="shared" si="0"/>
        <v>19</v>
      </c>
      <c r="O20" s="38"/>
      <c r="P20" s="28"/>
      <c r="Q20" s="33" t="str">
        <f>IFERROR(VLOOKUP(P20,'Data New'!$Q:$R,2,FALSE)," ")</f>
        <v xml:space="preserve"> </v>
      </c>
      <c r="R20" s="34" t="str">
        <f>IFERROR(VLOOKUP(Q20,'Data New'!$R:$T,3,FALSE)," ")</f>
        <v xml:space="preserve"> </v>
      </c>
      <c r="S20" s="30"/>
    </row>
    <row r="21" spans="1:19" x14ac:dyDescent="0.35">
      <c r="A21" s="51"/>
      <c r="B21" s="41" t="str">
        <f>VLOOKUP($L21,'Data New'!B:$Q,16,FALSE)</f>
        <v>Level 2 The Business Environment - 2024/25 - Course Book</v>
      </c>
      <c r="C21" s="41" t="str">
        <f>VLOOKUP($L21,'Data New'!C:$Q,15,FALSE)</f>
        <v>Level 3 - Cash Management  - 2010 - Question bank</v>
      </c>
      <c r="D21" s="41" t="str">
        <f>VLOOKUP($L21,'Data New'!D:$Q,14,FALSE)</f>
        <v>AFM Advanced Financial Management - 2025/26 - Exam Practice Kit eBook</v>
      </c>
      <c r="E21" s="41" t="str">
        <f>VLOOKUP($L21,'Data New'!E:$Q,13,FALSE)</f>
        <v>Professional Level 2 Financial Accounting and Reporting 2 - 2025/26 - Learning &amp; Practice Workbook eBook</v>
      </c>
      <c r="F21" s="41" t="str">
        <f>VLOOKUP($L21,'Data New'!F:$Q,12,FALSE)</f>
        <v>BA4 Fundamentals of Ethics, Corporate Governance and Business Law - 2024/25 - Course Book eBook</v>
      </c>
      <c r="G21" s="6"/>
      <c r="H21" s="41" t="str">
        <f>VLOOKUP($L21,'Data New'!H:$Q,10,FALSE)</f>
        <v>FA2 Maintaining Financial Records - 2024/25 - Interactive Text eBook</v>
      </c>
      <c r="I21" s="41" t="str">
        <f>VLOOKUP($L21,'Data New'!I:$Q,9,FALSE)</f>
        <v>Financial Accounting &amp; Reporting IFRS - 2025 - Passcards eBook</v>
      </c>
      <c r="J21" s="41" t="str">
        <f>VLOOKUP($L21,'Data New'!J:$Q,8,FALSE)</f>
        <v>Level 2 Leading Your Work Team - 2012 - Workbook eBook</v>
      </c>
      <c r="K21" s="6"/>
      <c r="L21">
        <v>20</v>
      </c>
      <c r="N21" s="36">
        <f t="shared" si="0"/>
        <v>20</v>
      </c>
      <c r="O21" s="38"/>
      <c r="P21" s="28"/>
      <c r="Q21" s="33" t="str">
        <f>IFERROR(VLOOKUP(P21,'Data New'!$Q:$R,2,FALSE)," ")</f>
        <v xml:space="preserve"> </v>
      </c>
      <c r="R21" s="34" t="str">
        <f>IFERROR(VLOOKUP(Q21,'Data New'!$R:$T,3,FALSE)," ")</f>
        <v xml:space="preserve"> </v>
      </c>
      <c r="S21" s="30"/>
    </row>
    <row r="22" spans="1:19" x14ac:dyDescent="0.35">
      <c r="A22" s="51"/>
      <c r="B22" s="41" t="str">
        <f>VLOOKUP($L22,'Data New'!B:$Q,16,FALSE)</f>
        <v>Level 2 The Business Environment - eBook - 2024/25 - Course Book eBook</v>
      </c>
      <c r="C22" s="41" t="str">
        <f>VLOOKUP($L22,'Data New'!C:$Q,15,FALSE)</f>
        <v>Level 3 - Cash Management  - 2010 - Passcards</v>
      </c>
      <c r="D22" s="41" t="str">
        <f>VLOOKUP($L22,'Data New'!D:$Q,14,FALSE)</f>
        <v>APM Advanced Performance Management - 2025/26 - Course Book</v>
      </c>
      <c r="E22" s="41" t="str">
        <f>VLOOKUP($L22,'Data New'!E:$Q,13,FALSE)</f>
        <v>Professional Level 2 Business and Financial Management - 2025/26 - Learning &amp; Practice Workbook</v>
      </c>
      <c r="F22" s="41" t="str">
        <f>VLOOKUP($L22,'Data New'!F:$Q,12,FALSE)</f>
        <v>BA4 Fundamentals of Ethics, Corporate Governance and Business Law - 2024/25 - Exam Practice Kit</v>
      </c>
      <c r="G22" s="6"/>
      <c r="H22" s="41" t="str">
        <f>VLOOKUP($L22,'Data New'!H:$Q,10,FALSE)</f>
        <v>FA2 Maintaining Financial Records - 2024/25 - Exam Practice Kit</v>
      </c>
      <c r="I22" s="41" t="str">
        <f>VLOOKUP($L22,'Data New'!I:$Q,9,FALSE)</f>
        <v>Financial Accounting &amp; Reporting UK GAAP - 2025 - Passcards</v>
      </c>
      <c r="J22" s="41" t="str">
        <f>VLOOKUP($L22,'Data New'!J:$Q,8,FALSE)</f>
        <v>Level 2 Maintaining a Healthy &amp; Safe Work Environment - 2012 - Workbook</v>
      </c>
      <c r="K22" s="6"/>
      <c r="L22">
        <v>21</v>
      </c>
    </row>
    <row r="23" spans="1:19" x14ac:dyDescent="0.35">
      <c r="A23" s="51"/>
      <c r="B23" s="41" t="str">
        <f>VLOOKUP($L23,'Data New'!B:$Q,16,FALSE)</f>
        <v>Level 2 The Business Environment - 2024/25 - Exam Practice Kit</v>
      </c>
      <c r="C23" s="41" t="str">
        <f>VLOOKUP($L23,'Data New'!C:$Q,15,FALSE)</f>
        <v>Level 3 - Costs and Revenues  - 2010 - Text Book</v>
      </c>
      <c r="D23" s="41" t="str">
        <f>VLOOKUP($L23,'Data New'!D:$Q,14,FALSE)</f>
        <v>APM Advanced Performance Management - 2025/26 - Course Book eBook</v>
      </c>
      <c r="E23" s="41" t="str">
        <f>VLOOKUP($L23,'Data New'!E:$Q,13,FALSE)</f>
        <v>Professional Level 2 Business and Financial Management - 2025/26 - Learning &amp; Practice Workbook eBook</v>
      </c>
      <c r="F23" s="41" t="str">
        <f>VLOOKUP($L23,'Data New'!F:$Q,12,FALSE)</f>
        <v>BA4 Fundamentals of Ethics, Corporate Governance and Business Law - 2024/25 - Exam Practice Kit eBook</v>
      </c>
      <c r="G23" s="6"/>
      <c r="H23" s="41" t="str">
        <f>VLOOKUP($L23,'Data New'!H:$Q,10,FALSE)</f>
        <v>FA2 Maintaining Financial Records - 2024/25 - Exam Practice Kit eBook</v>
      </c>
      <c r="I23" s="41" t="str">
        <f>VLOOKUP($L23,'Data New'!I:$Q,9,FALSE)</f>
        <v>Financial Accounting &amp; Reporting UK GAAP - 2025 - Passcards eBook</v>
      </c>
      <c r="J23" s="41" t="str">
        <f>VLOOKUP($L23,'Data New'!J:$Q,8,FALSE)</f>
        <v>Level 2 Maintaining a Healthy &amp; Safe Work Environment - 2012 - Workbook eBook</v>
      </c>
      <c r="K23" s="6"/>
      <c r="L23">
        <v>22</v>
      </c>
    </row>
    <row r="24" spans="1:19" x14ac:dyDescent="0.35">
      <c r="A24" s="51"/>
      <c r="B24" s="41" t="str">
        <f>VLOOKUP($L24,'Data New'!B:$Q,16,FALSE)</f>
        <v>Level 2 The Business Environment - eBook - 2024/25 - Exam Practice Kit eBook</v>
      </c>
      <c r="C24" s="41" t="str">
        <f>VLOOKUP($L24,'Data New'!C:$Q,15,FALSE)</f>
        <v>Level 3 - Costs and Revenues  - 2010 - Question bank</v>
      </c>
      <c r="D24" s="41" t="str">
        <f>VLOOKUP($L24,'Data New'!D:$Q,14,FALSE)</f>
        <v>APM Advanced Performance Management - 2025/26 - Exam Practice Kit</v>
      </c>
      <c r="E24" s="41" t="str">
        <f>VLOOKUP($L24,'Data New'!E:$Q,13,FALSE)</f>
        <v>Professional Level 2 Ethics and Professional Practice - 2025/26 - Learning &amp; Practice Workbook</v>
      </c>
      <c r="F24" s="41" t="str">
        <f>VLOOKUP($L24,'Data New'!F:$Q,12,FALSE)</f>
        <v>BA4 Fundamentals of Ethics, Corporate Governance and Business Law - 2024/25 - Passcards</v>
      </c>
      <c r="G24" s="6"/>
      <c r="H24" s="41" t="str">
        <f>VLOOKUP($L24,'Data New'!H:$Q,10,FALSE)</f>
        <v>FA2 Maintaining Financial Records - 2024/25 - Passcards</v>
      </c>
      <c r="I24" s="41" t="str">
        <f>VLOOKUP($L24,'Data New'!I:$Q,9,FALSE)</f>
        <v>Financial Management - 2025 - Passcards</v>
      </c>
      <c r="J24" s="41" t="str">
        <f>VLOOKUP($L24,'Data New'!J:$Q,8,FALSE)</f>
        <v>Level 2 Managing Yourself  - 2012 - Workbook</v>
      </c>
      <c r="K24" s="6"/>
      <c r="L24">
        <v>23</v>
      </c>
    </row>
    <row r="25" spans="1:19" x14ac:dyDescent="0.35">
      <c r="A25" s="51"/>
      <c r="B25" s="41" t="str">
        <f>VLOOKUP($L25,'Data New'!B:$Q,16,FALSE)</f>
        <v>Level 2 The Business Environment - From 2024 - Passcards</v>
      </c>
      <c r="C25" s="41" t="str">
        <f>VLOOKUP($L25,'Data New'!C:$Q,15,FALSE)</f>
        <v>Level 3 - Costs and Revenues  - 2010 - Passcards</v>
      </c>
      <c r="D25" s="41" t="str">
        <f>VLOOKUP($L25,'Data New'!D:$Q,14,FALSE)</f>
        <v>APM Advanced Performance Management - 2025/26 - Exam Practice Kit eBook</v>
      </c>
      <c r="E25" s="41" t="str">
        <f>VLOOKUP($L25,'Data New'!E:$Q,13,FALSE)</f>
        <v>Professional Level 2 Ethics and Professional Practice - 2025/26 - Learning &amp; Practice Workbook eBook</v>
      </c>
      <c r="F25" s="41" t="str">
        <f>VLOOKUP($L25,'Data New'!F:$Q,12,FALSE)</f>
        <v>BA4 Fundamentals of Ethics, Corporate Governance and Business Law - 2024/25 - Passcards eBook</v>
      </c>
      <c r="G25" s="6"/>
      <c r="H25" s="41" t="str">
        <f>VLOOKUP($L25,'Data New'!H:$Q,10,FALSE)</f>
        <v>FA2 Maintaining Financial Records - 2024/25 - Passcards eBook</v>
      </c>
      <c r="I25" s="41" t="str">
        <f>VLOOKUP($L25,'Data New'!I:$Q,9,FALSE)</f>
        <v>Financial Management - 2025 - Passcards eBook</v>
      </c>
      <c r="J25" s="41" t="str">
        <f>VLOOKUP($L25,'Data New'!J:$Q,8,FALSE)</f>
        <v>Level 2 Managing Yourself  - 2012 - Workbook eBook</v>
      </c>
      <c r="K25" s="6"/>
      <c r="L25">
        <v>24</v>
      </c>
    </row>
    <row r="26" spans="1:19" x14ac:dyDescent="0.35">
      <c r="A26" s="51"/>
      <c r="B26" s="41" t="str">
        <f>VLOOKUP($L26,'Data New'!B:$Q,16,FALSE)</f>
        <v>Level 2 The Business Environment - eBook - From 2024 - Passcards eBook</v>
      </c>
      <c r="C26" s="41" t="str">
        <f>VLOOKUP($L26,'Data New'!C:$Q,15,FALSE)</f>
        <v>Level 3 - Indirect Tax  - 2010 - Combined Text &amp; Question Bank</v>
      </c>
      <c r="D26" s="41" t="str">
        <f>VLOOKUP($L26,'Data New'!D:$Q,14,FALSE)</f>
        <v>AA Audit and Assurance - 2025/26 - Course Book</v>
      </c>
      <c r="E26" s="41" t="str">
        <f>VLOOKUP($L26,'Data New'!E:$Q,13,FALSE)</f>
        <v>Professional Level 2 Developments in Assurance and Accountability - 2025/26 - Learning &amp; Practice Workbook</v>
      </c>
      <c r="F26" s="41" t="str">
        <f>VLOOKUP($L26,'Data New'!F:$Q,12,FALSE)</f>
        <v>E1 Managing Finance in a Digital World - 2025 - Course Book</v>
      </c>
      <c r="G26" s="6"/>
      <c r="H26" s="41" t="str">
        <f>VLOOKUP($L26,'Data New'!H:$Q,10,FALSE)</f>
        <v>MA1 Management Information - 2024/25 - Interactive Text</v>
      </c>
      <c r="I26" s="41" t="str">
        <f>VLOOKUP($L26,'Data New'!I:$Q,9,FALSE)</f>
        <v>Business Strategy and Technology - 2025 - Passcards</v>
      </c>
      <c r="J26" s="41" t="str">
        <f>VLOOKUP($L26,'Data New'!J:$Q,8,FALSE)</f>
        <v>Level 2 Meeting Customer Needs - 2012 - Workbook</v>
      </c>
      <c r="K26" s="6"/>
      <c r="L26">
        <v>25</v>
      </c>
    </row>
    <row r="27" spans="1:19" x14ac:dyDescent="0.35">
      <c r="A27" s="51"/>
      <c r="B27" s="41" t="str">
        <f>VLOOKUP($L27,'Data New'!B:$Q,16,FALSE)</f>
        <v>Level 3 Financial Accounting: Preparing Financial Statements - 2024/25 - Course Book</v>
      </c>
      <c r="C27" s="41" t="str">
        <f>VLOOKUP($L27,'Data New'!C:$Q,15,FALSE)</f>
        <v>Level 3 - Indirect Tax  - 2010 - Passcards</v>
      </c>
      <c r="D27" s="41" t="str">
        <f>VLOOKUP($L27,'Data New'!D:$Q,14,FALSE)</f>
        <v>AA Audit and Assurance - 2025/26 - Course Book eBook</v>
      </c>
      <c r="E27" s="41" t="str">
        <f>VLOOKUP($L27,'Data New'!E:$Q,13,FALSE)</f>
        <v>Professional Level 2 Developments in Assurance and Accountability - 2025/26 - Learning &amp; Practice Workbook eBook</v>
      </c>
      <c r="F27" s="41" t="str">
        <f>VLOOKUP($L27,'Data New'!F:$Q,12,FALSE)</f>
        <v>E1 Managing Finance in a Digital World - 2025 - Course Book eBook</v>
      </c>
      <c r="G27" s="6"/>
      <c r="H27" s="41" t="str">
        <f>VLOOKUP($L27,'Data New'!H:$Q,10,FALSE)</f>
        <v>MA1 Management Information - 2024/25 - Interactive Text eBook</v>
      </c>
      <c r="I27" s="41" t="str">
        <f>VLOOKUP($L27,'Data New'!I:$Q,9,FALSE)</f>
        <v>Business Strategy and Technology - 2025 - Passcards eBook</v>
      </c>
      <c r="J27" s="41" t="str">
        <f>VLOOKUP($L27,'Data New'!J:$Q,8,FALSE)</f>
        <v>Level 2 Meeting Customer Needs - 2012 - Workbook eBook</v>
      </c>
      <c r="K27" s="6"/>
      <c r="L27">
        <v>26</v>
      </c>
    </row>
    <row r="28" spans="1:19" x14ac:dyDescent="0.35">
      <c r="A28" s="51"/>
      <c r="B28" s="41" t="str">
        <f>VLOOKUP($L28,'Data New'!B:$Q,16,FALSE)</f>
        <v>Level 3 Financial Accounting: Preparing Financial Statements - eBook - 2024/25 - Course Book eBook</v>
      </c>
      <c r="C28" s="41" t="str">
        <f>VLOOKUP($L28,'Data New'!C:$Q,15,FALSE)</f>
        <v xml:space="preserve">Level 3 - Spreadsheet Software - 2010 - Workbook </v>
      </c>
      <c r="D28" s="41" t="str">
        <f>VLOOKUP($L28,'Data New'!D:$Q,14,FALSE)</f>
        <v>AA Audit and Assurance - 2025/26 - Exam Practice Kit</v>
      </c>
      <c r="E28" s="41" t="str">
        <f>VLOOKUP($L28,'Data New'!E:$Q,13,FALSE)</f>
        <v>Professional Level 2 Capstone Mutli Disciplinary Case Study - 2025/26 - Learning &amp; Practice Workbook</v>
      </c>
      <c r="F28" s="41" t="str">
        <f>VLOOKUP($L28,'Data New'!F:$Q,12,FALSE)</f>
        <v>E1 Managing Finance in a Digital World - 2025 - Exam Practice Kit</v>
      </c>
      <c r="G28" s="6"/>
      <c r="H28" s="41" t="str">
        <f>VLOOKUP($L28,'Data New'!H:$Q,10,FALSE)</f>
        <v>MA1 Management Information - 2024/25 - Exam Practice Kit</v>
      </c>
      <c r="I28" s="41" t="str">
        <f>VLOOKUP($L28,'Data New'!I:$Q,9,FALSE)</f>
        <v>Accounting - 2025 - Course Notes</v>
      </c>
      <c r="J28" s="41" t="str">
        <f>VLOOKUP($L28,'Data New'!J:$Q,8,FALSE)</f>
        <v>Level 2 Methods of Communicating in the Workplace - 2012 - Workbook</v>
      </c>
      <c r="K28" s="6"/>
      <c r="L28">
        <v>27</v>
      </c>
    </row>
    <row r="29" spans="1:19" x14ac:dyDescent="0.35">
      <c r="A29" s="51"/>
      <c r="B29" s="41" t="str">
        <f>VLOOKUP($L29,'Data New'!B:$Q,16,FALSE)</f>
        <v>Level 3 Financial Accounting: Preparing Financial Statements - 2024/25 - Exam Practice Kit</v>
      </c>
      <c r="C29" s="41" t="str">
        <f>VLOOKUP($L29,'Data New'!C:$Q,15,FALSE)</f>
        <v>Level 3 - Professional Ethics in Accounting and Finance - 2010 - Combined Text &amp; Question Bank</v>
      </c>
      <c r="D29" s="41" t="str">
        <f>VLOOKUP($L29,'Data New'!D:$Q,14,FALSE)</f>
        <v>AA Audit and Assurance - 2025/26 - Exam Practice Kit eBook</v>
      </c>
      <c r="E29" s="41" t="str">
        <f>VLOOKUP($L29,'Data New'!E:$Q,13,FALSE)</f>
        <v>Professional Level 2 Capstone Mutli Disciplinary Case Study - 2025/26 - Learning &amp; Practice Workbook eBook</v>
      </c>
      <c r="F29" s="41" t="str">
        <f>VLOOKUP($L29,'Data New'!F:$Q,12,FALSE)</f>
        <v>E1 Managing Finance in a Digital World - 2025 - Exam Practice Kit eBook</v>
      </c>
      <c r="G29" s="6"/>
      <c r="H29" s="41" t="str">
        <f>VLOOKUP($L29,'Data New'!H:$Q,10,FALSE)</f>
        <v>MA1 Management Information - 2024/25 - Exam Practice Kit eBook</v>
      </c>
      <c r="I29" s="41" t="str">
        <f>VLOOKUP($L29,'Data New'!I:$Q,9,FALSE)</f>
        <v>Assurance - 2025 - Course Notes</v>
      </c>
      <c r="J29" s="41" t="str">
        <f>VLOOKUP($L29,'Data New'!J:$Q,8,FALSE)</f>
        <v>Level 2 Methods of Communicating in the Workplace - 2012 - Workbook eBook</v>
      </c>
      <c r="K29" s="6"/>
      <c r="L29">
        <v>28</v>
      </c>
    </row>
    <row r="30" spans="1:19" x14ac:dyDescent="0.35">
      <c r="A30" s="51"/>
      <c r="B30" s="41" t="str">
        <f>VLOOKUP($L30,'Data New'!B:$Q,16,FALSE)</f>
        <v>Level 3 Financial Accounting: Preparing Financial Statements - eBook - 2024/25 - Exam Practice Kit eBook</v>
      </c>
      <c r="C30" s="41" t="str">
        <f>VLOOKUP($L30,'Data New'!C:$Q,15,FALSE)</f>
        <v>Level 3 - Professional Ethics in Accounting and Finance - 2010 - Passcards</v>
      </c>
      <c r="D30" s="41" t="str">
        <f>VLOOKUP($L30,'Data New'!D:$Q,14,FALSE)</f>
        <v>LW (Eng) Corporate and Business Law (English) - 2025/26 - Course Book</v>
      </c>
      <c r="E30" s="67"/>
      <c r="F30" s="41" t="str">
        <f>VLOOKUP($L30,'Data New'!F:$Q,12,FALSE)</f>
        <v>E2 Managing Performance - 2025 - Course Book</v>
      </c>
      <c r="G30" s="6"/>
      <c r="H30" s="41" t="str">
        <f>VLOOKUP($L30,'Data New'!H:$Q,10,FALSE)</f>
        <v>MA1 Management Information - 2024/25 - Passcards</v>
      </c>
      <c r="I30" s="41" t="str">
        <f>VLOOKUP($L30,'Data New'!I:$Q,9,FALSE)</f>
        <v>Law - 2025 - Course Notes</v>
      </c>
      <c r="J30" s="41" t="str">
        <f>VLOOKUP($L30,'Data New'!J:$Q,8,FALSE)</f>
        <v>Level 2 Planning &amp; Monitoring Work - 2012 - Workbook</v>
      </c>
      <c r="K30" s="6"/>
      <c r="L30">
        <v>29</v>
      </c>
    </row>
    <row r="31" spans="1:19" x14ac:dyDescent="0.35">
      <c r="A31" s="51"/>
      <c r="B31" s="41" t="str">
        <f>VLOOKUP($L31,'Data New'!B:$Q,16,FALSE)</f>
        <v>Level 3 Financial Accounting: Preparing Financial Statements - From 2024 - Passcards</v>
      </c>
      <c r="C31" s="41" t="str">
        <f>VLOOKUP($L31,'Data New'!C:$Q,15,FALSE)</f>
        <v>Level 4 - Financial Statements - 2010 - Text Book</v>
      </c>
      <c r="D31" s="41" t="str">
        <f>VLOOKUP($L31,'Data New'!D:$Q,14,FALSE)</f>
        <v>LW (Eng) Corporate and Business Law (English) - 2025/26 - Course Book eBook</v>
      </c>
      <c r="E31" s="67"/>
      <c r="F31" s="41" t="str">
        <f>VLOOKUP($L31,'Data New'!F:$Q,12,FALSE)</f>
        <v>E2 Managing Performance - 2025 - Course Book eBook</v>
      </c>
      <c r="G31" s="6"/>
      <c r="H31" s="41" t="str">
        <f>VLOOKUP($L31,'Data New'!H:$Q,10,FALSE)</f>
        <v>MA1 Management Information - 2024/25 - Passcards eBook</v>
      </c>
      <c r="I31" s="41" t="str">
        <f>VLOOKUP($L31,'Data New'!I:$Q,9,FALSE)</f>
        <v>Business, Technology and Finance - 2025 - Course Notes</v>
      </c>
      <c r="J31" s="41" t="str">
        <f>VLOOKUP($L31,'Data New'!J:$Q,8,FALSE)</f>
        <v>Level 2 Planning &amp; Monitoring Work - 2012 - Workbook eBook</v>
      </c>
      <c r="K31" s="6"/>
      <c r="L31">
        <v>30</v>
      </c>
    </row>
    <row r="32" spans="1:19" x14ac:dyDescent="0.35">
      <c r="A32" s="51"/>
      <c r="B32" s="41" t="str">
        <f>VLOOKUP($L32,'Data New'!B:$Q,16,FALSE)</f>
        <v>Level 3 Financial Accounting: Preparing Financial Statements - eBook - From 2024 - Passcards eBook</v>
      </c>
      <c r="C32" s="41" t="str">
        <f>VLOOKUP($L32,'Data New'!C:$Q,15,FALSE)</f>
        <v>Level 4 - Financial Statements - 2010 - Question bank</v>
      </c>
      <c r="D32" s="41" t="str">
        <f>VLOOKUP($L32,'Data New'!D:$Q,14,FALSE)</f>
        <v>LW (Eng) Corporate and Business Law (English) - 2025/26 - Exam Practice Kit</v>
      </c>
      <c r="E32" s="67"/>
      <c r="F32" s="41" t="str">
        <f>VLOOKUP($L32,'Data New'!F:$Q,12,FALSE)</f>
        <v>E2 Managing Performance - 2025 - Exam Practice Kit</v>
      </c>
      <c r="G32" s="6"/>
      <c r="H32" s="41" t="str">
        <f>VLOOKUP($L32,'Data New'!H:$Q,10,FALSE)</f>
        <v>MA2 Managing Costs and Finances - 2024/25 - Interactive Text</v>
      </c>
      <c r="I32" s="41" t="str">
        <f>VLOOKUP($L32,'Data New'!I:$Q,9,FALSE)</f>
        <v>Management Information - 2025 - Course Notes</v>
      </c>
      <c r="J32" s="41" t="str">
        <f>VLOOKUP($L32,'Data New'!J:$Q,8,FALSE)</f>
        <v>Level 2 Providing Quality to Customers - 2012 - Workbook</v>
      </c>
      <c r="K32" s="6"/>
      <c r="L32">
        <v>31</v>
      </c>
    </row>
    <row r="33" spans="1:12" x14ac:dyDescent="0.35">
      <c r="A33" s="51"/>
      <c r="B33" s="41" t="str">
        <f>VLOOKUP($L33,'Data New'!B:$Q,16,FALSE)</f>
        <v>Level 3 Management Accounting Techniques - 2024/25 - Course Book</v>
      </c>
      <c r="C33" s="41" t="str">
        <f>VLOOKUP($L33,'Data New'!C:$Q,15,FALSE)</f>
        <v>Level 4 - Financial Statements - 2010 - Passcards</v>
      </c>
      <c r="D33" s="41" t="str">
        <f>VLOOKUP($L33,'Data New'!D:$Q,14,FALSE)</f>
        <v>LW (Eng) Corporate and Business Law (English) - 2025/26 - Exam Practice Kit eBook</v>
      </c>
      <c r="E33" s="67"/>
      <c r="F33" s="41" t="str">
        <f>VLOOKUP($L33,'Data New'!F:$Q,12,FALSE)</f>
        <v>E2 Managing Performance - 2025 - Exam Practice Kit eBook</v>
      </c>
      <c r="G33" s="6"/>
      <c r="H33" s="41" t="str">
        <f>VLOOKUP($L33,'Data New'!H:$Q,10,FALSE)</f>
        <v>MA2 Managing Costs and Finances - 2024/25 - Interactive Text eBook</v>
      </c>
      <c r="I33" s="41" t="str">
        <f>VLOOKUP($L33,'Data New'!I:$Q,9,FALSE)</f>
        <v>Principles of Taxation - 2025 - Course Notes</v>
      </c>
      <c r="J33" s="41" t="str">
        <f>VLOOKUP($L33,'Data New'!J:$Q,8,FALSE)</f>
        <v>Level 2 Providing Quality to Customers - 2012 - Workbook eBook</v>
      </c>
      <c r="K33" s="6"/>
      <c r="L33">
        <v>32</v>
      </c>
    </row>
    <row r="34" spans="1:12" x14ac:dyDescent="0.35">
      <c r="A34" s="51"/>
      <c r="B34" s="41" t="str">
        <f>VLOOKUP($L34,'Data New'!B:$Q,16,FALSE)</f>
        <v>Level 3 Management Accounting Techniques - eBook - 2024/25 - Course Book eBook</v>
      </c>
      <c r="C34" s="41" t="str">
        <f>VLOOKUP($L34,'Data New'!C:$Q,15,FALSE)</f>
        <v>Level 4 - Budgeting  - 2010 - Text Book</v>
      </c>
      <c r="D34" s="41" t="str">
        <f>VLOOKUP($L34,'Data New'!D:$Q,14,FALSE)</f>
        <v>LW (Glo) Corporate and Business Law (Global) - 2025/26 - Course Book</v>
      </c>
      <c r="E34" s="67"/>
      <c r="F34" s="41" t="str">
        <f>VLOOKUP($L34,'Data New'!F:$Q,12,FALSE)</f>
        <v>E3 Strategic Management - 2025 - Course Book</v>
      </c>
      <c r="G34" s="6"/>
      <c r="H34" s="41" t="str">
        <f>VLOOKUP($L34,'Data New'!H:$Q,10,FALSE)</f>
        <v>MA2 Managing Costs and Finances - 2024/25 - Exam Practice Kit</v>
      </c>
      <c r="I34" s="41" t="str">
        <f>VLOOKUP($L34,'Data New'!I:$Q,9,FALSE)</f>
        <v>Audit and Assurance - 2025 - Course Notes</v>
      </c>
      <c r="J34" s="41" t="str">
        <f>VLOOKUP($L34,'Data New'!J:$Q,8,FALSE)</f>
        <v>Level 2 Satisfying Customer Requirements - 2012 - Workbook</v>
      </c>
      <c r="K34" s="6"/>
      <c r="L34">
        <v>33</v>
      </c>
    </row>
    <row r="35" spans="1:12" x14ac:dyDescent="0.35">
      <c r="A35" s="51"/>
      <c r="B35" s="41" t="str">
        <f>VLOOKUP($L35,'Data New'!B:$Q,16,FALSE)</f>
        <v>Level 3 Management Accounting Techniques - 2024/25 - Exam Practice Kit</v>
      </c>
      <c r="C35" s="41" t="str">
        <f>VLOOKUP($L35,'Data New'!C:$Q,15,FALSE)</f>
        <v>Level 4 - Budgeting  - 2010 - Question bank</v>
      </c>
      <c r="D35" s="41" t="str">
        <f>VLOOKUP($L35,'Data New'!D:$Q,14,FALSE)</f>
        <v>LW (Glo) Corporate and Business Law (Global) - 2025/26 - Course Book eBook</v>
      </c>
      <c r="E35" s="67"/>
      <c r="F35" s="41" t="str">
        <f>VLOOKUP($L35,'Data New'!F:$Q,12,FALSE)</f>
        <v>E3 Strategic Management - 2025 - Course Book eBook</v>
      </c>
      <c r="G35" s="6"/>
      <c r="H35" s="41" t="str">
        <f>VLOOKUP($L35,'Data New'!H:$Q,10,FALSE)</f>
        <v>MA2 Managing Costs and Finances - 2024/25 - Exam Practice Kit eBook</v>
      </c>
      <c r="I35" s="41" t="str">
        <f>VLOOKUP($L35,'Data New'!I:$Q,9,FALSE)</f>
        <v>Financial Accounting and Reporting IFRS - 2025 - Course Notes</v>
      </c>
      <c r="J35" s="41" t="str">
        <f>VLOOKUP($L35,'Data New'!J:$Q,8,FALSE)</f>
        <v>Level 2 Satisfying Customer Requirements - 2012 - Workbook eBook</v>
      </c>
      <c r="K35" s="6"/>
      <c r="L35">
        <v>34</v>
      </c>
    </row>
    <row r="36" spans="1:12" x14ac:dyDescent="0.35">
      <c r="A36" s="51"/>
      <c r="B36" s="41" t="str">
        <f>VLOOKUP($L36,'Data New'!B:$Q,16,FALSE)</f>
        <v>Level 3 Management Accounting Techniques - eBook - 2024/25 - Exam Practice Kit eBook</v>
      </c>
      <c r="C36" s="41" t="str">
        <f>VLOOKUP($L36,'Data New'!C:$Q,15,FALSE)</f>
        <v>Level 4 - Budgeting  - 2010 - Passcards</v>
      </c>
      <c r="D36" s="41" t="str">
        <f>VLOOKUP($L36,'Data New'!D:$Q,14,FALSE)</f>
        <v>LW (Glo) Corporate and Business Law (Global) - 2025/26 - Exam Practice Kit</v>
      </c>
      <c r="E36" s="67"/>
      <c r="F36" s="41" t="str">
        <f>VLOOKUP($L36,'Data New'!F:$Q,12,FALSE)</f>
        <v>E3 Strategic Management - 2025 - Exam Practice Kit</v>
      </c>
      <c r="G36" s="6"/>
      <c r="H36" s="41" t="str">
        <f>VLOOKUP($L36,'Data New'!H:$Q,10,FALSE)</f>
        <v>MA2 Managing Costs and Finances - 2024/25 - Passcards</v>
      </c>
      <c r="I36" s="41" t="str">
        <f>VLOOKUP($L36,'Data New'!I:$Q,9,FALSE)</f>
        <v>Financial Management - 2025 - Course Notes</v>
      </c>
      <c r="J36" s="41" t="str">
        <f>VLOOKUP($L36,'Data New'!J:$Q,8,FALSE)</f>
        <v>Level 2 Setting Team Objectives in the Workplace - 2012 - Workbook</v>
      </c>
      <c r="K36" s="6"/>
      <c r="L36">
        <v>35</v>
      </c>
    </row>
    <row r="37" spans="1:12" x14ac:dyDescent="0.35">
      <c r="A37" s="51"/>
      <c r="B37" s="41" t="str">
        <f>VLOOKUP($L37,'Data New'!B:$Q,16,FALSE)</f>
        <v>Level 3 Management Accounting Techniques - From 2024 - Passcards</v>
      </c>
      <c r="C37" s="41" t="str">
        <f>VLOOKUP($L37,'Data New'!C:$Q,15,FALSE)</f>
        <v>Level 4 - Financial Performance - 2010 - Text Book</v>
      </c>
      <c r="D37" s="41" t="str">
        <f>VLOOKUP($L37,'Data New'!D:$Q,14,FALSE)</f>
        <v>LW (Glo) Corporate and Business Law (Global) - 2025/26 - Exam Practice Kit eBook</v>
      </c>
      <c r="E37" s="67"/>
      <c r="F37" s="41" t="str">
        <f>VLOOKUP($L37,'Data New'!F:$Q,12,FALSE)</f>
        <v>E3 Strategic Management - 2025 - Exam Practice Kit eBook</v>
      </c>
      <c r="G37" s="6"/>
      <c r="H37" s="41" t="str">
        <f>VLOOKUP($L37,'Data New'!H:$Q,10,FALSE)</f>
        <v>MA2 Managing Costs and Finances - 2024/25 - Passcards eBook</v>
      </c>
      <c r="I37" s="41" t="str">
        <f>VLOOKUP($L37,'Data New'!I:$Q,9,FALSE)</f>
        <v>Tax Compliance - 2025 - Course Notes</v>
      </c>
      <c r="J37" s="41" t="str">
        <f>VLOOKUP($L37,'Data New'!J:$Q,8,FALSE)</f>
        <v>Level 2 Setting Team Objectives in the Workplace - 2012 - Workbook eBook</v>
      </c>
      <c r="K37" s="6"/>
      <c r="L37">
        <v>36</v>
      </c>
    </row>
    <row r="38" spans="1:12" x14ac:dyDescent="0.35">
      <c r="A38" s="51"/>
      <c r="B38" s="41" t="str">
        <f>VLOOKUP($L38,'Data New'!B:$Q,16,FALSE)</f>
        <v>Level 3 Management Accounting Techniques - eBook - From 2024 - Passcards eBook</v>
      </c>
      <c r="C38" s="41" t="str">
        <f>VLOOKUP($L38,'Data New'!C:$Q,15,FALSE)</f>
        <v>Level 4 - Financial Performance - 2010 - Question bank</v>
      </c>
      <c r="D38" s="41" t="str">
        <f>VLOOKUP($L38,'Data New'!D:$Q,14,FALSE)</f>
        <v>FM Financial Management - 2025/26 - Course Book</v>
      </c>
      <c r="E38" s="67"/>
      <c r="F38" s="41" t="str">
        <f>VLOOKUP($L38,'Data New'!F:$Q,12,FALSE)</f>
        <v>F1 Financial Reporting - 2025 - Course Book</v>
      </c>
      <c r="G38" s="6"/>
      <c r="H38" s="41" t="str">
        <f>VLOOKUP($L38,'Data New'!H:$Q,10,FALSE)</f>
        <v>FBT Business and Technology - 2025/26 - Course Book</v>
      </c>
      <c r="I38" s="41" t="str">
        <f>VLOOKUP($L38,'Data New'!I:$Q,9,FALSE)</f>
        <v>Business Planning: Taxation - 2025 - Course Notes</v>
      </c>
      <c r="J38" s="41" t="str">
        <f>VLOOKUP($L38,'Data New'!J:$Q,8,FALSE)</f>
        <v>Level 2 Understanding Change in the Workplace  - 2012 - Workbook</v>
      </c>
      <c r="K38" s="6"/>
      <c r="L38">
        <v>37</v>
      </c>
    </row>
    <row r="39" spans="1:12" x14ac:dyDescent="0.35">
      <c r="A39" s="51"/>
      <c r="B39" s="41" t="str">
        <f>VLOOKUP($L39,'Data New'!B:$Q,16,FALSE)</f>
        <v>Level 3 Tax Processes for Businesses (FA2024) - 2024/25 - Course Book</v>
      </c>
      <c r="C39" s="41" t="str">
        <f>VLOOKUP($L39,'Data New'!C:$Q,15,FALSE)</f>
        <v>Level 4 - Financial Performance - 2010 - Passcards</v>
      </c>
      <c r="D39" s="41" t="str">
        <f>VLOOKUP($L39,'Data New'!D:$Q,14,FALSE)</f>
        <v>FM Financial Management - 2025/26 - Course Book eBook</v>
      </c>
      <c r="E39" s="67"/>
      <c r="F39" s="41" t="str">
        <f>VLOOKUP($L39,'Data New'!F:$Q,12,FALSE)</f>
        <v>F1 Financial Reporting - 2025 - Course Book eBook</v>
      </c>
      <c r="G39" s="6"/>
      <c r="H39" s="41" t="str">
        <f>VLOOKUP($L39,'Data New'!H:$Q,10,FALSE)</f>
        <v>FBT Business and Technology - 2025/26 - Course Book eBook</v>
      </c>
      <c r="I39" s="41" t="str">
        <f>VLOOKUP($L39,'Data New'!I:$Q,9,FALSE)</f>
        <v>Business Strategy and Technology - 2025 - Course Notes</v>
      </c>
      <c r="J39" s="41" t="str">
        <f>VLOOKUP($L39,'Data New'!J:$Q,8,FALSE)</f>
        <v>Level 2 Understanding Change in the Workplace  - 2012 - Workbook eBook</v>
      </c>
      <c r="K39" s="6"/>
      <c r="L39">
        <v>38</v>
      </c>
    </row>
    <row r="40" spans="1:12" x14ac:dyDescent="0.35">
      <c r="A40" s="51"/>
      <c r="B40" s="41" t="str">
        <f>VLOOKUP($L40,'Data New'!B:$Q,16,FALSE)</f>
        <v>Level 3 Tax Processes for Businesses (FA2024) - 2024/25 - Course Book eBook</v>
      </c>
      <c r="C40" s="41" t="str">
        <f>VLOOKUP($L40,'Data New'!C:$Q,15,FALSE)</f>
        <v>Level 4 - Internal Controls and Accounting Systems - 2010 - Workbook</v>
      </c>
      <c r="D40" s="41" t="str">
        <f>VLOOKUP($L40,'Data New'!D:$Q,14,FALSE)</f>
        <v>FM Financial Management - 2025/26 - Exam Practice Kit</v>
      </c>
      <c r="E40" s="67"/>
      <c r="F40" s="41" t="str">
        <f>VLOOKUP($L40,'Data New'!F:$Q,12,FALSE)</f>
        <v>F1 Financial Reporting - 2025 - Exam Practice Kit</v>
      </c>
      <c r="G40" s="6"/>
      <c r="H40" s="41" t="str">
        <f>VLOOKUP($L40,'Data New'!H:$Q,10,FALSE)</f>
        <v>FBT Business and Technology - 2025/26 - Exam Practice Kit</v>
      </c>
      <c r="I40" s="41" t="str">
        <f>VLOOKUP($L40,'Data New'!I:$Q,9,FALSE)</f>
        <v>Business Planning: Banking - 2025 - Course Notes</v>
      </c>
      <c r="J40" s="41" t="str">
        <f>VLOOKUP($L40,'Data New'!J:$Q,8,FALSE)</f>
        <v>Level 2 Understanding Effective Team Working - 2012 - Workbook</v>
      </c>
      <c r="K40" s="6"/>
      <c r="L40">
        <v>39</v>
      </c>
    </row>
    <row r="41" spans="1:12" x14ac:dyDescent="0.35">
      <c r="A41" s="51"/>
      <c r="B41" s="41" t="str">
        <f>VLOOKUP($L41,'Data New'!B:$Q,16,FALSE)</f>
        <v>Level 3 Tax Processes for Businesses (FA2024) - 2024/25 - Exam Practice Kit</v>
      </c>
      <c r="C41" s="41" t="str">
        <f>VLOOKUP($L41,'Data New'!C:$Q,15,FALSE)</f>
        <v>Level 4 - Credit Management and Debt Control - 2010 - Text Book</v>
      </c>
      <c r="D41" s="41" t="str">
        <f>VLOOKUP($L41,'Data New'!D:$Q,14,FALSE)</f>
        <v>FM Financial Management - 2025/26 - Exam Practice Kit eBook</v>
      </c>
      <c r="E41" s="67"/>
      <c r="F41" s="41" t="str">
        <f>VLOOKUP($L41,'Data New'!F:$Q,12,FALSE)</f>
        <v>F1 Financial Reporting - 2025 - Exam Practice Kit eBook</v>
      </c>
      <c r="G41" s="6"/>
      <c r="H41" s="41" t="str">
        <f>VLOOKUP($L41,'Data New'!H:$Q,10,FALSE)</f>
        <v>FBT Business and Technology - 2025/26 - Exam Practice Kit eBook</v>
      </c>
      <c r="I41" s="41" t="str">
        <f>VLOOKUP($L41,'Data New'!I:$Q,9,FALSE)</f>
        <v>Business Planning: Insurance - 2025 - Course Notes</v>
      </c>
      <c r="J41" s="41" t="str">
        <f>VLOOKUP($L41,'Data New'!J:$Q,8,FALSE)</f>
        <v>Level 2 Understanding Effective Team Working - 2012 - Workbook eBook</v>
      </c>
      <c r="K41" s="6"/>
      <c r="L41">
        <v>40</v>
      </c>
    </row>
    <row r="42" spans="1:12" x14ac:dyDescent="0.35">
      <c r="A42" s="51"/>
      <c r="B42" s="41" t="str">
        <f>VLOOKUP($L42,'Data New'!B:$Q,16,FALSE)</f>
        <v>Level 3 Tax Processes for Businesses (FA2024) - 2024/25 - Exam Practice Kit eBook</v>
      </c>
      <c r="C42" s="41" t="str">
        <f>VLOOKUP($L42,'Data New'!C:$Q,15,FALSE)</f>
        <v>Level 4 - Credit Management and Debt Control - 2010 - Question bank</v>
      </c>
      <c r="D42" s="41" t="str">
        <f>VLOOKUP($L42,'Data New'!D:$Q,14,FALSE)</f>
        <v>FR Financial Reporting - 2025/26 - Course Book</v>
      </c>
      <c r="E42" s="67"/>
      <c r="F42" s="41" t="str">
        <f>VLOOKUP($L42,'Data New'!F:$Q,12,FALSE)</f>
        <v>F2 Advanced Financial Reporting - 2025 - Course Book</v>
      </c>
      <c r="G42" s="6"/>
      <c r="H42" s="41" t="str">
        <f>VLOOKUP($L42,'Data New'!H:$Q,10,FALSE)</f>
        <v>FFA Financial Accounting - 2025/26 - Course Book</v>
      </c>
      <c r="I42" s="41" t="str">
        <f>VLOOKUP($L42,'Data New'!I:$Q,9,FALSE)</f>
        <v>Corporate Reporting - 2025 - Course Notes</v>
      </c>
      <c r="J42" s="41" t="str">
        <f>VLOOKUP($L42,'Data New'!J:$Q,8,FALSE)</f>
        <v>Level 2 Using Information for Action in the Workplace - 2012 - Workbook</v>
      </c>
      <c r="K42" s="6"/>
      <c r="L42">
        <v>41</v>
      </c>
    </row>
    <row r="43" spans="1:12" x14ac:dyDescent="0.35">
      <c r="A43" s="51"/>
      <c r="B43" s="41" t="str">
        <f>VLOOKUP($L43,'Data New'!B:$Q,16,FALSE)</f>
        <v>Level 3 Tax Processes for Businesses (FA2024) - 2024/25 - Passcards</v>
      </c>
      <c r="C43" s="41" t="str">
        <f>VLOOKUP($L43,'Data New'!C:$Q,15,FALSE)</f>
        <v>Level 4 - Credit Management and Debt Control - 2010 - Passcards</v>
      </c>
      <c r="D43" s="41" t="str">
        <f>VLOOKUP($L43,'Data New'!D:$Q,14,FALSE)</f>
        <v>FR Financial Reporting - 2025/26 - Course Book eBook</v>
      </c>
      <c r="E43" s="67"/>
      <c r="F43" s="41" t="str">
        <f>VLOOKUP($L43,'Data New'!F:$Q,12,FALSE)</f>
        <v>F2 Advanced Financial Reporting - 2025 - Course Book eBook</v>
      </c>
      <c r="G43" s="6"/>
      <c r="H43" s="41" t="str">
        <f>VLOOKUP($L43,'Data New'!H:$Q,10,FALSE)</f>
        <v>FFA Financial Accounting - 2025/26 - Course Book eBook</v>
      </c>
      <c r="I43" s="41" t="str">
        <f>VLOOKUP($L43,'Data New'!I:$Q,9,FALSE)</f>
        <v>Strategic Business Management - 2025 - Course Notes</v>
      </c>
      <c r="J43" s="41" t="str">
        <f>VLOOKUP($L43,'Data New'!J:$Q,8,FALSE)</f>
        <v>Level 2 Using Information for Action in the Workplace - 2012 - Workbook eBook</v>
      </c>
      <c r="K43" s="6"/>
      <c r="L43">
        <v>42</v>
      </c>
    </row>
    <row r="44" spans="1:12" x14ac:dyDescent="0.35">
      <c r="A44" s="51"/>
      <c r="B44" s="41" t="str">
        <f>VLOOKUP($L44,'Data New'!B:$Q,16,FALSE)</f>
        <v>Level 3 Tax Processes for Businesses (FA2024) - 2024/25 - Passcards eBook</v>
      </c>
      <c r="C44" s="41" t="str">
        <f>VLOOKUP($L44,'Data New'!C:$Q,15,FALSE)</f>
        <v>Level 4 - External Auditing  - 2010 - Text Book</v>
      </c>
      <c r="D44" s="41" t="str">
        <f>VLOOKUP($L44,'Data New'!D:$Q,14,FALSE)</f>
        <v>FR Financial Reporting - 2025/26 - Exam Practice Kit</v>
      </c>
      <c r="E44" s="67"/>
      <c r="F44" s="41" t="str">
        <f>VLOOKUP($L44,'Data New'!F:$Q,12,FALSE)</f>
        <v>F2 Advanced Financial Reporting - 2025 - Exam Practice Kit</v>
      </c>
      <c r="G44" s="6"/>
      <c r="H44" s="41" t="str">
        <f>VLOOKUP($L44,'Data New'!H:$Q,10,FALSE)</f>
        <v>FFA Financial Accounting - 2025/26 - Exam Practice Kit</v>
      </c>
      <c r="I44" s="41" t="str">
        <f>VLOOKUP($L44,'Data New'!I:$Q,9,FALSE)</f>
        <v>Case Study - 2025 - Course Notes</v>
      </c>
      <c r="J44" s="41" t="str">
        <f>VLOOKUP($L44,'Data New'!J:$Q,8,FALSE)</f>
        <v>Level 2 Using Information to Solve Problems - 2012 - Workbook</v>
      </c>
      <c r="K44" s="6"/>
      <c r="L44">
        <v>43</v>
      </c>
    </row>
    <row r="45" spans="1:12" x14ac:dyDescent="0.35">
      <c r="A45" s="51"/>
      <c r="B45" s="41" t="str">
        <f>VLOOKUP($L45,'Data New'!B:$Q,16,FALSE)</f>
        <v>Level 3 Business Awareness - 2024/25 - Course Book</v>
      </c>
      <c r="C45" s="41" t="str">
        <f>VLOOKUP($L45,'Data New'!C:$Q,15,FALSE)</f>
        <v>Level 4 - External Auditing  - 2010 - Question bank</v>
      </c>
      <c r="D45" s="41" t="str">
        <f>VLOOKUP($L45,'Data New'!D:$Q,14,FALSE)</f>
        <v>FR Financial Reporting - 2025/26 - Exam Practice Kit eBook</v>
      </c>
      <c r="E45" s="67"/>
      <c r="F45" s="41" t="str">
        <f>VLOOKUP($L45,'Data New'!F:$Q,12,FALSE)</f>
        <v>F2 Advanced Financial Reporting - 2025 - Exam Practice Kit eBook</v>
      </c>
      <c r="G45" s="6"/>
      <c r="H45" s="41" t="str">
        <f>VLOOKUP($L45,'Data New'!H:$Q,10,FALSE)</f>
        <v>FFA Financial Accounting - 2025/26 - Exam Practice Kit eBook</v>
      </c>
      <c r="I45" s="41" t="str">
        <f>VLOOKUP($L45,'Data New'!I:$Q,9,FALSE)</f>
        <v>Accounting Fundamentals - 2025 - Course Notes</v>
      </c>
      <c r="J45" s="41" t="str">
        <f>VLOOKUP($L45,'Data New'!J:$Q,8,FALSE)</f>
        <v>Level 2 Using Information to Solve Problems - 2012 - Workbook eBook</v>
      </c>
      <c r="K45" s="6"/>
      <c r="L45">
        <v>44</v>
      </c>
    </row>
    <row r="46" spans="1:12" x14ac:dyDescent="0.35">
      <c r="A46" s="51"/>
      <c r="B46" s="41" t="str">
        <f>VLOOKUP($L46,'Data New'!B:$Q,16,FALSE)</f>
        <v>Level 3 Business Awareness - eBook - 2024/25 - Course Book eBook</v>
      </c>
      <c r="C46" s="41" t="str">
        <f>VLOOKUP($L46,'Data New'!C:$Q,15,FALSE)</f>
        <v>Level 4 - External Auditing  - 2010 - Passcards</v>
      </c>
      <c r="D46" s="41" t="str">
        <f>VLOOKUP($L46,'Data New'!D:$Q,14,FALSE)</f>
        <v>PM Performance Management - 2025/26 - Course Book</v>
      </c>
      <c r="E46" s="67"/>
      <c r="F46" s="41" t="str">
        <f>VLOOKUP($L46,'Data New'!F:$Q,12,FALSE)</f>
        <v>F3 Financial Strategy - 2025 - Course Book</v>
      </c>
      <c r="G46" s="6"/>
      <c r="H46" s="41" t="str">
        <f>VLOOKUP($L46,'Data New'!H:$Q,10,FALSE)</f>
        <v>FAU (INT) Foundations in Audit (International) - 2025/26 - Exam Practice Kit</v>
      </c>
      <c r="I46" s="41" t="str">
        <f>VLOOKUP($L46,'Data New'!I:$Q,9,FALSE)</f>
        <v>Assurance and Risk Fundamentals - 2025 - Course Notes</v>
      </c>
      <c r="J46" s="41" t="str">
        <f>VLOOKUP($L46,'Data New'!J:$Q,8,FALSE)</f>
        <v>Level 2 Using Resources Effectively and Efficiently in the Workplace - 2012 - Workbook</v>
      </c>
      <c r="K46" s="6"/>
      <c r="L46">
        <v>45</v>
      </c>
    </row>
    <row r="47" spans="1:12" x14ac:dyDescent="0.35">
      <c r="A47" s="51"/>
      <c r="B47" s="41" t="str">
        <f>VLOOKUP($L47,'Data New'!B:$Q,16,FALSE)</f>
        <v>Level 3 Business Awareness - 2024/25 - Exam Practice Kit</v>
      </c>
      <c r="C47" s="41" t="str">
        <f>VLOOKUP($L47,'Data New'!C:$Q,15,FALSE)</f>
        <v>Level 4 - Business Taxation  - 2010 - Text Book</v>
      </c>
      <c r="D47" s="41" t="str">
        <f>VLOOKUP($L47,'Data New'!D:$Q,14,FALSE)</f>
        <v>PM Performance Management - 2025/26 - Course Book eBook</v>
      </c>
      <c r="E47" s="67"/>
      <c r="F47" s="41" t="str">
        <f>VLOOKUP($L47,'Data New'!F:$Q,12,FALSE)</f>
        <v>F3 Financial Strategy - 2025 - Course Book eBook</v>
      </c>
      <c r="G47" s="6"/>
      <c r="H47" s="41" t="str">
        <f>VLOOKUP($L47,'Data New'!H:$Q,10,FALSE)</f>
        <v>FAU (INT) Foundations in Audit (International) - 2025/26 - Exam Practice Kit eBook</v>
      </c>
      <c r="I47" s="41" t="str">
        <f>VLOOKUP($L47,'Data New'!I:$Q,9,FALSE)</f>
        <v>Business Insight and Performance - 2025 - Course Notes</v>
      </c>
      <c r="J47" s="41" t="str">
        <f>VLOOKUP($L47,'Data New'!J:$Q,8,FALSE)</f>
        <v>Level 2 Using Resources Effectively and Efficiently in the Workplace - 2012 - Workbook eBook</v>
      </c>
      <c r="K47" s="6"/>
      <c r="L47">
        <v>46</v>
      </c>
    </row>
    <row r="48" spans="1:12" x14ac:dyDescent="0.35">
      <c r="A48" s="51"/>
      <c r="B48" s="41" t="str">
        <f>VLOOKUP($L48,'Data New'!B:$Q,16,FALSE)</f>
        <v>Level 3 Business Awareness - eBook - 2024/25 - Exam Practice Kit eBook</v>
      </c>
      <c r="C48" s="41" t="str">
        <f>VLOOKUP($L48,'Data New'!C:$Q,15,FALSE)</f>
        <v>Level 4 - Business Taxation  - 2010 - Question bank</v>
      </c>
      <c r="D48" s="41" t="str">
        <f>VLOOKUP($L48,'Data New'!D:$Q,14,FALSE)</f>
        <v>PM Performance Management - 2025/26 - Exam Practice Kit</v>
      </c>
      <c r="E48" s="67"/>
      <c r="F48" s="41" t="str">
        <f>VLOOKUP($L48,'Data New'!F:$Q,12,FALSE)</f>
        <v>F3 Financial Strategy - 2025 - Exam Practice Kit</v>
      </c>
      <c r="G48" s="6"/>
      <c r="H48" s="41" t="str">
        <f>VLOOKUP($L48,'Data New'!H:$Q,10,FALSE)</f>
        <v>FAU (INT) Foundations in Audit (International) - 2025/26 - Interactive Text</v>
      </c>
      <c r="I48" s="41" t="str">
        <f>VLOOKUP($L48,'Data New'!I:$Q,9,FALSE)</f>
        <v>Business Law - 2025 - Course Notes</v>
      </c>
      <c r="J48" s="41" t="str">
        <f>VLOOKUP($L48,'Data New'!J:$Q,8,FALSE)</f>
        <v>Level 2 Working with customers legally - 2012 - Workbook</v>
      </c>
      <c r="K48" s="6"/>
      <c r="L48">
        <v>47</v>
      </c>
    </row>
    <row r="49" spans="1:12" x14ac:dyDescent="0.35">
      <c r="A49" s="51"/>
      <c r="B49" s="41" t="str">
        <f>VLOOKUP($L49,'Data New'!B:$Q,16,FALSE)</f>
        <v>Level 3 Business Awareness - From 2024 - Passcards</v>
      </c>
      <c r="C49" s="41" t="str">
        <f>VLOOKUP($L49,'Data New'!C:$Q,15,FALSE)</f>
        <v>Level 4 - Business Taxation  - 2010 - Passcards</v>
      </c>
      <c r="D49" s="41" t="str">
        <f>VLOOKUP($L49,'Data New'!D:$Q,14,FALSE)</f>
        <v>PM Performance Management - 2025/26 - Exam Practice Kit eBook</v>
      </c>
      <c r="E49" s="67"/>
      <c r="F49" s="41" t="str">
        <f>VLOOKUP($L49,'Data New'!F:$Q,12,FALSE)</f>
        <v>F3 Financial Strategy - 2025 - Exam Practice Kit eBook</v>
      </c>
      <c r="G49" s="6"/>
      <c r="H49" s="41" t="str">
        <f>VLOOKUP($L49,'Data New'!H:$Q,10,FALSE)</f>
        <v>FAU (INT) Foundations in Audit (International) - 2025/26 - Interactive Text eBook</v>
      </c>
      <c r="I49" s="41" t="str">
        <f>VLOOKUP($L49,'Data New'!I:$Q,9,FALSE)</f>
        <v>Sustainability and Ethics - 2025 - Course Notes</v>
      </c>
      <c r="J49" s="41" t="str">
        <f>VLOOKUP($L49,'Data New'!J:$Q,8,FALSE)</f>
        <v>Level 2 Working with customers legally - 2012 - Workbook eBook</v>
      </c>
      <c r="K49" s="6"/>
      <c r="L49">
        <v>48</v>
      </c>
    </row>
    <row r="50" spans="1:12" x14ac:dyDescent="0.35">
      <c r="A50" s="51"/>
      <c r="B50" s="41" t="str">
        <f>VLOOKUP($L50,'Data New'!B:$Q,16,FALSE)</f>
        <v>Level 3 Business Awareness - eBook - From 2024 - Passcards eBook</v>
      </c>
      <c r="C50" s="41" t="str">
        <f>VLOOKUP($L50,'Data New'!C:$Q,15,FALSE)</f>
        <v>Level 4 - Personal Taxation - 2010 - Text Book</v>
      </c>
      <c r="D50" s="41" t="str">
        <f>VLOOKUP($L50,'Data New'!D:$Q,14,FALSE)</f>
        <v>SBL Strategic Business Leader - 2025/26 - Course Book</v>
      </c>
      <c r="E50" s="67"/>
      <c r="F50" s="41" t="str">
        <f>VLOOKUP($L50,'Data New'!F:$Q,12,FALSE)</f>
        <v>P1 Management Accounting - 2025 - Course Book</v>
      </c>
      <c r="G50" s="6"/>
      <c r="H50" s="41" t="str">
        <f>VLOOKUP($L50,'Data New'!H:$Q,10,FALSE)</f>
        <v xml:space="preserve">FAU (INT) Foundations in Audit (International) - 2025/26 - Passcards </v>
      </c>
      <c r="I50" s="41" t="str">
        <f>VLOOKUP($L50,'Data New'!I:$Q,9,FALSE)</f>
        <v>Tax Fundamentals - 2025 - Course Notes</v>
      </c>
      <c r="J50" s="41" t="str">
        <f>VLOOKUP($L50,'Data New'!J:$Q,8,FALSE)</f>
        <v>Level 2 Working within Organisational and Legal Guidelines - 2012 - Workbook</v>
      </c>
      <c r="K50" s="6"/>
      <c r="L50">
        <v>49</v>
      </c>
    </row>
    <row r="51" spans="1:12" x14ac:dyDescent="0.35">
      <c r="A51" s="51"/>
      <c r="B51" s="41" t="str">
        <f>VLOOKUP($L51,'Data New'!B:$Q,16,FALSE)</f>
        <v>Level 4 Applied Management Accounting - 2024/25 - Course Book</v>
      </c>
      <c r="C51" s="41" t="str">
        <f>VLOOKUP($L51,'Data New'!C:$Q,15,FALSE)</f>
        <v>Level 4 - Personal Taxation - 2010 - Question bank</v>
      </c>
      <c r="D51" s="41" t="str">
        <f>VLOOKUP($L51,'Data New'!D:$Q,14,FALSE)</f>
        <v>SBL Strategic Business Leader - 2025/26 - Course Book eBook</v>
      </c>
      <c r="E51" s="67"/>
      <c r="F51" s="41" t="str">
        <f>VLOOKUP($L51,'Data New'!F:$Q,12,FALSE)</f>
        <v>P1 Management Accounting - 2025 - Course Book eBook</v>
      </c>
      <c r="G51" s="6"/>
      <c r="H51" s="41" t="str">
        <f>VLOOKUP($L51,'Data New'!H:$Q,10,FALSE)</f>
        <v>FAU (INT) Foundations in Audit (International) - 2025/26 - Passcards eBook</v>
      </c>
      <c r="I51" s="41" t="str">
        <f>VLOOKUP($L51,'Data New'!I:$Q,9,FALSE)</f>
        <v>Accounting Fundamentals - 2025 - Passcards</v>
      </c>
      <c r="J51" s="41" t="str">
        <f>VLOOKUP($L51,'Data New'!J:$Q,8,FALSE)</f>
        <v>Level 2 Working within Organisational and Legal Guidelines - 2012 - Workbook eBook</v>
      </c>
      <c r="K51" s="6"/>
      <c r="L51">
        <v>50</v>
      </c>
    </row>
    <row r="52" spans="1:12" x14ac:dyDescent="0.35">
      <c r="A52" s="51"/>
      <c r="B52" s="41" t="str">
        <f>VLOOKUP($L52,'Data New'!B:$Q,16,FALSE)</f>
        <v>Level 4 Applied Management Accounting - eBook - 2024/25 - Course Book eBook</v>
      </c>
      <c r="C52" s="41" t="str">
        <f>VLOOKUP($L52,'Data New'!C:$Q,15,FALSE)</f>
        <v>Level 4 - Personal Taxation - 2010 - Passcards</v>
      </c>
      <c r="D52" s="41" t="str">
        <f>VLOOKUP($L52,'Data New'!D:$Q,14,FALSE)</f>
        <v>SBL Strategic Business Leader - 2025/26 - Exam Practice Kit</v>
      </c>
      <c r="E52" s="67"/>
      <c r="F52" s="41" t="str">
        <f>VLOOKUP($L52,'Data New'!F:$Q,12,FALSE)</f>
        <v>P1 Management Accounting - 2025 - Exam Practice Kit</v>
      </c>
      <c r="G52" s="6"/>
      <c r="H52" s="41" t="str">
        <f>VLOOKUP($L52,'Data New'!H:$Q,10,FALSE)</f>
        <v>FFM Foundations in Financial Management - 2025/26 - Exam Practice Kit</v>
      </c>
      <c r="I52" s="41" t="str">
        <f>VLOOKUP($L52,'Data New'!I:$Q,9,FALSE)</f>
        <v>Assurance and Risk Fundamentals - 2025 - Passcards</v>
      </c>
      <c r="J52" s="41" t="str">
        <f>VLOOKUP($L52,'Data New'!J:$Q,8,FALSE)</f>
        <v>Level 2 Workplace Communication  - 2012 - Workbook</v>
      </c>
      <c r="K52" s="6"/>
      <c r="L52">
        <v>51</v>
      </c>
    </row>
    <row r="53" spans="1:12" x14ac:dyDescent="0.35">
      <c r="A53" s="51"/>
      <c r="B53" s="41" t="str">
        <f>VLOOKUP($L53,'Data New'!B:$Q,16,FALSE)</f>
        <v>Level 4 Applied Management Accounting - 2024/25 - Exam Practice Kit</v>
      </c>
      <c r="C53" s="6"/>
      <c r="D53" s="41" t="str">
        <f>VLOOKUP($L53,'Data New'!D:$Q,14,FALSE)</f>
        <v>SBL Strategic Business Leader - 2025/26 - Exam Practice Kit eBook</v>
      </c>
      <c r="E53" s="67"/>
      <c r="F53" s="41" t="str">
        <f>VLOOKUP($L53,'Data New'!F:$Q,12,FALSE)</f>
        <v>P1 Management Accounting - 2025 - Exam Practice Kit eBook</v>
      </c>
      <c r="G53" s="6"/>
      <c r="H53" s="41" t="str">
        <f>VLOOKUP($L53,'Data New'!H:$Q,10,FALSE)</f>
        <v>FFM Foundations in Financial Management - 2025/26 - Exam Practice Kit eBook</v>
      </c>
      <c r="I53" s="41" t="str">
        <f>VLOOKUP($L53,'Data New'!I:$Q,9,FALSE)</f>
        <v>Business Law - 2025 - Passcards</v>
      </c>
      <c r="J53" s="41" t="str">
        <f>VLOOKUP($L53,'Data New'!J:$Q,8,FALSE)</f>
        <v>Level 2 Workplace Communication  - 2012 - Workbook eBook</v>
      </c>
      <c r="K53" s="6"/>
      <c r="L53">
        <v>52</v>
      </c>
    </row>
    <row r="54" spans="1:12" x14ac:dyDescent="0.35">
      <c r="A54" s="51"/>
      <c r="B54" s="41" t="str">
        <f>VLOOKUP($L54,'Data New'!B:$Q,16,FALSE)</f>
        <v>Level 4 Applied Management Accounting - eBook - 2024/25 - Exam Practice Kit eBook</v>
      </c>
      <c r="C54" s="6"/>
      <c r="D54" s="41" t="str">
        <f>VLOOKUP($L54,'Data New'!D:$Q,14,FALSE)</f>
        <v>SBR Strategic Business Reporting  - 2025/26 - Course Book</v>
      </c>
      <c r="E54" s="67"/>
      <c r="F54" s="41" t="str">
        <f>VLOOKUP($L54,'Data New'!F:$Q,12,FALSE)</f>
        <v>P2 Advanced Management Accounting - 2025 - Course Book</v>
      </c>
      <c r="G54" s="6"/>
      <c r="H54" s="41" t="str">
        <f>VLOOKUP($L54,'Data New'!H:$Q,10,FALSE)</f>
        <v>FFM Foundations in Financial Management - 2025/26 - Interactive Text</v>
      </c>
      <c r="I54" s="41" t="str">
        <f>VLOOKUP($L54,'Data New'!I:$Q,9,FALSE)</f>
        <v>Business Insight and Performance - 2025 - Passcards</v>
      </c>
      <c r="J54" s="41" t="str">
        <f>VLOOKUP($L54,'Data New'!J:$Q,8,FALSE)</f>
        <v>Level 2 Workplace Records and Information Systems - 2012 - Workbook</v>
      </c>
      <c r="K54" s="6"/>
      <c r="L54">
        <v>53</v>
      </c>
    </row>
    <row r="55" spans="1:12" x14ac:dyDescent="0.35">
      <c r="A55" s="51"/>
      <c r="B55" s="41" t="str">
        <f>VLOOKUP($L55,'Data New'!B:$Q,16,FALSE)</f>
        <v>Level 4 Applied Management Accounting - From 2024 - Passcards</v>
      </c>
      <c r="C55" s="6"/>
      <c r="D55" s="41" t="str">
        <f>VLOOKUP($L55,'Data New'!D:$Q,14,FALSE)</f>
        <v>SBR Strategic Business Reporting  - 2025/26 - Course Book eBook</v>
      </c>
      <c r="E55" s="67"/>
      <c r="F55" s="41" t="str">
        <f>VLOOKUP($L55,'Data New'!F:$Q,12,FALSE)</f>
        <v>P2 Advanced Management Accounting - 2025 - Course Book eBook</v>
      </c>
      <c r="G55" s="6"/>
      <c r="H55" s="41" t="str">
        <f>VLOOKUP($L55,'Data New'!H:$Q,10,FALSE)</f>
        <v>FFM Foundations in Financial Management - 2025/26 - Interactive Text eBook</v>
      </c>
      <c r="I55" s="41" t="str">
        <f>VLOOKUP($L55,'Data New'!I:$Q,9,FALSE)</f>
        <v>Sustainability and Ethics - 2025 - Passcards</v>
      </c>
      <c r="J55" s="41" t="str">
        <f>VLOOKUP($L55,'Data New'!J:$Q,8,FALSE)</f>
        <v>Level 2 Workplace Records and Information Systems - 2012 - Workbook eBook</v>
      </c>
      <c r="K55" s="6"/>
      <c r="L55">
        <v>54</v>
      </c>
    </row>
    <row r="56" spans="1:12" x14ac:dyDescent="0.35">
      <c r="A56" s="51"/>
      <c r="B56" s="41" t="str">
        <f>VLOOKUP($L56,'Data New'!B:$Q,16,FALSE)</f>
        <v>Level 4 Applied Management Accounting - eBook - From 2024 - Passcards eBook</v>
      </c>
      <c r="C56" s="6"/>
      <c r="D56" s="41" t="str">
        <f>VLOOKUP($L56,'Data New'!D:$Q,14,FALSE)</f>
        <v>SBR Strategic Business Reporting  - 2025/26 - Exam Practice Kit</v>
      </c>
      <c r="E56" s="67"/>
      <c r="F56" s="41" t="str">
        <f>VLOOKUP($L56,'Data New'!F:$Q,12,FALSE)</f>
        <v>P2 Advanced Management Accounting - 2025 - Exam Practice Kit</v>
      </c>
      <c r="G56" s="6"/>
      <c r="H56" s="41" t="str">
        <f>VLOOKUP($L56,'Data New'!H:$Q,10,FALSE)</f>
        <v xml:space="preserve">FFM Foundations in Financial Management - 2025/26 - Passcards </v>
      </c>
      <c r="I56" s="41" t="str">
        <f>VLOOKUP($L56,'Data New'!I:$Q,9,FALSE)</f>
        <v>Tax Fundamentals - 2025 - Passcards</v>
      </c>
      <c r="J56" s="41" t="str">
        <f>VLOOKUP($L56,'Data New'!J:$Q,8,FALSE)</f>
        <v>Level 3 Contributing to innovation and creativity in the Workplace - 2012 - Workbook</v>
      </c>
      <c r="K56" s="6"/>
      <c r="L56">
        <v>55</v>
      </c>
    </row>
    <row r="57" spans="1:12" x14ac:dyDescent="0.35">
      <c r="A57" s="51"/>
      <c r="B57" s="41" t="str">
        <f>VLOOKUP($L57,'Data New'!B:$Q,16,FALSE)</f>
        <v>Level 4 Drafting and Interpreting Financial Statements - 2024/25 - Course Book</v>
      </c>
      <c r="C57" s="6"/>
      <c r="D57" s="41" t="str">
        <f>VLOOKUP($L57,'Data New'!D:$Q,14,FALSE)</f>
        <v>SBR Strategic Business Reporting  - 2025/26 - Exam Practice Kit eBook</v>
      </c>
      <c r="E57" s="67"/>
      <c r="F57" s="41" t="str">
        <f>VLOOKUP($L57,'Data New'!F:$Q,12,FALSE)</f>
        <v>P2 Advanced Management Accounting - 2025 - Exam Practice Kit eBook</v>
      </c>
      <c r="G57" s="6"/>
      <c r="H57" s="41" t="str">
        <f>VLOOKUP($L57,'Data New'!H:$Q,10,FALSE)</f>
        <v>FFM Foundations in Financial Management - 2025/26 - Passcards eBook</v>
      </c>
      <c r="I57" s="41" t="str">
        <f>VLOOKUP($L57,'Data New'!I:$Q,9,FALSE)</f>
        <v>Accounting Fundamentals - 2025 - Passcards eBook</v>
      </c>
      <c r="J57" s="41" t="str">
        <f>VLOOKUP($L57,'Data New'!J:$Q,8,FALSE)</f>
        <v>Level 3 Contributing to innovation and creativity in the Workplace - 2012 - Workbook eBook</v>
      </c>
      <c r="K57" s="6"/>
      <c r="L57">
        <v>56</v>
      </c>
    </row>
    <row r="58" spans="1:12" x14ac:dyDescent="0.35">
      <c r="A58" s="51"/>
      <c r="B58" s="41" t="str">
        <f>VLOOKUP($L58,'Data New'!B:$Q,16,FALSE)</f>
        <v>Level 4 Drafting and Interpreting Financial Statements - eBook - 2024/25 - Course Book eBook</v>
      </c>
      <c r="C58" s="6"/>
      <c r="D58" s="41" t="str">
        <f>VLOOKUP($L58,'Data New'!D:$Q,14,FALSE)</f>
        <v>BT Business and Technology - 2025/26 - Course Book</v>
      </c>
      <c r="E58" s="67"/>
      <c r="F58" s="41" t="str">
        <f>VLOOKUP($L58,'Data New'!F:$Q,12,FALSE)</f>
        <v>P3 Risk Management - 2025 - Course Book</v>
      </c>
      <c r="G58" s="6"/>
      <c r="H58" s="41" t="str">
        <f>VLOOKUP($L58,'Data New'!H:$Q,10,FALSE)</f>
        <v>FA2 Maintaining Financial Records - 2025/26 - Exam Practice Kit</v>
      </c>
      <c r="I58" s="41" t="str">
        <f>VLOOKUP($L58,'Data New'!I:$Q,9,FALSE)</f>
        <v>Assurance and Risk Fundamentals - 2025 - Passcards eBook</v>
      </c>
      <c r="J58" s="41" t="str">
        <f>VLOOKUP($L58,'Data New'!J:$Q,8,FALSE)</f>
        <v>Level 3 Developing Yourself &amp; Others - 2012 - Workbook</v>
      </c>
      <c r="K58" s="6"/>
      <c r="L58">
        <v>57</v>
      </c>
    </row>
    <row r="59" spans="1:12" x14ac:dyDescent="0.35">
      <c r="A59" s="51"/>
      <c r="B59" s="41" t="str">
        <f>VLOOKUP($L59,'Data New'!B:$Q,16,FALSE)</f>
        <v>Level 4 Drafting and Interpreting Financial Statements - 2024/25 - Exam Practice Kit</v>
      </c>
      <c r="C59" s="6"/>
      <c r="D59" s="41" t="str">
        <f>VLOOKUP($L59,'Data New'!D:$Q,14,FALSE)</f>
        <v>BT Business and Technology - 2025/26 - Course Book eBook</v>
      </c>
      <c r="E59" s="67"/>
      <c r="F59" s="41" t="str">
        <f>VLOOKUP($L59,'Data New'!F:$Q,12,FALSE)</f>
        <v>P3 Risk Management - 2025 - Course Book eBook</v>
      </c>
      <c r="G59" s="6"/>
      <c r="H59" s="41" t="str">
        <f>VLOOKUP($L59,'Data New'!H:$Q,10,FALSE)</f>
        <v>FA2 Maintaining Financial Records - 2025/26 - Exam Practice Kit eBook</v>
      </c>
      <c r="I59" s="41" t="str">
        <f>VLOOKUP($L59,'Data New'!I:$Q,9,FALSE)</f>
        <v>Business Law - 2025 - Passcards eBook</v>
      </c>
      <c r="J59" s="41" t="str">
        <f>VLOOKUP($L59,'Data New'!J:$Q,8,FALSE)</f>
        <v>Level 3 Developing Yourself &amp; Others - 2012 - Workbook eBook</v>
      </c>
      <c r="K59" s="6"/>
      <c r="L59">
        <v>58</v>
      </c>
    </row>
    <row r="60" spans="1:12" x14ac:dyDescent="0.35">
      <c r="A60" s="51"/>
      <c r="B60" s="41" t="str">
        <f>VLOOKUP($L60,'Data New'!B:$Q,16,FALSE)</f>
        <v>Level 4 Drafting and Interpreting Financial Statements - eBook - 2024/25 - Exam Practice Kit eBook</v>
      </c>
      <c r="C60" s="6"/>
      <c r="D60" s="41" t="str">
        <f>VLOOKUP($L60,'Data New'!D:$Q,14,FALSE)</f>
        <v>BT Business and Technology - 2025/26 - Exam Practice Kit</v>
      </c>
      <c r="E60" s="6"/>
      <c r="F60" s="41" t="str">
        <f>VLOOKUP($L60,'Data New'!F:$Q,12,FALSE)</f>
        <v>P3 Risk Management - 2025 - Exam Practice Kit</v>
      </c>
      <c r="G60" s="6"/>
      <c r="H60" s="41" t="str">
        <f>VLOOKUP($L60,'Data New'!H:$Q,10,FALSE)</f>
        <v>FA2 Maintaining Financial Records - 2025/26 - Interactive Text</v>
      </c>
      <c r="I60" s="41" t="str">
        <f>VLOOKUP($L60,'Data New'!I:$Q,9,FALSE)</f>
        <v>Business Insight and Performance - 2025 - Passcards eBook</v>
      </c>
      <c r="J60" s="41" t="str">
        <f>VLOOKUP($L60,'Data New'!J:$Q,8,FALSE)</f>
        <v>Level 3 Giving Briefings &amp; Making Presentations  - 2012 - Workbook</v>
      </c>
      <c r="K60" s="6"/>
      <c r="L60">
        <v>59</v>
      </c>
    </row>
    <row r="61" spans="1:12" x14ac:dyDescent="0.35">
      <c r="A61" s="51"/>
      <c r="B61" s="41" t="str">
        <f>VLOOKUP($L61,'Data New'!B:$Q,16,FALSE)</f>
        <v>Level 4 Drafting and Interpreting Financial Statements - From 2024 - Passcards</v>
      </c>
      <c r="C61" s="6"/>
      <c r="D61" s="41" t="str">
        <f>VLOOKUP($L61,'Data New'!D:$Q,14,FALSE)</f>
        <v>BT Business and Technology - 2025/26 - Exam Practice Kit eBook</v>
      </c>
      <c r="E61" s="6"/>
      <c r="F61" s="41" t="str">
        <f>VLOOKUP($L61,'Data New'!F:$Q,12,FALSE)</f>
        <v>P3 Risk Management - 2025 - Exam Practice Kit eBook</v>
      </c>
      <c r="G61" s="6"/>
      <c r="H61" s="41" t="str">
        <f>VLOOKUP($L61,'Data New'!H:$Q,10,FALSE)</f>
        <v>FA2 Maintaining Financial Records - 2025/26 - Interactive Text eBook</v>
      </c>
      <c r="I61" s="41" t="str">
        <f>VLOOKUP($L61,'Data New'!I:$Q,9,FALSE)</f>
        <v>Sustainability and Ethics - 2025 - Passcards eBook</v>
      </c>
      <c r="J61" s="41" t="str">
        <f>VLOOKUP($L61,'Data New'!J:$Q,8,FALSE)</f>
        <v>Level 3 Giving Briefings &amp; Making Presentations  - 2012 - Workbook eBook</v>
      </c>
      <c r="K61" s="6"/>
      <c r="L61">
        <v>60</v>
      </c>
    </row>
    <row r="62" spans="1:12" x14ac:dyDescent="0.35">
      <c r="A62" s="51"/>
      <c r="B62" s="41" t="str">
        <f>VLOOKUP($L62,'Data New'!B:$Q,16,FALSE)</f>
        <v>Level 4 Drafting and Interpreting Financial Statements - eBook - From 2024 - Passcards eBook</v>
      </c>
      <c r="C62" s="6"/>
      <c r="D62" s="41" t="str">
        <f>VLOOKUP($L62,'Data New'!D:$Q,14,FALSE)</f>
        <v>FA Financial Accounting - 2025/26 - Course Book</v>
      </c>
      <c r="E62" s="6"/>
      <c r="F62" s="41" t="str">
        <f>VLOOKUP($L62,'Data New'!F:$Q,12,FALSE)</f>
        <v>Operational E1, F1 &amp; P1 Integrated Case Study - 2024/25 - Practice Workbook</v>
      </c>
      <c r="G62" s="6"/>
      <c r="H62" s="41" t="str">
        <f>VLOOKUP($L62,'Data New'!H:$Q,10,FALSE)</f>
        <v xml:space="preserve">FA2 Maintaining Financial Records - 2025/26 - Passcards </v>
      </c>
      <c r="I62" s="41" t="str">
        <f>VLOOKUP($L62,'Data New'!I:$Q,9,FALSE)</f>
        <v>Tax Fundamentals - 2025 - Passcards eBook</v>
      </c>
      <c r="J62" s="41" t="str">
        <f>VLOOKUP($L62,'Data New'!J:$Q,8,FALSE)</f>
        <v>Level 3 Leading and motivating a team effectively - 2012 - Workbook</v>
      </c>
      <c r="K62" s="6"/>
      <c r="L62">
        <v>61</v>
      </c>
    </row>
    <row r="63" spans="1:12" x14ac:dyDescent="0.35">
      <c r="A63" s="51"/>
      <c r="B63" s="41" t="str">
        <f>VLOOKUP($L63,'Data New'!B:$Q,16,FALSE)</f>
        <v>Level 4 Internal Accounting Systems and Controls - 2024/25 - Course Book</v>
      </c>
      <c r="C63" s="6"/>
      <c r="D63" s="41" t="str">
        <f>VLOOKUP($L63,'Data New'!D:$Q,14,FALSE)</f>
        <v>FA Financial Accounting - 2025/26 - Course Book eBook</v>
      </c>
      <c r="E63" s="6"/>
      <c r="F63" s="41" t="str">
        <f>VLOOKUP($L63,'Data New'!F:$Q,12,FALSE)</f>
        <v>Operational E1, F1 &amp; P1 Integrated Case Study - 2024/25 - Practice Workbook eBook</v>
      </c>
      <c r="G63" s="6"/>
      <c r="H63" s="41" t="str">
        <f>VLOOKUP($L63,'Data New'!H:$Q,10,FALSE)</f>
        <v>FA2 Maintaining Financial Records - 2025/26 - Passcards eBook</v>
      </c>
      <c r="I63" s="6"/>
      <c r="J63" s="41" t="str">
        <f>VLOOKUP($L63,'Data New'!J:$Q,8,FALSE)</f>
        <v>Level 3 Leading and motivating a team effectively - 2012 - Workbook eBook</v>
      </c>
      <c r="K63" s="6"/>
      <c r="L63">
        <v>62</v>
      </c>
    </row>
    <row r="64" spans="1:12" x14ac:dyDescent="0.35">
      <c r="A64" s="51"/>
      <c r="B64" s="41" t="str">
        <f>VLOOKUP($L64,'Data New'!B:$Q,16,FALSE)</f>
        <v>Level 4 Internal Accounting Systems and Controls - eBook - 2024/25 - Course Book eBook</v>
      </c>
      <c r="C64" s="6"/>
      <c r="D64" s="41" t="str">
        <f>VLOOKUP($L64,'Data New'!D:$Q,14,FALSE)</f>
        <v>FA Financial Accounting - 2025/26 - Exam Practice Kit</v>
      </c>
      <c r="E64" s="6"/>
      <c r="F64" s="41" t="str">
        <f>VLOOKUP($L64,'Data New'!F:$Q,12,FALSE)</f>
        <v>Management E2, F2 &amp; P2 Integrated Case Study - 2024/25 - Practice Workbook</v>
      </c>
      <c r="G64" s="6"/>
      <c r="H64" s="41" t="str">
        <f>VLOOKUP($L64,'Data New'!H:$Q,10,FALSE)</f>
        <v>FMA Management Accounting - 2025/26 - Course Book</v>
      </c>
      <c r="I64" s="6"/>
      <c r="J64" s="41" t="str">
        <f>VLOOKUP($L64,'Data New'!J:$Q,8,FALSE)</f>
        <v>Level 3 Managing workplace projects - 2012 - Workbook</v>
      </c>
      <c r="K64" s="6"/>
      <c r="L64">
        <v>63</v>
      </c>
    </row>
    <row r="65" spans="1:12" x14ac:dyDescent="0.35">
      <c r="A65" s="51"/>
      <c r="B65" s="41" t="str">
        <f>VLOOKUP($L65,'Data New'!B:$Q,16,FALSE)</f>
        <v>Level 4 Internal Accounting Systems and Controls - 2024/25 - Exam Practice Kit</v>
      </c>
      <c r="C65" s="6"/>
      <c r="D65" s="41" t="str">
        <f>VLOOKUP($L65,'Data New'!D:$Q,14,FALSE)</f>
        <v>FA Financial Accounting - 2025/26 - Exam Practice Kit eBook</v>
      </c>
      <c r="E65" s="6"/>
      <c r="F65" s="41" t="str">
        <f>VLOOKUP($L65,'Data New'!F:$Q,12,FALSE)</f>
        <v>Management E2, F2 &amp; P2 Integrated Case Study - 2024/25 - Practice Workbook eBook</v>
      </c>
      <c r="G65" s="6"/>
      <c r="H65" s="41" t="str">
        <f>VLOOKUP($L65,'Data New'!H:$Q,10,FALSE)</f>
        <v>FMA Management Accounting - 2025/26 - Course Book eBook</v>
      </c>
      <c r="I65" s="6"/>
      <c r="J65" s="41" t="str">
        <f>VLOOKUP($L65,'Data New'!J:$Q,8,FALSE)</f>
        <v>Level 3 Managing workplace projects - 2012 - Workbook eBook</v>
      </c>
      <c r="K65" s="6"/>
      <c r="L65">
        <v>64</v>
      </c>
    </row>
    <row r="66" spans="1:12" x14ac:dyDescent="0.35">
      <c r="A66" s="51"/>
      <c r="B66" s="41" t="str">
        <f>VLOOKUP($L66,'Data New'!B:$Q,16,FALSE)</f>
        <v>Level 4 Internal Accounting Systems and Controls - eBook - 2024/25 - Exam Practice Kit eBook</v>
      </c>
      <c r="C66" s="6"/>
      <c r="D66" s="41" t="str">
        <f>VLOOKUP($L66,'Data New'!D:$Q,14,FALSE)</f>
        <v>MA Management Accounting - 2025/26 - Course Book</v>
      </c>
      <c r="E66" s="6"/>
      <c r="F66" s="41" t="str">
        <f>VLOOKUP($L66,'Data New'!F:$Q,12,FALSE)</f>
        <v>Strategic E3, F3 &amp; P3 Integrated Case Study - 2024/25 - Practice Workbook</v>
      </c>
      <c r="G66" s="6"/>
      <c r="H66" s="41" t="str">
        <f>VLOOKUP($L66,'Data New'!H:$Q,10,FALSE)</f>
        <v>FMA Management Accounting - 2025/26 - Exam Practice Kit</v>
      </c>
      <c r="I66" s="6"/>
      <c r="J66" s="41" t="str">
        <f>VLOOKUP($L66,'Data New'!J:$Q,8,FALSE)</f>
        <v>Level 3 Planning and allocating work - 2012 - Workbook</v>
      </c>
      <c r="K66" s="6"/>
      <c r="L66">
        <v>65</v>
      </c>
    </row>
    <row r="67" spans="1:12" x14ac:dyDescent="0.35">
      <c r="A67" s="51"/>
      <c r="B67" s="41" t="str">
        <f>VLOOKUP($L67,'Data New'!B:$Q,16,FALSE)</f>
        <v>Level 4 Internal Accounting Systems and Controls - From 2024 - Passcards</v>
      </c>
      <c r="C67" s="6"/>
      <c r="D67" s="41" t="str">
        <f>VLOOKUP($L67,'Data New'!D:$Q,14,FALSE)</f>
        <v>MA Management Accounting - 2025/26 - Course Book eBook</v>
      </c>
      <c r="E67" s="6"/>
      <c r="F67" s="41" t="str">
        <f>VLOOKUP($L67,'Data New'!F:$Q,12,FALSE)</f>
        <v>Strategic E3, F3 &amp; P3 Integrated Case Study - 2024/25 - Practice Workbook eBook</v>
      </c>
      <c r="G67" s="6"/>
      <c r="H67" s="41" t="str">
        <f>VLOOKUP($L67,'Data New'!H:$Q,10,FALSE)</f>
        <v>FMA Management Accounting - 2025/26 - Exam Practice Kit eBook</v>
      </c>
      <c r="I67" s="6"/>
      <c r="J67" s="41" t="str">
        <f>VLOOKUP($L67,'Data New'!J:$Q,8,FALSE)</f>
        <v>Level 3 Planning and allocating work - 2012 - Workbook eBook</v>
      </c>
      <c r="K67" s="6"/>
      <c r="L67">
        <v>66</v>
      </c>
    </row>
    <row r="68" spans="1:12" x14ac:dyDescent="0.35">
      <c r="A68" s="51"/>
      <c r="B68" s="41" t="str">
        <f>VLOOKUP($L68,'Data New'!B:$Q,16,FALSE)</f>
        <v>Level 4 Internal Accounting Systems and Controls - eBook - From 2024 - Passcards eBook</v>
      </c>
      <c r="C68" s="6"/>
      <c r="D68" s="41" t="str">
        <f>VLOOKUP($L68,'Data New'!D:$Q,14,FALSE)</f>
        <v>MA Management Accounting - 2025/26 - Exam Practice Kit</v>
      </c>
      <c r="E68" s="6"/>
      <c r="F68" s="67"/>
      <c r="G68" s="6"/>
      <c r="H68" s="41" t="str">
        <f>VLOOKUP($L68,'Data New'!H:$Q,10,FALSE)</f>
        <v>MA1 Management Information - 2025/26 - Exam Practice Kit</v>
      </c>
      <c r="I68" s="6"/>
      <c r="J68" s="41" t="str">
        <f>VLOOKUP($L68,'Data New'!J:$Q,8,FALSE)</f>
        <v>Level 3 Solving Problems &amp; Making Decisions - 2012 - Workbook</v>
      </c>
      <c r="K68" s="6"/>
      <c r="L68">
        <v>67</v>
      </c>
    </row>
    <row r="69" spans="1:12" x14ac:dyDescent="0.35">
      <c r="A69" s="51"/>
      <c r="B69" s="41" t="str">
        <f>VLOOKUP($L69,'Data New'!B:$Q,16,FALSE)</f>
        <v>Level 4 Business Tax (FA2024) - 2024/25 - Course Book</v>
      </c>
      <c r="C69" s="6"/>
      <c r="D69" s="41" t="str">
        <f>VLOOKUP($L69,'Data New'!D:$Q,14,FALSE)</f>
        <v>MA Management Accounting - 2025/26 - Exam Practice Kit eBook</v>
      </c>
      <c r="E69" s="6"/>
      <c r="F69" s="67"/>
      <c r="G69" s="6"/>
      <c r="H69" s="41" t="str">
        <f>VLOOKUP($L69,'Data New'!H:$Q,10,FALSE)</f>
        <v>MA1 Management Information - 2025/26 - Exam Practice Kit eBook</v>
      </c>
      <c r="I69" s="6"/>
      <c r="J69" s="41" t="str">
        <f>VLOOKUP($L69,'Data New'!J:$Q,8,FALSE)</f>
        <v>Level 3 Solving Problems &amp; Making Decisions - 2012 - Workbook eBook</v>
      </c>
      <c r="K69" s="6"/>
      <c r="L69">
        <v>68</v>
      </c>
    </row>
    <row r="70" spans="1:12" x14ac:dyDescent="0.35">
      <c r="A70" s="51"/>
      <c r="B70" s="41" t="str">
        <f>VLOOKUP($L70,'Data New'!B:$Q,16,FALSE)</f>
        <v>Level 4 Business Tax (FA2024) - eBook - 2024/25 - Course Book eBook</v>
      </c>
      <c r="C70" s="6"/>
      <c r="D70" s="6"/>
      <c r="E70" s="6"/>
      <c r="F70" s="67"/>
      <c r="G70" s="6"/>
      <c r="H70" s="41" t="str">
        <f>VLOOKUP($L70,'Data New'!H:$Q,10,FALSE)</f>
        <v>MA1 Management Information - 2025/26 - Interactive Text</v>
      </c>
      <c r="I70" s="6"/>
      <c r="J70" s="41" t="str">
        <f>VLOOKUP($L70,'Data New'!J:$Q,8,FALSE)</f>
        <v>Level 3 Understand conflict management in the workplace - 2012 - Workbook</v>
      </c>
      <c r="K70" s="6"/>
      <c r="L70">
        <v>69</v>
      </c>
    </row>
    <row r="71" spans="1:12" x14ac:dyDescent="0.35">
      <c r="A71" s="51"/>
      <c r="B71" s="41" t="str">
        <f>VLOOKUP($L71,'Data New'!B:$Q,16,FALSE)</f>
        <v>Level 4 Business Tax (FA2024) - 2024/25 - Exam Practice Kit</v>
      </c>
      <c r="C71" s="6"/>
      <c r="D71" s="6"/>
      <c r="E71" s="6"/>
      <c r="F71" s="67"/>
      <c r="G71" s="6"/>
      <c r="H71" s="41" t="str">
        <f>VLOOKUP($L71,'Data New'!H:$Q,10,FALSE)</f>
        <v>MA1 Management Information - 2025/26 - Interactive Text eBook</v>
      </c>
      <c r="I71" s="6"/>
      <c r="J71" s="41" t="str">
        <f>VLOOKUP($L71,'Data New'!J:$Q,8,FALSE)</f>
        <v>Level 3 Understand conflict management in the workplace - 2012 - Workbook eBook</v>
      </c>
      <c r="K71" s="6"/>
      <c r="L71">
        <v>70</v>
      </c>
    </row>
    <row r="72" spans="1:12" x14ac:dyDescent="0.35">
      <c r="A72" s="51"/>
      <c r="B72" s="41" t="str">
        <f>VLOOKUP($L72,'Data New'!B:$Q,16,FALSE)</f>
        <v>Level 4 Business Tax (FA2024) - eBook - 2024/25 - Exam Practice Kit eBook</v>
      </c>
      <c r="C72" s="6"/>
      <c r="D72" s="6"/>
      <c r="E72" s="6"/>
      <c r="F72" s="67"/>
      <c r="G72" s="6"/>
      <c r="H72" s="41" t="str">
        <f>VLOOKUP($L72,'Data New'!H:$Q,10,FALSE)</f>
        <v>MA1 Management Information - 2025/26 - Passcards</v>
      </c>
      <c r="I72" s="6"/>
      <c r="J72" s="41" t="str">
        <f>VLOOKUP($L72,'Data New'!J:$Q,8,FALSE)</f>
        <v>Level 3 Understand how to establish an effective team - 2012 - Workbook</v>
      </c>
      <c r="K72" s="6"/>
      <c r="L72">
        <v>71</v>
      </c>
    </row>
    <row r="73" spans="1:12" x14ac:dyDescent="0.35">
      <c r="A73" s="51"/>
      <c r="B73" s="41" t="str">
        <f>VLOOKUP($L73,'Data New'!B:$Q,16,FALSE)</f>
        <v>Level 4 Business Tax (FA2024) - 2024/25 - Passcards</v>
      </c>
      <c r="C73" s="6"/>
      <c r="D73" s="6"/>
      <c r="E73" s="6"/>
      <c r="F73" s="67"/>
      <c r="G73" s="6"/>
      <c r="H73" s="41" t="str">
        <f>VLOOKUP($L73,'Data New'!H:$Q,10,FALSE)</f>
        <v>MA1 Management Information - 2025/26 - Passcards eBook</v>
      </c>
      <c r="I73" s="6"/>
      <c r="J73" s="41" t="str">
        <f>VLOOKUP($L73,'Data New'!J:$Q,8,FALSE)</f>
        <v>Level 3 Understand how to establish an effective team - 2012 - Workbook eBook</v>
      </c>
      <c r="K73" s="6"/>
      <c r="L73">
        <v>72</v>
      </c>
    </row>
    <row r="74" spans="1:12" x14ac:dyDescent="0.35">
      <c r="A74" s="51"/>
      <c r="B74" s="41" t="str">
        <f>VLOOKUP($L74,'Data New'!B:$Q,16,FALSE)</f>
        <v>Level 4 Business Tax (FA2024) - eBook - 2024/25 - Passcards eBook</v>
      </c>
      <c r="C74" s="6"/>
      <c r="D74" s="6"/>
      <c r="E74" s="6"/>
      <c r="F74" s="67"/>
      <c r="G74" s="6"/>
      <c r="H74" s="41" t="str">
        <f>VLOOKUP($L74,'Data New'!H:$Q,10,FALSE)</f>
        <v>MA2 Managing Costs and Finances - 2025/26 - Exam Practice Kit</v>
      </c>
      <c r="I74" s="6"/>
      <c r="J74" s="41" t="str">
        <f>VLOOKUP($L74,'Data New'!J:$Q,8,FALSE)</f>
        <v>Level 3 Understand how to lead effective meetings  - 2012 - Workbook</v>
      </c>
      <c r="K74" s="6"/>
      <c r="L74">
        <v>73</v>
      </c>
    </row>
    <row r="75" spans="1:12" x14ac:dyDescent="0.35">
      <c r="A75" s="51"/>
      <c r="B75" s="41" t="str">
        <f>VLOOKUP($L75,'Data New'!B:$Q,16,FALSE)</f>
        <v>Level 4 Personal Tax (FA2024) - 2024/25 - Course Book</v>
      </c>
      <c r="C75" s="6"/>
      <c r="D75" s="6"/>
      <c r="E75" s="6"/>
      <c r="F75" s="67"/>
      <c r="G75" s="6"/>
      <c r="H75" s="41" t="str">
        <f>VLOOKUP($L75,'Data New'!H:$Q,10,FALSE)</f>
        <v>MA2 Managing Costs and Finances - 2025/26 - Exam Practice Kit eBook</v>
      </c>
      <c r="I75" s="6"/>
      <c r="J75" s="41" t="str">
        <f>VLOOKUP($L75,'Data New'!J:$Q,8,FALSE)</f>
        <v>Level 3 Understand how to lead effective meetings  - 2012 - Workbook eBook</v>
      </c>
      <c r="K75" s="6"/>
      <c r="L75">
        <v>74</v>
      </c>
    </row>
    <row r="76" spans="1:12" x14ac:dyDescent="0.35">
      <c r="A76" s="51"/>
      <c r="B76" s="41" t="str">
        <f>VLOOKUP($L76,'Data New'!B:$Q,16,FALSE)</f>
        <v>Level 4 Personal Tax (FA2024) - eBook - 2024/25 - Course Book eBook</v>
      </c>
      <c r="C76" s="6"/>
      <c r="D76" s="6"/>
      <c r="E76" s="6"/>
      <c r="F76" s="67"/>
      <c r="G76" s="6"/>
      <c r="H76" s="41" t="str">
        <f>VLOOKUP($L76,'Data New'!H:$Q,10,FALSE)</f>
        <v>MA2 Managing Costs and Finances - 2025/26 - Interactive Text</v>
      </c>
      <c r="I76" s="6"/>
      <c r="J76" s="41" t="str">
        <f>VLOOKUP($L76,'Data New'!J:$Q,8,FALSE)</f>
        <v>Level 3 Understand how to manage the efficent use of materials and equipment - 2012 - Workbook</v>
      </c>
      <c r="K76" s="6"/>
      <c r="L76">
        <v>75</v>
      </c>
    </row>
    <row r="77" spans="1:12" x14ac:dyDescent="0.35">
      <c r="A77" s="51"/>
      <c r="B77" s="41" t="str">
        <f>VLOOKUP($L77,'Data New'!B:$Q,16,FALSE)</f>
        <v>Level 4 Personal Tax (FA2024) - 2024/25 - Exam Practice Kit</v>
      </c>
      <c r="C77" s="6"/>
      <c r="D77" s="6"/>
      <c r="E77" s="6"/>
      <c r="F77" s="67"/>
      <c r="G77" s="6"/>
      <c r="H77" s="41" t="str">
        <f>VLOOKUP($L77,'Data New'!H:$Q,10,FALSE)</f>
        <v>MA2 Managing Costs and Finances - 2025/26 - Interactive Text eBook</v>
      </c>
      <c r="I77" s="6"/>
      <c r="J77" s="41" t="str">
        <f>VLOOKUP($L77,'Data New'!J:$Q,8,FALSE)</f>
        <v>Level 3 Understand how to manage the efficent use of materials and equipment - 2012 - Workbook eBook</v>
      </c>
      <c r="K77" s="6"/>
      <c r="L77">
        <v>76</v>
      </c>
    </row>
    <row r="78" spans="1:12" x14ac:dyDescent="0.35">
      <c r="A78" s="51"/>
      <c r="B78" s="41" t="str">
        <f>VLOOKUP($L78,'Data New'!B:$Q,16,FALSE)</f>
        <v>Level 4 Personal Tax (FA2024) - eBook - 2024/25 - Exam Practice Kit eBook</v>
      </c>
      <c r="C78" s="6"/>
      <c r="D78" s="6"/>
      <c r="E78" s="6"/>
      <c r="F78" s="67"/>
      <c r="G78" s="6"/>
      <c r="H78" s="41" t="str">
        <f>VLOOKUP($L78,'Data New'!H:$Q,10,FALSE)</f>
        <v xml:space="preserve">MA2 Managing Costs and Finances - 2025/26 - Passcards </v>
      </c>
      <c r="I78" s="6"/>
      <c r="J78" s="41" t="str">
        <f>VLOOKUP($L78,'Data New'!J:$Q,8,FALSE)</f>
        <v>Level 3 Understand how to motivate to improve performance - 2012 - Workbook</v>
      </c>
      <c r="K78" s="6"/>
      <c r="L78">
        <v>77</v>
      </c>
    </row>
    <row r="79" spans="1:12" x14ac:dyDescent="0.35">
      <c r="A79" s="51"/>
      <c r="B79" s="41" t="str">
        <f>VLOOKUP($L79,'Data New'!B:$Q,16,FALSE)</f>
        <v>Level 4 Personal Tax (FA2024) - 2024/25 - Passcards</v>
      </c>
      <c r="C79" s="6"/>
      <c r="D79" s="6"/>
      <c r="E79" s="6"/>
      <c r="F79" s="67"/>
      <c r="G79" s="6"/>
      <c r="H79" s="41" t="str">
        <f>VLOOKUP($L79,'Data New'!H:$Q,10,FALSE)</f>
        <v>MA2 Managing Costs and Finances - 2025/26 - Passcards eBook</v>
      </c>
      <c r="I79" s="6"/>
      <c r="J79" s="41" t="str">
        <f>VLOOKUP($L79,'Data New'!J:$Q,8,FALSE)</f>
        <v>Level 3 Understand how to motivate to improve performance - 2012 - Workbook eBook</v>
      </c>
      <c r="K79" s="6"/>
      <c r="L79">
        <v>78</v>
      </c>
    </row>
    <row r="80" spans="1:12" x14ac:dyDescent="0.35">
      <c r="A80" s="51"/>
      <c r="B80" s="41" t="str">
        <f>VLOOKUP($L80,'Data New'!B:$Q,16,FALSE)</f>
        <v>Level 4 Personal Tax (FA2024) - eBook - 2024/25 - Passcards eBook</v>
      </c>
      <c r="C80" s="6"/>
      <c r="D80" s="6"/>
      <c r="E80" s="6"/>
      <c r="F80" s="67"/>
      <c r="G80" s="6"/>
      <c r="H80" s="41" t="str">
        <f>VLOOKUP($L80,'Data New'!H:$Q,10,FALSE)</f>
        <v>FA1 Recording Financial Transactions - 2025/26 - Exam Practice Kit</v>
      </c>
      <c r="I80" s="6"/>
      <c r="J80" s="41" t="str">
        <f>VLOOKUP($L80,'Data New'!J:$Q,8,FALSE)</f>
        <v>Level 3 Understanding costs and budgets in an organisation - 2012 - Workbook</v>
      </c>
      <c r="K80" s="6"/>
      <c r="L80">
        <v>79</v>
      </c>
    </row>
    <row r="81" spans="1:12" x14ac:dyDescent="0.35">
      <c r="A81" s="51"/>
      <c r="B81" s="41" t="str">
        <f>VLOOKUP($L81,'Data New'!B:$Q,16,FALSE)</f>
        <v>Level 4 Audit and Assurance - 2024/25 - Course Book</v>
      </c>
      <c r="C81" s="6"/>
      <c r="D81" s="6"/>
      <c r="E81" s="6"/>
      <c r="F81" s="67"/>
      <c r="G81" s="6"/>
      <c r="H81" s="41" t="str">
        <f>VLOOKUP($L81,'Data New'!H:$Q,10,FALSE)</f>
        <v>FA1 Recording Financial Transactions - 2025/26 - Exam Practice Kit eBook</v>
      </c>
      <c r="I81" s="6"/>
      <c r="J81" s="41" t="str">
        <f>VLOOKUP($L81,'Data New'!J:$Q,8,FALSE)</f>
        <v>Level 3 Understanding costs and budgets in an organisation - 2012 - Workbook eBook</v>
      </c>
      <c r="K81" s="6"/>
      <c r="L81">
        <v>80</v>
      </c>
    </row>
    <row r="82" spans="1:12" x14ac:dyDescent="0.35">
      <c r="A82" s="51"/>
      <c r="B82" s="41" t="str">
        <f>VLOOKUP($L82,'Data New'!B:$Q,16,FALSE)</f>
        <v>Level 4 Audit &amp; Assurance - eBook - 2024/25 - Course Book eBook</v>
      </c>
      <c r="C82" s="6"/>
      <c r="D82" s="6"/>
      <c r="E82" s="6"/>
      <c r="F82" s="67"/>
      <c r="G82" s="6"/>
      <c r="H82" s="41" t="str">
        <f>VLOOKUP($L82,'Data New'!H:$Q,10,FALSE)</f>
        <v>FA1 Recording Financial Transactions - 2025/26 - Interactive Text</v>
      </c>
      <c r="I82" s="6"/>
      <c r="J82" s="41" t="str">
        <f>VLOOKUP($L82,'Data New'!J:$Q,8,FALSE)</f>
        <v>Level 3 Understanding Customer Service Standards and Requirements - 2012 - Workbook</v>
      </c>
      <c r="K82" s="6"/>
      <c r="L82">
        <v>81</v>
      </c>
    </row>
    <row r="83" spans="1:12" x14ac:dyDescent="0.35">
      <c r="A83" s="51"/>
      <c r="B83" s="41" t="str">
        <f>VLOOKUP($L83,'Data New'!B:$Q,16,FALSE)</f>
        <v>Level 4 Audit and Assurance - 2024/25 - Exam Practice Kit</v>
      </c>
      <c r="C83" s="6"/>
      <c r="D83" s="6"/>
      <c r="E83" s="6"/>
      <c r="F83" s="67"/>
      <c r="G83" s="6"/>
      <c r="H83" s="41" t="str">
        <f>VLOOKUP($L83,'Data New'!H:$Q,10,FALSE)</f>
        <v>FA1 Recording Financial Transactions - 2025/26 - Interactive Text eBook</v>
      </c>
      <c r="I83" s="6"/>
      <c r="J83" s="41" t="str">
        <f>VLOOKUP($L83,'Data New'!J:$Q,8,FALSE)</f>
        <v>Level 3 Understanding Customer Service Standards and Requirements - 2012 - Workbook eBook</v>
      </c>
      <c r="K83" s="6"/>
      <c r="L83">
        <v>82</v>
      </c>
    </row>
    <row r="84" spans="1:12" x14ac:dyDescent="0.35">
      <c r="A84" s="51"/>
      <c r="B84" s="41" t="str">
        <f>VLOOKUP($L84,'Data New'!B:$Q,16,FALSE)</f>
        <v>Level 4 Audit &amp; Assurance - eBook - 2024/25 - Exam Practice Kit eBook</v>
      </c>
      <c r="C84" s="6"/>
      <c r="D84" s="6"/>
      <c r="E84" s="6"/>
      <c r="F84" s="67"/>
      <c r="G84" s="6"/>
      <c r="H84" s="41" t="str">
        <f>VLOOKUP($L84,'Data New'!H:$Q,10,FALSE)</f>
        <v xml:space="preserve">FA1 Recording Financial Transactions - 2025/26 - Passcards </v>
      </c>
      <c r="I84" s="6"/>
      <c r="J84" s="41" t="str">
        <f>VLOOKUP($L84,'Data New'!J:$Q,8,FALSE)</f>
        <v>Level 3 Understanding discipline in the workplace - 2012 - Workbook</v>
      </c>
      <c r="K84" s="6"/>
      <c r="L84">
        <v>83</v>
      </c>
    </row>
    <row r="85" spans="1:12" x14ac:dyDescent="0.35">
      <c r="A85" s="51"/>
      <c r="B85" s="41" t="str">
        <f>VLOOKUP($L85,'Data New'!B:$Q,16,FALSE)</f>
        <v>Level 4 Audit and Assurance - From 2024 - Passcards</v>
      </c>
      <c r="C85" s="6"/>
      <c r="D85" s="6"/>
      <c r="E85" s="6"/>
      <c r="F85" s="67"/>
      <c r="G85" s="6"/>
      <c r="H85" s="41" t="str">
        <f>VLOOKUP($L85,'Data New'!H:$Q,10,FALSE)</f>
        <v>FA1 Recording Financial Transactions - 2025/26 - Passcards eBook</v>
      </c>
      <c r="I85" s="6"/>
      <c r="J85" s="41" t="str">
        <f>VLOOKUP($L85,'Data New'!J:$Q,8,FALSE)</f>
        <v>Level 3 Understanding discipline in the workplace - 2012 - Workbook eBook</v>
      </c>
      <c r="K85" s="6"/>
      <c r="L85">
        <v>84</v>
      </c>
    </row>
    <row r="86" spans="1:12" x14ac:dyDescent="0.35">
      <c r="A86" s="51"/>
      <c r="B86" s="41" t="str">
        <f>VLOOKUP($L86,'Data New'!B:$Q,16,FALSE)</f>
        <v>Level 4 Audit &amp; Assurance - eBook - From 2024 - Passcards eBook</v>
      </c>
      <c r="C86" s="6"/>
      <c r="D86" s="6"/>
      <c r="E86" s="6"/>
      <c r="F86" s="67"/>
      <c r="G86" s="6"/>
      <c r="H86" s="41" t="str">
        <f>VLOOKUP($L86,'Data New'!H:$Q,10,FALSE)</f>
        <v>FA1 Recording Financial Transactions - 2024/25 - Interactive Text</v>
      </c>
      <c r="I86" s="6"/>
      <c r="J86" s="41" t="str">
        <f>VLOOKUP($L86,'Data New'!J:$Q,8,FALSE)</f>
        <v>Level 3 Understanding health &amp; safety in the workplace - 2012 - Workbook</v>
      </c>
      <c r="K86" s="6"/>
      <c r="L86">
        <v>85</v>
      </c>
    </row>
    <row r="87" spans="1:12" x14ac:dyDescent="0.35">
      <c r="A87" s="51"/>
      <c r="B87" s="41" t="str">
        <f>VLOOKUP($L87,'Data New'!B:$Q,16,FALSE)</f>
        <v>Level 4 Cash and Financial Management - 2024/25 - Course Book</v>
      </c>
      <c r="C87" s="6"/>
      <c r="D87" s="6"/>
      <c r="E87" s="6"/>
      <c r="F87" s="67"/>
      <c r="G87" s="6"/>
      <c r="H87" s="41" t="str">
        <f>VLOOKUP($L87,'Data New'!H:$Q,10,FALSE)</f>
        <v>FA1 Recording Financial Transactions - 2024/25 - Interactive Text eBook</v>
      </c>
      <c r="I87" s="6"/>
      <c r="J87" s="41" t="str">
        <f>VLOOKUP($L87,'Data New'!J:$Q,8,FALSE)</f>
        <v>Level 3 Understanding health &amp; safety in the workplace - 2012 - Workbook eBook</v>
      </c>
      <c r="K87" s="6"/>
      <c r="L87">
        <v>86</v>
      </c>
    </row>
    <row r="88" spans="1:12" x14ac:dyDescent="0.35">
      <c r="A88" s="51"/>
      <c r="B88" s="41" t="str">
        <f>VLOOKUP($L88,'Data New'!B:$Q,16,FALSE)</f>
        <v>Level 4 Cash and Financial Management - eBook - 2024/25 - Course Book eBook</v>
      </c>
      <c r="C88" s="6"/>
      <c r="D88" s="6"/>
      <c r="E88" s="6"/>
      <c r="F88" s="67"/>
      <c r="G88" s="6"/>
      <c r="H88" s="41" t="str">
        <f>VLOOKUP($L88,'Data New'!H:$Q,10,FALSE)</f>
        <v>FA1 Recording Financial Transactions - 2024/25 - Exam Practice Kit</v>
      </c>
      <c r="I88" s="6"/>
      <c r="J88" s="41" t="str">
        <f>VLOOKUP($L88,'Data New'!J:$Q,8,FALSE)</f>
        <v>Level 3 Understanding Innovation and Change in an Organisation - 2012 - Workbook</v>
      </c>
      <c r="K88" s="6"/>
      <c r="L88">
        <v>87</v>
      </c>
    </row>
    <row r="89" spans="1:12" x14ac:dyDescent="0.35">
      <c r="A89" s="51"/>
      <c r="B89" s="41" t="str">
        <f>VLOOKUP($L89,'Data New'!B:$Q,16,FALSE)</f>
        <v>Level 4 Cash and Financial Management - 2024/25 - Exam Practice Kit</v>
      </c>
      <c r="C89" s="6"/>
      <c r="D89" s="6"/>
      <c r="E89" s="6"/>
      <c r="F89" s="67"/>
      <c r="G89" s="6"/>
      <c r="H89" s="41" t="str">
        <f>VLOOKUP($L89,'Data New'!H:$Q,10,FALSE)</f>
        <v>FA1 Recording Financial Transactions - 2024/25 - Exam Practice Kit eBook</v>
      </c>
      <c r="I89" s="6"/>
      <c r="J89" s="41" t="str">
        <f>VLOOKUP($L89,'Data New'!J:$Q,8,FALSE)</f>
        <v>Level 3 Understanding Innovation and Change in an Organisation - 2012 - Workbook eBook</v>
      </c>
      <c r="K89" s="6"/>
      <c r="L89">
        <v>88</v>
      </c>
    </row>
    <row r="90" spans="1:12" x14ac:dyDescent="0.35">
      <c r="A90" s="51"/>
      <c r="B90" s="41" t="str">
        <f>VLOOKUP($L90,'Data New'!B:$Q,16,FALSE)</f>
        <v>Level 4 Cash and Financial Management - eBook - 2024/25 - Exam Practice Kit eBook</v>
      </c>
      <c r="C90" s="6"/>
      <c r="D90" s="6"/>
      <c r="E90" s="6"/>
      <c r="F90" s="67"/>
      <c r="G90" s="6"/>
      <c r="H90" s="41" t="str">
        <f>VLOOKUP($L90,'Data New'!H:$Q,10,FALSE)</f>
        <v>FA1 Recording Financial Transactions - 2024/25 - Passcards</v>
      </c>
      <c r="I90" s="6"/>
      <c r="J90" s="41" t="str">
        <f>VLOOKUP($L90,'Data New'!J:$Q,8,FALSE)</f>
        <v>Level 3 Understanding Leadership - 2012 - Workbook</v>
      </c>
      <c r="K90" s="6"/>
      <c r="L90">
        <v>89</v>
      </c>
    </row>
    <row r="91" spans="1:12" x14ac:dyDescent="0.35">
      <c r="A91" s="51"/>
      <c r="B91" s="41" t="str">
        <f>VLOOKUP($L91,'Data New'!B:$Q,16,FALSE)</f>
        <v>Level 4 Cash and Financial Management - From 2024 - Passcards</v>
      </c>
      <c r="C91" s="6"/>
      <c r="D91" s="6"/>
      <c r="E91" s="6"/>
      <c r="F91" s="67"/>
      <c r="G91" s="6"/>
      <c r="H91" s="41" t="str">
        <f>VLOOKUP($L91,'Data New'!H:$Q,10,FALSE)</f>
        <v>FA1 Recording Financial Transactions - 2024/25 - Passcards eBook</v>
      </c>
      <c r="I91" s="6"/>
      <c r="J91" s="41" t="str">
        <f>VLOOKUP($L91,'Data New'!J:$Q,8,FALSE)</f>
        <v>Level 3 Understanding Leadership - 2012 - Workbook eBook</v>
      </c>
      <c r="K91" s="6"/>
      <c r="L91">
        <v>90</v>
      </c>
    </row>
    <row r="92" spans="1:12" x14ac:dyDescent="0.35">
      <c r="A92" s="51"/>
      <c r="B92" s="41" t="str">
        <f>VLOOKUP($L92,'Data New'!B:$Q,16,FALSE)</f>
        <v>Level 4 Cash and Financial Management - eBook - From 2024 - Passcards eBook</v>
      </c>
      <c r="C92" s="6"/>
      <c r="D92" s="6"/>
      <c r="E92" s="6"/>
      <c r="F92" s="67"/>
      <c r="G92" s="6"/>
      <c r="H92" s="41" t="str">
        <f>VLOOKUP($L92,'Data New'!H:$Q,10,FALSE)</f>
        <v>FA1 Recording Financial Transactions - 2024/25 - Course Notes</v>
      </c>
      <c r="I92" s="6"/>
      <c r="J92" s="41" t="str">
        <f>VLOOKUP($L92,'Data New'!J:$Q,8,FALSE)</f>
        <v>Level 3 Understanding marketing for managers - 2012 - Workbook</v>
      </c>
      <c r="K92" s="6"/>
      <c r="L92">
        <v>91</v>
      </c>
    </row>
    <row r="93" spans="1:12" x14ac:dyDescent="0.35">
      <c r="A93" s="51"/>
      <c r="B93" s="41" t="str">
        <f>VLOOKUP($L93,'Data New'!B:$Q,16,FALSE)</f>
        <v>Level 4 Credit and Debt Management - 2024/25 - Course Book</v>
      </c>
      <c r="C93" s="6"/>
      <c r="D93" s="6"/>
      <c r="E93" s="6"/>
      <c r="F93" s="67"/>
      <c r="G93" s="6"/>
      <c r="H93" s="41" t="str">
        <f>VLOOKUP($L93,'Data New'!H:$Q,10,FALSE)</f>
        <v>MA1 Management Information - 2024/25 - Course Notes</v>
      </c>
      <c r="I93" s="6"/>
      <c r="J93" s="41" t="str">
        <f>VLOOKUP($L93,'Data New'!J:$Q,8,FALSE)</f>
        <v>Level 3 Understanding marketing for managers - 2012 - Workbook eBook</v>
      </c>
      <c r="K93" s="6"/>
      <c r="L93">
        <v>92</v>
      </c>
    </row>
    <row r="94" spans="1:12" x14ac:dyDescent="0.35">
      <c r="A94" s="51"/>
      <c r="B94" s="41" t="str">
        <f>VLOOKUP($L94,'Data New'!B:$Q,16,FALSE)</f>
        <v>Level 4 Credit and Debt Management - eBook - 2024/25 - Course Book eBook</v>
      </c>
      <c r="C94" s="6"/>
      <c r="D94" s="6"/>
      <c r="E94" s="6"/>
      <c r="F94" s="67"/>
      <c r="G94" s="6"/>
      <c r="H94" s="41" t="str">
        <f>VLOOKUP($L94,'Data New'!H:$Q,10,FALSE)</f>
        <v>FA2 Maintaining Financial Records - 2024/25 - Course Notes</v>
      </c>
      <c r="I94" s="6"/>
      <c r="J94" s="41" t="str">
        <f>VLOOKUP($L94,'Data New'!J:$Q,8,FALSE)</f>
        <v>Level 3 Understanding negotiation and networking in the workplace - 2012 - Workbook</v>
      </c>
      <c r="K94" s="6"/>
      <c r="L94">
        <v>93</v>
      </c>
    </row>
    <row r="95" spans="1:12" x14ac:dyDescent="0.35">
      <c r="A95" s="51"/>
      <c r="B95" s="41" t="str">
        <f>VLOOKUP($L95,'Data New'!B:$Q,16,FALSE)</f>
        <v>Level 4 Credit and Debt Management - 2024/25 - Exam Practice Kit</v>
      </c>
      <c r="C95" s="6"/>
      <c r="D95" s="6"/>
      <c r="E95" s="6"/>
      <c r="F95" s="67"/>
      <c r="G95" s="6"/>
      <c r="H95" s="41" t="str">
        <f>VLOOKUP($L95,'Data New'!H:$Q,10,FALSE)</f>
        <v>MA2 Managing Costs and Finances - 2024/25 - Course Notes</v>
      </c>
      <c r="I95" s="6"/>
      <c r="J95" s="41" t="str">
        <f>VLOOKUP($L95,'Data New'!J:$Q,8,FALSE)</f>
        <v>Level 3 Understanding negotiation and networking in the workplace - 2012 - Workbook eBook</v>
      </c>
      <c r="K95" s="6"/>
      <c r="L95">
        <v>94</v>
      </c>
    </row>
    <row r="96" spans="1:12" x14ac:dyDescent="0.35">
      <c r="A96" s="51"/>
      <c r="B96" s="41" t="str">
        <f>VLOOKUP($L96,'Data New'!B:$Q,16,FALSE)</f>
        <v>Level 4 Credit and Debt Management - eBook - 2024/25 - Exam Practice Kit eBook</v>
      </c>
      <c r="C96" s="6"/>
      <c r="D96" s="6"/>
      <c r="E96" s="6"/>
      <c r="F96" s="67"/>
      <c r="G96" s="6"/>
      <c r="H96" s="41" t="str">
        <f>VLOOKUP($L96,'Data New'!H:$Q,10,FALSE)</f>
        <v>FA1 Recording Financial Transactions - 2025/26 - Course Notes</v>
      </c>
      <c r="I96" s="6"/>
      <c r="J96" s="41" t="str">
        <f>VLOOKUP($L96,'Data New'!J:$Q,8,FALSE)</f>
        <v>Level 3 Understanding organising &amp; delegating in the workplace - 2012 - Workbook</v>
      </c>
      <c r="K96" s="6"/>
      <c r="L96">
        <v>95</v>
      </c>
    </row>
    <row r="97" spans="1:12" x14ac:dyDescent="0.35">
      <c r="A97" s="51"/>
      <c r="B97" s="41" t="str">
        <f>VLOOKUP($L97,'Data New'!B:$Q,16,FALSE)</f>
        <v>Level 4 Credit and Debt Management - From 2024 - Passcards</v>
      </c>
      <c r="C97" s="6"/>
      <c r="D97" s="6"/>
      <c r="E97" s="6"/>
      <c r="F97" s="67"/>
      <c r="G97" s="6"/>
      <c r="H97" s="41" t="str">
        <f>VLOOKUP($L97,'Data New'!H:$Q,10,FALSE)</f>
        <v>MA1 Management Information - 2025/26 - Course Notes</v>
      </c>
      <c r="I97" s="6"/>
      <c r="J97" s="41" t="str">
        <f>VLOOKUP($L97,'Data New'!J:$Q,8,FALSE)</f>
        <v>Level 3 Understanding organising &amp; delegating in the workplace - 2012 - Workbook eBook</v>
      </c>
      <c r="K97" s="6"/>
      <c r="L97">
        <v>96</v>
      </c>
    </row>
    <row r="98" spans="1:12" x14ac:dyDescent="0.35">
      <c r="A98" s="51"/>
      <c r="B98" s="41" t="str">
        <f>VLOOKUP($L98,'Data New'!B:$Q,16,FALSE)</f>
        <v>Level 4 Credit and Debt Management - eBook - From 2024 - Passcards eBook</v>
      </c>
      <c r="C98" s="6"/>
      <c r="D98" s="6"/>
      <c r="E98" s="6"/>
      <c r="F98" s="67"/>
      <c r="G98" s="6"/>
      <c r="H98" s="41" t="str">
        <f>VLOOKUP($L98,'Data New'!H:$Q,10,FALSE)</f>
        <v>FA2 Maintaining Financial Records - 2025/26 - Course Notes</v>
      </c>
      <c r="I98" s="6"/>
      <c r="J98" s="41" t="str">
        <f>VLOOKUP($L98,'Data New'!J:$Q,8,FALSE)</f>
        <v>Level 3 Understanding performance management - 2012 - Workbook</v>
      </c>
      <c r="K98" s="6"/>
      <c r="L98">
        <v>97</v>
      </c>
    </row>
    <row r="99" spans="1:12" x14ac:dyDescent="0.35">
      <c r="A99" s="51"/>
      <c r="B99" s="41" t="str">
        <f>VLOOKUP($L99,'Data New'!B:$Q,16,FALSE)</f>
        <v>Level 2 Introduction to Bookkeeping (ITBK) - 2025/26 - Course Book</v>
      </c>
      <c r="C99" s="6"/>
      <c r="D99" s="6"/>
      <c r="E99" s="6"/>
      <c r="F99" s="67"/>
      <c r="G99" s="6"/>
      <c r="H99" s="41" t="str">
        <f>VLOOKUP($L99,'Data New'!H:$Q,10,FALSE)</f>
        <v>MA2 Managing Costs and Finances - 2025/26 - Course Notes</v>
      </c>
      <c r="I99" s="6"/>
      <c r="J99" s="41" t="str">
        <f>VLOOKUP($L99,'Data New'!J:$Q,8,FALSE)</f>
        <v>Level 3 Understanding performance management - 2012 - Workbook eBook</v>
      </c>
      <c r="K99" s="6"/>
      <c r="L99">
        <v>98</v>
      </c>
    </row>
    <row r="100" spans="1:12" x14ac:dyDescent="0.35">
      <c r="A100" s="51"/>
      <c r="B100" s="41" t="str">
        <f>VLOOKUP($L100,'Data New'!B:$Q,16,FALSE)</f>
        <v>Level 2 Introduction to Bookkeeping (ITBK) - 2025/26 - Course Book eBook</v>
      </c>
      <c r="C100" s="6"/>
      <c r="D100" s="6"/>
      <c r="E100" s="6"/>
      <c r="F100" s="67"/>
      <c r="G100" s="6"/>
      <c r="H100" s="41" t="str">
        <f>VLOOKUP($L100,'Data New'!H:$Q,10,FALSE)</f>
        <v>FAU Foundations in Audit - 2025/26 - Course Notes</v>
      </c>
      <c r="I100" s="6"/>
      <c r="J100" s="41" t="str">
        <f>VLOOKUP($L100,'Data New'!J:$Q,8,FALSE)</f>
        <v>Level 3 Understanding recruitment and selection of new staff in the workplace - 2012 - Workbook</v>
      </c>
      <c r="K100" s="6"/>
      <c r="L100">
        <v>99</v>
      </c>
    </row>
    <row r="101" spans="1:12" x14ac:dyDescent="0.35">
      <c r="A101" s="51"/>
      <c r="B101" s="41" t="str">
        <f>VLOOKUP($L101,'Data New'!B:$Q,16,FALSE)</f>
        <v>Level 2 Introduction to Bookkeeping (ITBK) - 2025/26 - Exam Practice Kit</v>
      </c>
      <c r="C101" s="6"/>
      <c r="D101" s="6"/>
      <c r="E101" s="6"/>
      <c r="F101" s="67"/>
      <c r="G101" s="6"/>
      <c r="H101" s="41" t="str">
        <f>VLOOKUP($L101,'Data New'!H:$Q,10,FALSE)</f>
        <v>FFM Foundations in Financial Management - 2025/26 - Course Notes</v>
      </c>
      <c r="I101" s="6"/>
      <c r="J101" s="41" t="str">
        <f>VLOOKUP($L101,'Data New'!J:$Q,8,FALSE)</f>
        <v>Level 3 Understanding recruitment and selection of new staff in the workplace - 2012 - Workbook eBook</v>
      </c>
      <c r="K101" s="6"/>
      <c r="L101">
        <v>100</v>
      </c>
    </row>
    <row r="102" spans="1:12" x14ac:dyDescent="0.35">
      <c r="A102" s="51"/>
      <c r="B102" s="41" t="str">
        <f>VLOOKUP($L102,'Data New'!B:$Q,16,FALSE)</f>
        <v>Level 2 Introduction to Bookkeeping (ITBK) - 2025/26 - Exam Practice Kit eBook</v>
      </c>
      <c r="C102" s="6"/>
      <c r="D102" s="6"/>
      <c r="E102" s="6"/>
      <c r="F102" s="67"/>
      <c r="G102" s="6"/>
      <c r="H102" s="6"/>
      <c r="I102" s="6"/>
      <c r="J102" s="41" t="str">
        <f>VLOOKUP($L102,'Data New'!J:$Q,8,FALSE)</f>
        <v>Level 3 Understanding stress management in the workplace - 2012 - Workbook</v>
      </c>
      <c r="K102" s="6"/>
      <c r="L102">
        <v>101</v>
      </c>
    </row>
    <row r="103" spans="1:12" x14ac:dyDescent="0.35">
      <c r="A103" s="51"/>
      <c r="B103" s="41" t="str">
        <f>VLOOKUP($L103,'Data New'!B:$Q,16,FALSE)</f>
        <v>Level 2 Principles of Bookkeeping Controls (POBC) - 2025/26 - Course Book</v>
      </c>
      <c r="C103" s="6"/>
      <c r="D103" s="6"/>
      <c r="E103" s="6"/>
      <c r="F103" s="67"/>
      <c r="G103" s="6"/>
      <c r="H103" s="6"/>
      <c r="I103" s="6"/>
      <c r="J103" s="41" t="str">
        <f>VLOOKUP($L103,'Data New'!J:$Q,8,FALSE)</f>
        <v>Level 3 Understanding stress management in the workplace - 2012 - Workbook eBook</v>
      </c>
      <c r="K103" s="6"/>
      <c r="L103">
        <v>102</v>
      </c>
    </row>
    <row r="104" spans="1:12" x14ac:dyDescent="0.35">
      <c r="A104" s="51"/>
      <c r="B104" s="41" t="str">
        <f>VLOOKUP($L104,'Data New'!B:$Q,16,FALSE)</f>
        <v>Level 2 Principles of Bookkeeping Controls (POBC) - 2025/26 - Course Book eBook</v>
      </c>
      <c r="C104" s="6"/>
      <c r="D104" s="6"/>
      <c r="E104" s="6"/>
      <c r="F104" s="67"/>
      <c r="G104" s="6"/>
      <c r="H104" s="6"/>
      <c r="I104" s="6"/>
      <c r="J104" s="41" t="str">
        <f>VLOOKUP($L104,'Data New'!J:$Q,8,FALSE)</f>
        <v>Level 3 Understanding the Communication Process in the Workplace - 2012 - Workbook</v>
      </c>
      <c r="K104" s="6"/>
      <c r="L104">
        <v>103</v>
      </c>
    </row>
    <row r="105" spans="1:12" x14ac:dyDescent="0.35">
      <c r="A105" s="51"/>
      <c r="B105" s="41" t="str">
        <f>VLOOKUP($L105,'Data New'!B:$Q,16,FALSE)</f>
        <v>Level 2 Principles of Bookkeeping Controls (POBC) - 2025/26 - Exam Practice Kit</v>
      </c>
      <c r="C105" s="6"/>
      <c r="D105" s="6"/>
      <c r="E105" s="6"/>
      <c r="F105" s="67"/>
      <c r="G105" s="6"/>
      <c r="H105" s="6"/>
      <c r="I105" s="6"/>
      <c r="J105" s="41" t="str">
        <f>VLOOKUP($L105,'Data New'!J:$Q,8,FALSE)</f>
        <v>Level 3 Understanding the Communication Process in the Workplace - 2012 - Workbook eBook</v>
      </c>
      <c r="K105" s="6"/>
      <c r="L105">
        <v>104</v>
      </c>
    </row>
    <row r="106" spans="1:12" x14ac:dyDescent="0.35">
      <c r="A106" s="51"/>
      <c r="B106" s="41" t="str">
        <f>VLOOKUP($L106,'Data New'!B:$Q,16,FALSE)</f>
        <v>Level 2 Principles of Bookkeeping Controls(POBC) - 2025/26 - Exam Practice Kit eBook</v>
      </c>
      <c r="C106" s="6"/>
      <c r="D106" s="6"/>
      <c r="E106" s="6"/>
      <c r="F106" s="67"/>
      <c r="G106" s="6"/>
      <c r="H106" s="6"/>
      <c r="I106" s="6"/>
      <c r="J106" s="41" t="str">
        <f>VLOOKUP($L106,'Data New'!J:$Q,8,FALSE)</f>
        <v>Level 3 Understanding the induction of new staff in the workplace - 2012 - Workbook</v>
      </c>
      <c r="K106" s="6"/>
      <c r="L106">
        <v>105</v>
      </c>
    </row>
    <row r="107" spans="1:12" x14ac:dyDescent="0.35">
      <c r="A107" s="51"/>
      <c r="B107" s="41" t="str">
        <f>VLOOKUP($L107,'Data New'!B:$Q,16,FALSE)</f>
        <v>Level 2 Principles of Costing (POCN) - 2025/26 - Course Book</v>
      </c>
      <c r="C107" s="6"/>
      <c r="D107" s="6"/>
      <c r="E107" s="6"/>
      <c r="F107" s="67"/>
      <c r="G107" s="6"/>
      <c r="H107" s="6"/>
      <c r="I107" s="6"/>
      <c r="J107" s="41" t="str">
        <f>VLOOKUP($L107,'Data New'!J:$Q,8,FALSE)</f>
        <v>Level 3 Understanding the induction of new staff in the workplace - 2012 - Workbook eBook</v>
      </c>
      <c r="K107" s="6"/>
      <c r="L107">
        <v>106</v>
      </c>
    </row>
    <row r="108" spans="1:12" x14ac:dyDescent="0.35">
      <c r="A108" s="51"/>
      <c r="B108" s="41" t="str">
        <f>VLOOKUP($L108,'Data New'!B:$Q,16,FALSE)</f>
        <v>Level 2 Principles of Costing (POCN) - 2025/26 - Course Book eBook</v>
      </c>
      <c r="C108" s="6"/>
      <c r="D108" s="6"/>
      <c r="E108" s="6"/>
      <c r="F108" s="67"/>
      <c r="G108" s="6"/>
      <c r="H108" s="6"/>
      <c r="I108" s="6"/>
      <c r="J108" s="41" t="str">
        <f>VLOOKUP($L108,'Data New'!J:$Q,8,FALSE)</f>
        <v>Level 3 Understanding the organisations in its context - 2012 - Workbook</v>
      </c>
      <c r="K108" s="6"/>
      <c r="L108">
        <v>107</v>
      </c>
    </row>
    <row r="109" spans="1:12" x14ac:dyDescent="0.35">
      <c r="A109" s="51"/>
      <c r="B109" s="41" t="str">
        <f>VLOOKUP($L109,'Data New'!B:$Q,16,FALSE)</f>
        <v>Level 2 Principles of Costing (POCN) - 2025/26 - Exam Practice Kit</v>
      </c>
      <c r="C109" s="6"/>
      <c r="D109" s="6"/>
      <c r="E109" s="6"/>
      <c r="F109" s="67"/>
      <c r="G109" s="6"/>
      <c r="H109" s="6"/>
      <c r="I109" s="6"/>
      <c r="J109" s="41" t="str">
        <f>VLOOKUP($L109,'Data New'!J:$Q,8,FALSE)</f>
        <v>Level 3 Understanding the organisations in its context - 2012 - Workbook eBook</v>
      </c>
      <c r="K109" s="6"/>
      <c r="L109">
        <v>108</v>
      </c>
    </row>
    <row r="110" spans="1:12" x14ac:dyDescent="0.35">
      <c r="A110" s="51"/>
      <c r="B110" s="41" t="str">
        <f>VLOOKUP($L110,'Data New'!B:$Q,16,FALSE)</f>
        <v>Level 2 Principles of Costing (POCN) - 2025/26 - Exam Practice Kit eBook</v>
      </c>
      <c r="C110" s="6"/>
      <c r="D110" s="6"/>
      <c r="E110" s="6"/>
      <c r="F110" s="67"/>
      <c r="G110" s="6"/>
      <c r="H110" s="6"/>
      <c r="I110" s="6"/>
      <c r="J110" s="41" t="str">
        <f>VLOOKUP($L110,'Data New'!J:$Q,8,FALSE)</f>
        <v>Level 3 Understanding training and coaching in the workplace - 2012 - Workbook</v>
      </c>
      <c r="K110" s="6"/>
      <c r="L110">
        <v>109</v>
      </c>
    </row>
    <row r="111" spans="1:12" x14ac:dyDescent="0.35">
      <c r="A111" s="51"/>
      <c r="B111" s="41" t="str">
        <f>VLOOKUP($L111,'Data New'!B:$Q,16,FALSE)</f>
        <v>Level 2 The Business Environment (BESY) - 2025/26 - Course Book</v>
      </c>
      <c r="C111" s="6"/>
      <c r="D111" s="6"/>
      <c r="E111" s="6"/>
      <c r="F111" s="67"/>
      <c r="G111" s="6"/>
      <c r="H111" s="6"/>
      <c r="I111" s="6"/>
      <c r="J111" s="41" t="str">
        <f>VLOOKUP($L111,'Data New'!J:$Q,8,FALSE)</f>
        <v>Level 3 Understanding training and coaching in the workplace - 2012 - Workbook eBook</v>
      </c>
      <c r="K111" s="6"/>
      <c r="L111">
        <v>110</v>
      </c>
    </row>
    <row r="112" spans="1:12" x14ac:dyDescent="0.35">
      <c r="A112" s="51"/>
      <c r="B112" s="41" t="str">
        <f>VLOOKUP($L112,'Data New'!B:$Q,16,FALSE)</f>
        <v>Level 2 The Business Environment (BESY) - 2025/26 - Course Book eBook</v>
      </c>
      <c r="C112" s="6"/>
      <c r="D112" s="6"/>
      <c r="E112" s="6"/>
      <c r="F112" s="67"/>
      <c r="G112" s="6"/>
      <c r="H112" s="6"/>
      <c r="I112" s="6"/>
      <c r="J112" s="41" t="str">
        <f>VLOOKUP($L112,'Data New'!J:$Q,8,FALSE)</f>
        <v>Level 3 Understanding Workplace Information Systems - 2012 - Workbook</v>
      </c>
      <c r="K112" s="6"/>
      <c r="L112">
        <v>111</v>
      </c>
    </row>
    <row r="113" spans="1:12" x14ac:dyDescent="0.35">
      <c r="A113" s="51"/>
      <c r="B113" s="41" t="str">
        <f>VLOOKUP($L113,'Data New'!B:$Q,16,FALSE)</f>
        <v>Level 2 The Business Environment Synoptic Assessment (BESY) - 2025/26 - Exam Practice Kit</v>
      </c>
      <c r="C113" s="6"/>
      <c r="D113" s="6"/>
      <c r="E113" s="6"/>
      <c r="F113" s="67"/>
      <c r="G113" s="6"/>
      <c r="H113" s="6"/>
      <c r="I113" s="6"/>
      <c r="J113" s="41" t="str">
        <f>VLOOKUP($L113,'Data New'!J:$Q,8,FALSE)</f>
        <v>Level 3 Understanding Workplace Information Systems - 2012 - Workbook eBook</v>
      </c>
      <c r="K113" s="6"/>
      <c r="L113">
        <v>112</v>
      </c>
    </row>
    <row r="114" spans="1:12" x14ac:dyDescent="0.35">
      <c r="A114" s="51"/>
      <c r="B114" s="41" t="str">
        <f>VLOOKUP($L114,'Data New'!B:$Q,16,FALSE)</f>
        <v>Level 2 The Business Environment Synoptic Assessment (BESY) - 2025/26 - Exam Practice Kit eBook</v>
      </c>
      <c r="C114" s="6"/>
      <c r="D114" s="6"/>
      <c r="E114" s="6"/>
      <c r="F114" s="67"/>
      <c r="G114" s="6"/>
      <c r="H114" s="6"/>
      <c r="I114" s="6"/>
      <c r="J114" s="41" t="str">
        <f>VLOOKUP($L114,'Data New'!J:$Q,8,FALSE)</f>
        <v>Level 3 Undertaking quality management in the workplace - 2012 - Workbook</v>
      </c>
      <c r="K114" s="6"/>
      <c r="L114">
        <v>113</v>
      </c>
    </row>
    <row r="115" spans="1:12" x14ac:dyDescent="0.35">
      <c r="A115" s="51"/>
      <c r="B115" s="41" t="str">
        <f>VLOOKUP($L115,'Data New'!B:$Q,16,FALSE)</f>
        <v>Level 3 Business Awareness (BUAW) - 2025/26 - Course Book</v>
      </c>
      <c r="C115" s="6"/>
      <c r="D115" s="6"/>
      <c r="E115" s="6"/>
      <c r="F115" s="67"/>
      <c r="G115" s="6"/>
      <c r="H115" s="6"/>
      <c r="I115" s="6"/>
      <c r="J115" s="41" t="str">
        <f>VLOOKUP($L115,'Data New'!J:$Q,8,FALSE)</f>
        <v>Level 3 Undertaking quality management in the workplace - 2012 - Workbook eBook</v>
      </c>
      <c r="K115" s="6"/>
      <c r="L115">
        <v>114</v>
      </c>
    </row>
    <row r="116" spans="1:12" x14ac:dyDescent="0.35">
      <c r="A116" s="51"/>
      <c r="B116" s="41" t="str">
        <f>VLOOKUP($L116,'Data New'!B:$Q,16,FALSE)</f>
        <v>Level 3 Business Awareness (BUAW) - 2025/26 - Course Book eBook</v>
      </c>
      <c r="C116" s="6"/>
      <c r="D116" s="6"/>
      <c r="E116" s="6"/>
      <c r="F116" s="67"/>
      <c r="G116" s="6"/>
      <c r="H116" s="67"/>
      <c r="I116" s="6"/>
      <c r="J116" s="41" t="str">
        <f>VLOOKUP($L116,'Data New'!J:$Q,8,FALSE)</f>
        <v>Level 3 Writing for Business - 2012 - Workbook</v>
      </c>
      <c r="K116" s="6"/>
      <c r="L116">
        <v>115</v>
      </c>
    </row>
    <row r="117" spans="1:12" x14ac:dyDescent="0.35">
      <c r="A117" s="51"/>
      <c r="B117" s="41" t="str">
        <f>VLOOKUP($L117,'Data New'!B:$Q,16,FALSE)</f>
        <v>Level 3 Business Awareness (BUAW) - 2025/26 - Exam Practice Kit</v>
      </c>
      <c r="C117" s="6"/>
      <c r="D117" s="6"/>
      <c r="E117" s="6"/>
      <c r="F117" s="67"/>
      <c r="G117" s="6"/>
      <c r="H117" s="67"/>
      <c r="I117" s="6"/>
      <c r="J117" s="41" t="str">
        <f>VLOOKUP($L117,'Data New'!J:$Q,8,FALSE)</f>
        <v>Level 3 Writing for Business - 2012 - Workbook eBook</v>
      </c>
      <c r="K117" s="6"/>
      <c r="L117">
        <v>116</v>
      </c>
    </row>
    <row r="118" spans="1:12" x14ac:dyDescent="0.35">
      <c r="A118" s="51"/>
      <c r="B118" s="41" t="str">
        <f>VLOOKUP($L118,'Data New'!B:$Q,16,FALSE)</f>
        <v>Level 3 Business Awareness (BUAW) - 2025/26 - Exam Practice Kit eBook</v>
      </c>
      <c r="C118" s="6"/>
      <c r="D118" s="67"/>
      <c r="E118" s="6"/>
      <c r="F118" s="67"/>
      <c r="G118" s="6"/>
      <c r="H118" s="67"/>
      <c r="I118" s="6"/>
      <c r="J118" s="41" t="str">
        <f>VLOOKUP($L118,'Data New'!J:$Q,8,FALSE)</f>
        <v>Level 3 Planning Change in the Workplace - 2012 - Workbook</v>
      </c>
      <c r="K118" s="6"/>
      <c r="L118">
        <v>117</v>
      </c>
    </row>
    <row r="119" spans="1:12" x14ac:dyDescent="0.35">
      <c r="A119" s="51"/>
      <c r="B119" s="41" t="str">
        <f>VLOOKUP($L119,'Data New'!B:$Q,16,FALSE)</f>
        <v>Level 3 Financial Accounting: Preparing Financial Statements (FAPS) - 2025/26 - Course Book</v>
      </c>
      <c r="C119" s="6"/>
      <c r="D119" s="67"/>
      <c r="E119" s="6"/>
      <c r="F119" s="67"/>
      <c r="G119" s="6"/>
      <c r="H119" s="67"/>
      <c r="I119" s="6"/>
      <c r="J119" s="41" t="str">
        <f>VLOOKUP($L119,'Data New'!J:$Q,8,FALSE)</f>
        <v>Level 3 Planning Change in the Workplace - 2012 - Workbook eBook</v>
      </c>
      <c r="K119" s="6"/>
      <c r="L119">
        <v>118</v>
      </c>
    </row>
    <row r="120" spans="1:12" x14ac:dyDescent="0.35">
      <c r="A120" s="51"/>
      <c r="B120" s="41" t="str">
        <f>VLOOKUP($L120,'Data New'!B:$Q,16,FALSE)</f>
        <v>Level 3 Financial Accounting: Preparing Financial Statements (FAPS) - 2025/26 - Course Book eBook</v>
      </c>
      <c r="C120" s="6"/>
      <c r="D120" s="67"/>
      <c r="E120" s="6"/>
      <c r="F120" s="67"/>
      <c r="G120" s="6"/>
      <c r="H120" s="67"/>
      <c r="I120" s="6"/>
      <c r="J120" s="41" t="str">
        <f>VLOOKUP($L120,'Data New'!J:$Q,8,FALSE)</f>
        <v>Level 4 Budgetary planning and control - 2012 - Workbook</v>
      </c>
      <c r="K120" s="6"/>
      <c r="L120">
        <v>119</v>
      </c>
    </row>
    <row r="121" spans="1:12" x14ac:dyDescent="0.35">
      <c r="A121" s="51"/>
      <c r="B121" s="41" t="str">
        <f>VLOOKUP($L121,'Data New'!B:$Q,16,FALSE)</f>
        <v>Level 3 Financial Accounting: Preparing Financial Statements (FAPS) - 2025/26 - Exam Practice Kit</v>
      </c>
      <c r="C121" s="6"/>
      <c r="D121" s="67"/>
      <c r="E121" s="6"/>
      <c r="F121" s="67"/>
      <c r="G121" s="6"/>
      <c r="H121" s="67"/>
      <c r="I121" s="6"/>
      <c r="J121" s="41" t="str">
        <f>VLOOKUP($L121,'Data New'!J:$Q,8,FALSE)</f>
        <v>Level 4 Budgetary planning and control - 2012 - Workbook eBook</v>
      </c>
      <c r="K121" s="6"/>
      <c r="L121">
        <v>120</v>
      </c>
    </row>
    <row r="122" spans="1:12" x14ac:dyDescent="0.35">
      <c r="A122" s="51"/>
      <c r="B122" s="41" t="str">
        <f>VLOOKUP($L122,'Data New'!B:$Q,16,FALSE)</f>
        <v>Level 3 Financial Accounting: Preparing Financial Statements (FAPS) - 2025/26 - Exam Practice Kit eBook</v>
      </c>
      <c r="C122" s="6"/>
      <c r="D122" s="67"/>
      <c r="E122" s="6"/>
      <c r="F122" s="67"/>
      <c r="G122" s="6"/>
      <c r="H122" s="67"/>
      <c r="I122" s="6"/>
      <c r="J122" s="41" t="str">
        <f>VLOOKUP($L122,'Data New'!J:$Q,8,FALSE)</f>
        <v>Level 4 Delegating Authority in the Workplace - 2012 - Workbook</v>
      </c>
      <c r="K122" s="6"/>
      <c r="L122">
        <v>121</v>
      </c>
    </row>
    <row r="123" spans="1:12" x14ac:dyDescent="0.35">
      <c r="A123" s="51"/>
      <c r="B123" s="41" t="str">
        <f>VLOOKUP($L123,'Data New'!B:$Q,16,FALSE)</f>
        <v>Level 3 Management Accounting Techniques (MATS) - 2025/26 - Course Book</v>
      </c>
      <c r="C123" s="6"/>
      <c r="D123" s="67"/>
      <c r="E123" s="6"/>
      <c r="F123" s="67"/>
      <c r="G123" s="6"/>
      <c r="H123" s="67"/>
      <c r="I123" s="6"/>
      <c r="J123" s="41" t="str">
        <f>VLOOKUP($L123,'Data New'!J:$Q,8,FALSE)</f>
        <v>Level 4 Delegating Authority in the Workplace - 2012 - Workbook eBook</v>
      </c>
      <c r="K123" s="6"/>
      <c r="L123">
        <v>122</v>
      </c>
    </row>
    <row r="124" spans="1:12" x14ac:dyDescent="0.35">
      <c r="A124" s="51"/>
      <c r="B124" s="41" t="str">
        <f>VLOOKUP($L124,'Data New'!B:$Q,16,FALSE)</f>
        <v>Level 3 Management Accounting Techniques (MATS) - 2025/26 - Course Book eBook</v>
      </c>
      <c r="C124" s="6"/>
      <c r="D124" s="67"/>
      <c r="E124" s="6"/>
      <c r="F124" s="67"/>
      <c r="G124" s="6"/>
      <c r="H124" s="67"/>
      <c r="I124" s="6"/>
      <c r="J124" s="41" t="str">
        <f>VLOOKUP($L124,'Data New'!J:$Q,8,FALSE)</f>
        <v>Level 4 Management Communications - 2012 - Workbook</v>
      </c>
      <c r="K124" s="6"/>
      <c r="L124">
        <v>123</v>
      </c>
    </row>
    <row r="125" spans="1:12" x14ac:dyDescent="0.35">
      <c r="A125" s="51"/>
      <c r="B125" s="41" t="str">
        <f>VLOOKUP($L125,'Data New'!B:$Q,16,FALSE)</f>
        <v>Level 3 Management Accounting Techniques (MATS) - 2025/26 - Exam Practice Kit</v>
      </c>
      <c r="C125" s="6"/>
      <c r="D125" s="67"/>
      <c r="E125" s="6"/>
      <c r="F125" s="67"/>
      <c r="G125" s="6"/>
      <c r="H125" s="67"/>
      <c r="I125" s="6"/>
      <c r="J125" s="41" t="str">
        <f>VLOOKUP($L125,'Data New'!J:$Q,8,FALSE)</f>
        <v>Level 4 Management Communications - 2012 - Workbook eBook</v>
      </c>
      <c r="K125" s="6"/>
      <c r="L125">
        <v>124</v>
      </c>
    </row>
    <row r="126" spans="1:12" x14ac:dyDescent="0.35">
      <c r="A126" s="51"/>
      <c r="B126" s="41" t="str">
        <f>VLOOKUP($L126,'Data New'!B:$Q,16,FALSE)</f>
        <v>Level 3 Management Accounting Techniques (MATS) - 2025/26 - Exam Practice Kit eBook</v>
      </c>
      <c r="C126" s="6"/>
      <c r="D126" s="51"/>
      <c r="E126" s="6"/>
      <c r="F126" s="51"/>
      <c r="G126" s="6"/>
      <c r="H126" s="51"/>
      <c r="I126" s="6"/>
      <c r="J126" s="41" t="str">
        <f>VLOOKUP($L126,'Data New'!J:$Q,8,FALSE)</f>
        <v>Level 4 Managing &amp; Implementing Change in the Workplace - 2012 - Workbook</v>
      </c>
      <c r="K126" s="6"/>
      <c r="L126">
        <v>125</v>
      </c>
    </row>
    <row r="127" spans="1:12" x14ac:dyDescent="0.35">
      <c r="A127" s="51"/>
      <c r="B127" s="41" t="str">
        <f>VLOOKUP($L127,'Data New'!B:$Q,16,FALSE)</f>
        <v>Level 4 Applied Management Accounting (AMAC) - 2025/26 - Course Book</v>
      </c>
      <c r="C127" s="6"/>
      <c r="D127" s="51"/>
      <c r="E127" s="6"/>
      <c r="F127" s="51"/>
      <c r="G127" s="6"/>
      <c r="H127" s="51"/>
      <c r="I127" s="6"/>
      <c r="J127" s="41" t="str">
        <f>VLOOKUP($L127,'Data New'!J:$Q,8,FALSE)</f>
        <v>Level 4 Managing &amp; Implementing Change in the Workplace - 2012 - Workbook eBook</v>
      </c>
      <c r="K127" s="6"/>
      <c r="L127">
        <v>126</v>
      </c>
    </row>
    <row r="128" spans="1:12" x14ac:dyDescent="0.35">
      <c r="A128" s="51"/>
      <c r="B128" s="41" t="str">
        <f>VLOOKUP($L128,'Data New'!B:$Q,16,FALSE)</f>
        <v>Level 4 Applied Management Accounting (AMAC) - 2025/26 - Course Book eBook</v>
      </c>
      <c r="C128" s="6"/>
      <c r="D128" s="51"/>
      <c r="E128" s="6"/>
      <c r="F128" s="51"/>
      <c r="G128" s="6"/>
      <c r="H128" s="51"/>
      <c r="I128" s="6"/>
      <c r="J128" s="41" t="str">
        <f>VLOOKUP($L128,'Data New'!J:$Q,8,FALSE)</f>
        <v>Level 4 Managing a Healthy &amp; Safe Environment - 2012 - Workbook</v>
      </c>
      <c r="K128" s="6"/>
      <c r="L128">
        <v>127</v>
      </c>
    </row>
    <row r="129" spans="1:12" x14ac:dyDescent="0.35">
      <c r="A129" s="51"/>
      <c r="B129" s="41" t="str">
        <f>VLOOKUP($L129,'Data New'!B:$Q,16,FALSE)</f>
        <v>Level 4 Applied Management Accounting (AMAC) - 2025/26 - Exam Practice Kit</v>
      </c>
      <c r="C129" s="6"/>
      <c r="D129" s="51"/>
      <c r="E129" s="6"/>
      <c r="F129" s="51"/>
      <c r="G129" s="6"/>
      <c r="H129" s="51"/>
      <c r="I129" s="6"/>
      <c r="J129" s="41" t="str">
        <f>VLOOKUP($L129,'Data New'!J:$Q,8,FALSE)</f>
        <v>Level 4 Managing a Healthy &amp; Safe Environment - 2012 - Workbook eBook</v>
      </c>
      <c r="K129" s="6"/>
      <c r="L129">
        <v>128</v>
      </c>
    </row>
    <row r="130" spans="1:12" x14ac:dyDescent="0.35">
      <c r="A130" s="51"/>
      <c r="B130" s="41" t="str">
        <f>VLOOKUP($L130,'Data New'!B:$Q,16,FALSE)</f>
        <v>Level 4 Applied Management Accounting (AMAC) - 2025/26 - Exam Practice Kit eBook</v>
      </c>
      <c r="C130" s="6"/>
      <c r="D130" s="51"/>
      <c r="E130" s="6"/>
      <c r="F130" s="51"/>
      <c r="G130" s="6"/>
      <c r="H130" s="51"/>
      <c r="I130" s="6"/>
      <c r="J130" s="41" t="str">
        <f>VLOOKUP($L130,'Data New'!J:$Q,8,FALSE)</f>
        <v>Level 4 Managing equality &amp; diversity in own area - 2012 - Workbook</v>
      </c>
      <c r="K130" s="6"/>
      <c r="L130">
        <v>129</v>
      </c>
    </row>
    <row r="131" spans="1:12" x14ac:dyDescent="0.35">
      <c r="A131" s="51"/>
      <c r="B131" s="41" t="str">
        <f>VLOOKUP($L131,'Data New'!B:$Q,16,FALSE)</f>
        <v>Level 4 Audit and Assurance (AUDT) - 2025/26 - Course Book</v>
      </c>
      <c r="C131" s="6"/>
      <c r="D131" s="51"/>
      <c r="E131" s="6"/>
      <c r="F131" s="51"/>
      <c r="G131" s="6"/>
      <c r="H131" s="51"/>
      <c r="I131" s="6"/>
      <c r="J131" s="41" t="str">
        <f>VLOOKUP($L131,'Data New'!J:$Q,8,FALSE)</f>
        <v>Level 4 Managing equality &amp; diversity in own area - 2012 - Workbook eBook</v>
      </c>
      <c r="K131" s="6"/>
      <c r="L131">
        <v>130</v>
      </c>
    </row>
    <row r="132" spans="1:12" x14ac:dyDescent="0.35">
      <c r="A132" s="51"/>
      <c r="B132" s="41" t="str">
        <f>VLOOKUP($L132,'Data New'!B:$Q,16,FALSE)</f>
        <v>Level 4 Audit and Assurance (AUDT) - 2025/26 - Course Book eBook</v>
      </c>
      <c r="C132" s="6"/>
      <c r="D132" s="51"/>
      <c r="E132" s="6"/>
      <c r="F132" s="51"/>
      <c r="G132" s="6"/>
      <c r="H132" s="51"/>
      <c r="I132" s="6"/>
      <c r="J132" s="41" t="str">
        <f>VLOOKUP($L132,'Data New'!J:$Q,8,FALSE)</f>
        <v>Level 4 Managing marketing activities - 2012 - Workbook</v>
      </c>
      <c r="K132" s="6"/>
      <c r="L132">
        <v>131</v>
      </c>
    </row>
    <row r="133" spans="1:12" x14ac:dyDescent="0.35">
      <c r="A133" s="51"/>
      <c r="B133" s="41" t="str">
        <f>VLOOKUP($L133,'Data New'!B:$Q,16,FALSE)</f>
        <v>Level 4 Audit and Assurance (AUDT) - 2025/26 - Exam Practice Kit</v>
      </c>
      <c r="C133" s="6"/>
      <c r="D133" s="51"/>
      <c r="E133" s="6"/>
      <c r="F133" s="51"/>
      <c r="G133" s="6"/>
      <c r="H133" s="51"/>
      <c r="I133" s="6"/>
      <c r="J133" s="41" t="str">
        <f>VLOOKUP($L133,'Data New'!J:$Q,8,FALSE)</f>
        <v>Level 4 Managing marketing activities - 2012 - Workbook eBook</v>
      </c>
      <c r="K133" s="6"/>
      <c r="L133">
        <v>132</v>
      </c>
    </row>
    <row r="134" spans="1:12" x14ac:dyDescent="0.35">
      <c r="A134" s="51"/>
      <c r="B134" s="41" t="str">
        <f>VLOOKUP($L134,'Data New'!B:$Q,16,FALSE)</f>
        <v>Level 4 Audit and Assurance (AUDT) - 2025/26 - Exam Practice Kit eBook</v>
      </c>
      <c r="C134" s="6"/>
      <c r="D134" s="51"/>
      <c r="E134" s="6"/>
      <c r="F134" s="51"/>
      <c r="G134" s="6"/>
      <c r="H134" s="51"/>
      <c r="I134" s="6"/>
      <c r="J134" s="41" t="str">
        <f>VLOOKUP($L134,'Data New'!J:$Q,8,FALSE)</f>
        <v>Level 4 Managing Meetings - 2012 - Workbook</v>
      </c>
      <c r="K134" s="6"/>
      <c r="L134">
        <v>133</v>
      </c>
    </row>
    <row r="135" spans="1:12" x14ac:dyDescent="0.35">
      <c r="A135" s="51"/>
      <c r="B135" s="41" t="str">
        <f>VLOOKUP($L135,'Data New'!B:$Q,16,FALSE)</f>
        <v>Level 4 Cash and Financial Management (CSFT) - 2025/26 - Course Book</v>
      </c>
      <c r="C135" s="6"/>
      <c r="D135" s="51"/>
      <c r="E135" s="6"/>
      <c r="F135" s="51"/>
      <c r="G135" s="6"/>
      <c r="H135" s="6"/>
      <c r="I135" s="6"/>
      <c r="J135" s="41" t="str">
        <f>VLOOKUP($L135,'Data New'!J:$Q,8,FALSE)</f>
        <v>Level 4 Managing Meetings - 2012 - Workbook eBook</v>
      </c>
      <c r="K135" s="6"/>
      <c r="L135">
        <v>134</v>
      </c>
    </row>
    <row r="136" spans="1:12" x14ac:dyDescent="0.35">
      <c r="A136" s="51"/>
      <c r="B136" s="41" t="str">
        <f>VLOOKUP($L136,'Data New'!B:$Q,16,FALSE)</f>
        <v>Level 4 Cash and Financial Management (CSFT) - 2025/26 - Course Book eBook</v>
      </c>
      <c r="C136" s="6"/>
      <c r="D136" s="51"/>
      <c r="E136" s="6"/>
      <c r="F136" s="51"/>
      <c r="G136" s="6"/>
      <c r="H136" s="6"/>
      <c r="I136" s="6"/>
      <c r="J136" s="41" t="str">
        <f>VLOOKUP($L136,'Data New'!J:$Q,8,FALSE)</f>
        <v>Level 4 Managing Personal Development - 2012 - Workbook</v>
      </c>
      <c r="K136" s="6"/>
      <c r="L136">
        <v>135</v>
      </c>
    </row>
    <row r="137" spans="1:12" x14ac:dyDescent="0.35">
      <c r="A137" s="51"/>
      <c r="B137" s="41" t="str">
        <f>VLOOKUP($L137,'Data New'!B:$Q,16,FALSE)</f>
        <v>Level 4 Cash and Financial Management (CSFT) - 2025/26 - Exam Practice Kit</v>
      </c>
      <c r="C137" s="6"/>
      <c r="D137" s="51"/>
      <c r="E137" s="6"/>
      <c r="F137" s="51"/>
      <c r="G137" s="6"/>
      <c r="H137" s="6"/>
      <c r="I137" s="6"/>
      <c r="J137" s="41" t="str">
        <f>VLOOKUP($L137,'Data New'!J:$Q,8,FALSE)</f>
        <v>Level 4 Managing Personal Development - 2012 - Workbook eBook</v>
      </c>
      <c r="K137" s="6"/>
      <c r="L137">
        <v>136</v>
      </c>
    </row>
    <row r="138" spans="1:12" x14ac:dyDescent="0.35">
      <c r="A138" s="51"/>
      <c r="B138" s="41" t="str">
        <f>VLOOKUP($L138,'Data New'!B:$Q,16,FALSE)</f>
        <v>Level 4 Cash and Financial Management (CSFT) - 2025/26 - Exam Practice Kit eBook</v>
      </c>
      <c r="C138" s="6"/>
      <c r="D138" s="51"/>
      <c r="E138" s="6"/>
      <c r="F138" s="51"/>
      <c r="G138" s="6"/>
      <c r="H138" s="6"/>
      <c r="I138" s="6"/>
      <c r="J138" s="41" t="str">
        <f>VLOOKUP($L138,'Data New'!J:$Q,8,FALSE)</f>
        <v>Level 4 Motivating People in the Workplace - 2012 - Workbook</v>
      </c>
      <c r="K138" s="6"/>
      <c r="L138">
        <v>137</v>
      </c>
    </row>
    <row r="139" spans="1:12" x14ac:dyDescent="0.35">
      <c r="A139" s="51"/>
      <c r="B139" s="41" t="str">
        <f>VLOOKUP($L139,'Data New'!B:$Q,16,FALSE)</f>
        <v>Level 4 Credit and Debt Management (CRDM) - 2025/26 - Course Book</v>
      </c>
      <c r="C139" s="6"/>
      <c r="D139" s="51"/>
      <c r="E139" s="6"/>
      <c r="F139" s="51"/>
      <c r="G139" s="6"/>
      <c r="H139" s="6"/>
      <c r="I139" s="6"/>
      <c r="J139" s="41" t="str">
        <f>VLOOKUP($L139,'Data New'!J:$Q,8,FALSE)</f>
        <v>Level 4 Motivating People in the Workplace - 2012 - Workbook eBook</v>
      </c>
      <c r="K139" s="6"/>
      <c r="L139">
        <v>138</v>
      </c>
    </row>
    <row r="140" spans="1:12" x14ac:dyDescent="0.35">
      <c r="A140" s="51"/>
      <c r="B140" s="41" t="str">
        <f>VLOOKUP($L140,'Data New'!B:$Q,16,FALSE)</f>
        <v>Level 4 Credit and Debt Management (CRDM) - 2025/26 - Course Book eBook</v>
      </c>
      <c r="C140" s="6"/>
      <c r="D140" s="51"/>
      <c r="E140" s="6"/>
      <c r="F140" s="51"/>
      <c r="G140" s="6"/>
      <c r="H140" s="6"/>
      <c r="I140" s="6"/>
      <c r="J140" s="41" t="str">
        <f>VLOOKUP($L140,'Data New'!J:$Q,8,FALSE)</f>
        <v>Level 4 Planning and leading a complex team activity - 2012 - Workbook</v>
      </c>
      <c r="K140" s="6"/>
      <c r="L140">
        <v>139</v>
      </c>
    </row>
    <row r="141" spans="1:12" x14ac:dyDescent="0.35">
      <c r="A141" s="51"/>
      <c r="B141" s="41" t="str">
        <f>VLOOKUP($L141,'Data New'!B:$Q,16,FALSE)</f>
        <v>Level 4 Credit and Debt Management (CRDM) - 2025/26 - Exam Practice Kit</v>
      </c>
      <c r="C141" s="6"/>
      <c r="D141" s="51"/>
      <c r="E141" s="6"/>
      <c r="F141" s="51"/>
      <c r="G141" s="6"/>
      <c r="H141" s="6"/>
      <c r="I141" s="6"/>
      <c r="J141" s="41" t="str">
        <f>VLOOKUP($L141,'Data New'!J:$Q,8,FALSE)</f>
        <v>Level 4 Planning and leading a complex team activity - 2012 - Workbook eBook</v>
      </c>
      <c r="K141" s="6"/>
      <c r="L141">
        <v>140</v>
      </c>
    </row>
    <row r="142" spans="1:12" x14ac:dyDescent="0.35">
      <c r="A142" s="51"/>
      <c r="B142" s="41" t="str">
        <f>VLOOKUP($L142,'Data New'!B:$Q,16,FALSE)</f>
        <v>Level 4 Credit and Debt Management (CRDM) - 2025/26 - Exam Practice Kit eBook</v>
      </c>
      <c r="C142" s="6"/>
      <c r="D142" s="51"/>
      <c r="E142" s="6"/>
      <c r="F142" s="51"/>
      <c r="G142" s="6"/>
      <c r="H142" s="6"/>
      <c r="I142" s="6"/>
      <c r="J142" s="41" t="str">
        <f>VLOOKUP($L142,'Data New'!J:$Q,8,FALSE)</f>
        <v>Level 4 Solving Problems by Making Effective Decisions in the Workplace - 2012 - Workbook</v>
      </c>
      <c r="K142" s="6"/>
      <c r="L142">
        <v>141</v>
      </c>
    </row>
    <row r="143" spans="1:12" x14ac:dyDescent="0.35">
      <c r="A143" s="51"/>
      <c r="B143" s="41" t="str">
        <f>VLOOKUP($L143,'Data New'!B:$Q,16,FALSE)</f>
        <v>Level 4 Drafting and Interpreting Financial Statements (DAIF) - 2025/26 - Course Book</v>
      </c>
      <c r="C143" s="6"/>
      <c r="D143" s="51"/>
      <c r="E143" s="6"/>
      <c r="F143" s="51"/>
      <c r="G143" s="6"/>
      <c r="H143" s="6"/>
      <c r="I143" s="6"/>
      <c r="J143" s="41" t="str">
        <f>VLOOKUP($L143,'Data New'!J:$Q,8,FALSE)</f>
        <v>Level 4 Solving Problems by Making Effective Decisions in the Workplace - 2012 - Workbook eBook</v>
      </c>
      <c r="K143" s="6"/>
      <c r="L143">
        <v>142</v>
      </c>
    </row>
    <row r="144" spans="1:12" x14ac:dyDescent="0.35">
      <c r="A144" s="51"/>
      <c r="B144" s="41" t="str">
        <f>VLOOKUP($L144,'Data New'!B:$Q,16,FALSE)</f>
        <v>Level 4 Drafting and Interpreting Financial Statements (DAIF) - 2025/26 - Course Book eBook</v>
      </c>
      <c r="C144" s="6"/>
      <c r="D144" s="51"/>
      <c r="E144" s="6"/>
      <c r="F144" s="51"/>
      <c r="G144" s="6"/>
      <c r="H144" s="6"/>
      <c r="I144" s="6"/>
      <c r="J144" s="41" t="str">
        <f>VLOOKUP($L144,'Data New'!J:$Q,8,FALSE)</f>
        <v>Level 4 Understanding Financial Management - 2012 - Workbook</v>
      </c>
      <c r="K144" s="6"/>
      <c r="L144">
        <v>143</v>
      </c>
    </row>
    <row r="145" spans="1:12" x14ac:dyDescent="0.35">
      <c r="A145" s="51"/>
      <c r="B145" s="41" t="str">
        <f>VLOOKUP($L145,'Data New'!B:$Q,16,FALSE)</f>
        <v>Level 4 Drafting and Interpreting Financial Statements (DAIF) - 2025/26 - Exam Practice Kit</v>
      </c>
      <c r="C145" s="6"/>
      <c r="D145" s="51"/>
      <c r="E145" s="6"/>
      <c r="F145" s="51"/>
      <c r="G145" s="6"/>
      <c r="H145" s="6"/>
      <c r="I145" s="6"/>
      <c r="J145" s="41" t="str">
        <f>VLOOKUP($L145,'Data New'!J:$Q,8,FALSE)</f>
        <v>Level 4 Understanding Financial Management - 2012 - Workbook eBook</v>
      </c>
      <c r="K145" s="6"/>
      <c r="L145">
        <v>144</v>
      </c>
    </row>
    <row r="146" spans="1:12" x14ac:dyDescent="0.35">
      <c r="A146" s="51"/>
      <c r="B146" s="41" t="str">
        <f>VLOOKUP($L146,'Data New'!B:$Q,16,FALSE)</f>
        <v>Level 4 Drafting and Interpreting Financial Statements (DAIF) - 2025/26 - Exam Practice Kit eBook</v>
      </c>
      <c r="C146" s="6"/>
      <c r="D146" s="6"/>
      <c r="E146" s="6"/>
      <c r="F146" s="51"/>
      <c r="G146" s="6"/>
      <c r="H146" s="6"/>
      <c r="I146" s="6"/>
      <c r="J146" s="41" t="str">
        <f>VLOOKUP($L146,'Data New'!J:$Q,8,FALSE)</f>
        <v>Level 4 Understanding the Importance of Marketing for an Organisation - 2012 - Workbook</v>
      </c>
      <c r="K146" s="6"/>
      <c r="L146">
        <v>145</v>
      </c>
    </row>
    <row r="147" spans="1:12" x14ac:dyDescent="0.35">
      <c r="A147" s="51"/>
      <c r="B147" s="41" t="str">
        <f>VLOOKUP($L147,'Data New'!B:$Q,16,FALSE)</f>
        <v>Level 4 Internal Accounting Systems and Controls (INAC) - 2025/26 - Course Book</v>
      </c>
      <c r="C147" s="6"/>
      <c r="D147" s="6"/>
      <c r="E147" s="6"/>
      <c r="F147" s="51"/>
      <c r="G147" s="6"/>
      <c r="H147" s="6"/>
      <c r="I147" s="6"/>
      <c r="J147" s="41" t="str">
        <f>VLOOKUP($L147,'Data New'!J:$Q,8,FALSE)</f>
        <v>Level 4 Understanding the Importance of Marketing for an Organisation - 2012 - Workbook eBook</v>
      </c>
      <c r="K147" s="6"/>
      <c r="L147">
        <v>146</v>
      </c>
    </row>
    <row r="148" spans="1:12" x14ac:dyDescent="0.35">
      <c r="A148" s="51"/>
      <c r="B148" s="41" t="str">
        <f>VLOOKUP($L148,'Data New'!B:$Q,16,FALSE)</f>
        <v>Level 4 Internal Accounting Systems and Controls (INAC) - 2025/26 - Course Book eBook</v>
      </c>
      <c r="C148" s="6"/>
      <c r="D148" s="6"/>
      <c r="E148" s="6"/>
      <c r="F148" s="51"/>
      <c r="G148" s="6"/>
      <c r="H148" s="6"/>
      <c r="I148" s="6"/>
      <c r="J148" s="41" t="str">
        <f>VLOOKUP($L148,'Data New'!J:$Q,8,FALSE)</f>
        <v>Level 4 Understanding the management role to improve management performance - 2012 - Workbook</v>
      </c>
      <c r="K148" s="6"/>
      <c r="L148">
        <v>147</v>
      </c>
    </row>
    <row r="149" spans="1:12" x14ac:dyDescent="0.35">
      <c r="A149" s="51"/>
      <c r="B149" s="41" t="str">
        <f>VLOOKUP($L149,'Data New'!B:$Q,16,FALSE)</f>
        <v>Level 4 Internal Accounting Systems and Controls (INAC) - 2025/26 - Exam Practice Kit</v>
      </c>
      <c r="C149" s="6"/>
      <c r="D149" s="6"/>
      <c r="E149" s="6"/>
      <c r="F149" s="51"/>
      <c r="G149" s="6"/>
      <c r="H149" s="6"/>
      <c r="I149" s="6"/>
      <c r="J149" s="41" t="str">
        <f>VLOOKUP($L149,'Data New'!J:$Q,8,FALSE)</f>
        <v>Level 4 Understanding the management role to improve management performance - 2012 - Workbook eBook</v>
      </c>
      <c r="K149" s="6"/>
      <c r="L149">
        <v>148</v>
      </c>
    </row>
    <row r="150" spans="1:12" x14ac:dyDescent="0.35">
      <c r="A150" s="51"/>
      <c r="B150" s="41" t="str">
        <f>VLOOKUP($L150,'Data New'!B:$Q,16,FALSE)</f>
        <v>Level 4 Internal Accounting Systems and Controls (INAC) - 2025/26 - Exam Practice Kit eBook</v>
      </c>
      <c r="C150" s="6"/>
      <c r="D150" s="6"/>
      <c r="E150" s="6"/>
      <c r="F150" s="51"/>
      <c r="G150" s="6"/>
      <c r="H150" s="6"/>
      <c r="I150" s="6"/>
      <c r="J150" s="41" t="str">
        <f>VLOOKUP($L150,'Data New'!J:$Q,8,FALSE)</f>
        <v>Level 4 Understanding the Organisational Culture &amp; Context - 2012 - Workbook</v>
      </c>
      <c r="K150" s="6"/>
      <c r="L150">
        <v>149</v>
      </c>
    </row>
    <row r="151" spans="1:12" x14ac:dyDescent="0.35">
      <c r="A151" s="51"/>
      <c r="B151" s="51"/>
      <c r="C151" s="6"/>
      <c r="D151" s="6"/>
      <c r="E151" s="6"/>
      <c r="F151" s="51"/>
      <c r="G151" s="6"/>
      <c r="H151" s="6"/>
      <c r="I151" s="6"/>
      <c r="J151" s="41" t="str">
        <f>VLOOKUP($L151,'Data New'!J:$Q,8,FALSE)</f>
        <v>Level 4 Understanding the Organisational Culture &amp; Context - 2012 - Workbook eBook</v>
      </c>
      <c r="K151" s="6"/>
      <c r="L151">
        <v>150</v>
      </c>
    </row>
    <row r="152" spans="1:12" x14ac:dyDescent="0.35">
      <c r="A152" s="51"/>
      <c r="B152" s="51"/>
      <c r="C152" s="6"/>
      <c r="D152" s="6"/>
      <c r="E152" s="6"/>
      <c r="F152" s="51"/>
      <c r="G152" s="6"/>
      <c r="H152" s="6"/>
      <c r="I152" s="6"/>
      <c r="J152" s="41" t="str">
        <f>VLOOKUP($L152,'Data New'!J:$Q,8,FALSE)</f>
        <v>Level 5 Assessing Your Own Leadership Capability &amp; Performance - 2012 - Workbook</v>
      </c>
      <c r="K152" s="6"/>
      <c r="L152">
        <v>151</v>
      </c>
    </row>
    <row r="153" spans="1:12" x14ac:dyDescent="0.35">
      <c r="A153" s="51"/>
      <c r="B153" s="51"/>
      <c r="C153" s="6"/>
      <c r="D153" s="6"/>
      <c r="E153" s="6"/>
      <c r="F153" s="51"/>
      <c r="G153" s="6"/>
      <c r="H153" s="6"/>
      <c r="I153" s="6"/>
      <c r="J153" s="41" t="str">
        <f>VLOOKUP($L153,'Data New'!J:$Q,8,FALSE)</f>
        <v>Level 5 Assessing Your Own Leadership Capability &amp; Performance - 2012 - Workbook eBook</v>
      </c>
      <c r="K153" s="6"/>
      <c r="L153">
        <v>152</v>
      </c>
    </row>
    <row r="154" spans="1:12" x14ac:dyDescent="0.35">
      <c r="A154" s="51"/>
      <c r="B154" s="51"/>
      <c r="C154" s="6"/>
      <c r="D154" s="6"/>
      <c r="E154" s="6"/>
      <c r="F154" s="51"/>
      <c r="G154" s="6"/>
      <c r="H154" s="6"/>
      <c r="I154" s="6"/>
      <c r="J154" s="41" t="str">
        <f>VLOOKUP($L154,'Data New'!J:$Q,8,FALSE)</f>
        <v>Level 5 Becoming an Effective Leader - 2012 - Workbook</v>
      </c>
      <c r="K154" s="6"/>
      <c r="L154">
        <v>153</v>
      </c>
    </row>
    <row r="155" spans="1:12" x14ac:dyDescent="0.35">
      <c r="A155" s="51"/>
      <c r="B155" s="51"/>
      <c r="C155" s="6"/>
      <c r="D155" s="6"/>
      <c r="E155" s="6"/>
      <c r="F155" s="51"/>
      <c r="G155" s="6"/>
      <c r="H155" s="6"/>
      <c r="I155" s="6"/>
      <c r="J155" s="41" t="str">
        <f>VLOOKUP($L155,'Data New'!J:$Q,8,FALSE)</f>
        <v>Level 5 Becoming an Effective Leader - 2012 - Workbook eBook</v>
      </c>
      <c r="K155" s="6"/>
      <c r="L155">
        <v>154</v>
      </c>
    </row>
    <row r="156" spans="1:12" x14ac:dyDescent="0.35">
      <c r="A156" s="51"/>
      <c r="B156" s="51"/>
      <c r="C156" s="6"/>
      <c r="D156" s="6"/>
      <c r="E156" s="6"/>
      <c r="F156" s="51"/>
      <c r="G156" s="6"/>
      <c r="H156" s="6"/>
      <c r="I156" s="6"/>
      <c r="J156" s="41" t="str">
        <f>VLOOKUP($L156,'Data New'!J:$Q,8,FALSE)</f>
        <v>Level 5 Developing and leading teams to achieve organisational goals and objectives - 2012 - Workbook</v>
      </c>
      <c r="K156" s="6"/>
      <c r="L156">
        <v>155</v>
      </c>
    </row>
    <row r="157" spans="1:12" x14ac:dyDescent="0.35">
      <c r="A157" s="51"/>
      <c r="B157" s="51"/>
      <c r="C157" s="6"/>
      <c r="D157" s="6"/>
      <c r="E157" s="6"/>
      <c r="F157" s="51"/>
      <c r="G157" s="6"/>
      <c r="H157" s="6"/>
      <c r="I157" s="6"/>
      <c r="J157" s="41" t="str">
        <f>VLOOKUP($L157,'Data New'!J:$Q,8,FALSE)</f>
        <v>Level 5 Developing and leading teams to achieve organisational goals and objectives - 2012 - Workbook eBook</v>
      </c>
      <c r="K157" s="6"/>
      <c r="L157">
        <v>156</v>
      </c>
    </row>
    <row r="158" spans="1:12" x14ac:dyDescent="0.35">
      <c r="A158" s="51"/>
      <c r="B158" s="51"/>
      <c r="C158" s="6"/>
      <c r="D158" s="6"/>
      <c r="E158" s="6"/>
      <c r="F158" s="51"/>
      <c r="G158" s="6"/>
      <c r="H158" s="6"/>
      <c r="I158" s="6"/>
      <c r="J158" s="41" t="str">
        <f>VLOOKUP($L158,'Data New'!J:$Q,8,FALSE)</f>
        <v>Level 5 Developing Critical Thinking - 2012 - Workbook</v>
      </c>
      <c r="K158" s="6"/>
      <c r="L158">
        <v>157</v>
      </c>
    </row>
    <row r="159" spans="1:12" x14ac:dyDescent="0.35">
      <c r="A159" s="51"/>
      <c r="B159" s="51"/>
      <c r="C159" s="6"/>
      <c r="D159" s="6"/>
      <c r="E159" s="6"/>
      <c r="F159" s="51"/>
      <c r="G159" s="6"/>
      <c r="H159" s="6"/>
      <c r="I159" s="6"/>
      <c r="J159" s="41" t="str">
        <f>VLOOKUP($L159,'Data New'!J:$Q,8,FALSE)</f>
        <v>Level 5 Developing Critical Thinking - 2012 - Workbook eBook</v>
      </c>
      <c r="K159" s="6"/>
      <c r="L159">
        <v>158</v>
      </c>
    </row>
    <row r="160" spans="1:12" x14ac:dyDescent="0.35">
      <c r="A160" s="51"/>
      <c r="B160" s="51"/>
      <c r="C160" s="6"/>
      <c r="D160" s="6"/>
      <c r="E160" s="6"/>
      <c r="F160" s="51"/>
      <c r="G160" s="6"/>
      <c r="H160" s="6"/>
      <c r="I160" s="6"/>
      <c r="J160" s="41" t="str">
        <f>VLOOKUP($L160,'Data New'!J:$Q,8,FALSE)</f>
        <v>Level 5 Improving Own Leadership Performance Through Action Learning - 2012 - Workbook</v>
      </c>
      <c r="K160" s="6"/>
      <c r="L160">
        <v>159</v>
      </c>
    </row>
    <row r="161" spans="2:12" x14ac:dyDescent="0.35">
      <c r="B161" s="51"/>
      <c r="J161" s="41" t="str">
        <f>VLOOKUP($L161,'Data New'!J:$Q,8,FALSE)</f>
        <v>Level 5 Improving Own Leadership Performance Through Action Learning - 2012 - Workbook eBook</v>
      </c>
      <c r="L161">
        <v>160</v>
      </c>
    </row>
    <row r="162" spans="2:12" x14ac:dyDescent="0.35">
      <c r="B162" s="51"/>
      <c r="J162" s="41" t="str">
        <f>VLOOKUP($L162,'Data New'!J:$Q,8,FALSE)</f>
        <v>Level 5 Leading Innovation &amp; Change - 2012 - Workbook</v>
      </c>
      <c r="L162">
        <v>161</v>
      </c>
    </row>
    <row r="163" spans="2:12" x14ac:dyDescent="0.35">
      <c r="B163" s="51"/>
      <c r="J163" s="41" t="str">
        <f>VLOOKUP($L163,'Data New'!J:$Q,8,FALSE)</f>
        <v>Level 5 Leading Innovation &amp; Change - 2012 - Workbook eBook</v>
      </c>
      <c r="L163">
        <v>162</v>
      </c>
    </row>
    <row r="164" spans="2:12" x14ac:dyDescent="0.35">
      <c r="B164" s="51"/>
      <c r="J164" s="41" t="str">
        <f>VLOOKUP($L164,'Data New'!J:$Q,8,FALSE)</f>
        <v>Level 5 Making a Financial Case - 2012 - Workbook</v>
      </c>
      <c r="L164">
        <v>163</v>
      </c>
    </row>
    <row r="165" spans="2:12" x14ac:dyDescent="0.35">
      <c r="B165" s="51"/>
      <c r="J165" s="41" t="str">
        <f>VLOOKUP($L165,'Data New'!J:$Q,8,FALSE)</f>
        <v>Level 5 Making a Financial Case - 2012 - Workbook eBook</v>
      </c>
      <c r="L165">
        <v>164</v>
      </c>
    </row>
    <row r="166" spans="2:12" x14ac:dyDescent="0.35">
      <c r="B166" s="51"/>
      <c r="J166" s="41" t="str">
        <f>VLOOKUP($L166,'Data New'!J:$Q,8,FALSE)</f>
        <v>Level 5 Making Professional Presentations - 2012 - Workbook</v>
      </c>
      <c r="L166">
        <v>165</v>
      </c>
    </row>
    <row r="167" spans="2:12" x14ac:dyDescent="0.35">
      <c r="B167" s="51"/>
      <c r="J167" s="41" t="str">
        <f>VLOOKUP($L167,'Data New'!J:$Q,8,FALSE)</f>
        <v>Level 5 Making Professional Presentations - 2012 - Workbook eBook</v>
      </c>
      <c r="L167">
        <v>166</v>
      </c>
    </row>
    <row r="168" spans="2:12" x14ac:dyDescent="0.35">
      <c r="B168" s="51"/>
      <c r="J168" s="41" t="str">
        <f>VLOOKUP($L168,'Data New'!J:$Q,8,FALSE)</f>
        <v>Level 5 Managing Customer Relations - 2012 - Workbook</v>
      </c>
      <c r="L168">
        <v>167</v>
      </c>
    </row>
    <row r="169" spans="2:12" x14ac:dyDescent="0.35">
      <c r="B169" s="51"/>
      <c r="J169" s="41" t="str">
        <f>VLOOKUP($L169,'Data New'!J:$Q,8,FALSE)</f>
        <v>Level 5 Managing Customer Relations - 2012 - Workbook eBook</v>
      </c>
      <c r="L169">
        <v>168</v>
      </c>
    </row>
    <row r="170" spans="2:12" x14ac:dyDescent="0.35">
      <c r="B170" s="51"/>
      <c r="J170" s="41" t="str">
        <f>VLOOKUP($L170,'Data New'!J:$Q,8,FALSE)</f>
        <v>Level 5 Managing for Efficiency &amp; Effectiveness - 2012 - Workbook</v>
      </c>
      <c r="L170">
        <v>169</v>
      </c>
    </row>
    <row r="171" spans="2:12" x14ac:dyDescent="0.35">
      <c r="B171" s="51"/>
      <c r="J171" s="41" t="str">
        <f>VLOOKUP($L171,'Data New'!J:$Q,8,FALSE)</f>
        <v>Level 5 Managing for Efficiency &amp; Effectiveness - 2012 - Workbook eBook</v>
      </c>
      <c r="L171">
        <v>170</v>
      </c>
    </row>
    <row r="172" spans="2:12" x14ac:dyDescent="0.35">
      <c r="B172" s="51"/>
      <c r="J172" s="41" t="str">
        <f>VLOOKUP($L172,'Data New'!J:$Q,8,FALSE)</f>
        <v>Level 5 Managing Improvement - 2012 - Workbook</v>
      </c>
      <c r="L172">
        <v>171</v>
      </c>
    </row>
    <row r="173" spans="2:12" x14ac:dyDescent="0.35">
      <c r="B173" s="51"/>
      <c r="J173" s="41" t="str">
        <f>VLOOKUP($L173,'Data New'!J:$Q,8,FALSE)</f>
        <v>Level 5 Managing Improvement - 2012 - Workbook eBook</v>
      </c>
      <c r="L173">
        <v>172</v>
      </c>
    </row>
    <row r="174" spans="2:12" x14ac:dyDescent="0.35">
      <c r="B174" s="51"/>
      <c r="J174" s="41" t="str">
        <f>VLOOKUP($L174,'Data New'!J:$Q,8,FALSE)</f>
        <v>Level 5 Managing Individual Development - 2012 - Workbook</v>
      </c>
      <c r="L174">
        <v>173</v>
      </c>
    </row>
    <row r="175" spans="2:12" x14ac:dyDescent="0.35">
      <c r="B175" s="51"/>
      <c r="J175" s="41" t="str">
        <f>VLOOKUP($L175,'Data New'!J:$Q,8,FALSE)</f>
        <v>Level 5 Managing Individual Development - 2012 - Workbook eBook</v>
      </c>
      <c r="L175">
        <v>174</v>
      </c>
    </row>
    <row r="176" spans="2:12" x14ac:dyDescent="0.35">
      <c r="B176" s="51"/>
      <c r="J176" s="41" t="str">
        <f>VLOOKUP($L176,'Data New'!J:$Q,8,FALSE)</f>
        <v>Level 5 Managing Information - 2012 - Workbook</v>
      </c>
      <c r="L176">
        <v>175</v>
      </c>
    </row>
    <row r="177" spans="2:12" x14ac:dyDescent="0.35">
      <c r="B177" s="51"/>
      <c r="J177" s="41" t="str">
        <f>VLOOKUP($L177,'Data New'!J:$Q,8,FALSE)</f>
        <v>Level 5 Managing Information - 2012 - Workbook eBook</v>
      </c>
      <c r="L177">
        <v>176</v>
      </c>
    </row>
    <row r="178" spans="2:12" x14ac:dyDescent="0.35">
      <c r="B178" s="51"/>
      <c r="J178" s="41" t="str">
        <f>VLOOKUP($L178,'Data New'!J:$Q,8,FALSE)</f>
        <v>Level 5 Managing Projects in the Organisation - 2012 - Workbook</v>
      </c>
      <c r="L178">
        <v>177</v>
      </c>
    </row>
    <row r="179" spans="2:12" x14ac:dyDescent="0.35">
      <c r="B179" s="51"/>
      <c r="J179" s="41" t="str">
        <f>VLOOKUP($L179,'Data New'!J:$Q,8,FALSE)</f>
        <v>Level 5 Managing Projects in the Organisation - 2012 - Workbook eBook</v>
      </c>
      <c r="L179">
        <v>178</v>
      </c>
    </row>
    <row r="180" spans="2:12" x14ac:dyDescent="0.35">
      <c r="B180" s="51"/>
      <c r="J180" s="41" t="str">
        <f>VLOOKUP($L180,'Data New'!J:$Q,8,FALSE)</f>
        <v>Level 5 Managing Recruitment - 2012 - Workbook</v>
      </c>
      <c r="L180">
        <v>179</v>
      </c>
    </row>
    <row r="181" spans="2:12" x14ac:dyDescent="0.35">
      <c r="B181" s="51"/>
      <c r="J181" s="41" t="str">
        <f>VLOOKUP($L181,'Data New'!J:$Q,8,FALSE)</f>
        <v>Level 5 Managing Recruitment - 2012 - Workbook eBook</v>
      </c>
      <c r="L181">
        <v>180</v>
      </c>
    </row>
    <row r="182" spans="2:12" x14ac:dyDescent="0.35">
      <c r="B182" s="51"/>
      <c r="J182" s="41" t="str">
        <f>VLOOKUP($L182,'Data New'!J:$Q,8,FALSE)</f>
        <v>Level 5 Managing Resources - 2012 - Workbook</v>
      </c>
      <c r="L182">
        <v>181</v>
      </c>
    </row>
    <row r="183" spans="2:12" x14ac:dyDescent="0.35">
      <c r="J183" s="41" t="str">
        <f>VLOOKUP($L183,'Data New'!J:$Q,8,FALSE)</f>
        <v>Level 5 Managing Resources - 2012 - Workbook eBook</v>
      </c>
      <c r="L183">
        <v>182</v>
      </c>
    </row>
    <row r="184" spans="2:12" x14ac:dyDescent="0.35">
      <c r="J184" s="41" t="str">
        <f>VLOOKUP($L184,'Data New'!J:$Q,8,FALSE)</f>
        <v>Level 5 Managing Stress &amp; Conflict in the Organisation - 2012 - Workbook</v>
      </c>
      <c r="L184">
        <v>183</v>
      </c>
    </row>
    <row r="185" spans="2:12" x14ac:dyDescent="0.35">
      <c r="J185" s="41" t="str">
        <f>VLOOKUP($L185,'Data New'!J:$Q,8,FALSE)</f>
        <v>Level 5 Managing Stress &amp; Conflict in the Organisation - 2012 - Workbook eBook</v>
      </c>
      <c r="L185">
        <v>184</v>
      </c>
    </row>
    <row r="186" spans="2:12" x14ac:dyDescent="0.35">
      <c r="J186" s="41" t="str">
        <f>VLOOKUP($L186,'Data New'!J:$Q,8,FALSE)</f>
        <v>Level 5 Managing work analysis - 2012 - Workbook</v>
      </c>
      <c r="L186">
        <v>185</v>
      </c>
    </row>
    <row r="187" spans="2:12" x14ac:dyDescent="0.35">
      <c r="J187" s="41" t="str">
        <f>VLOOKUP($L187,'Data New'!J:$Q,8,FALSE)</f>
        <v>Level 5 Managing work analysis - 2012 - Workbook eBook</v>
      </c>
      <c r="L187">
        <v>186</v>
      </c>
    </row>
    <row r="188" spans="2:12" x14ac:dyDescent="0.35">
      <c r="J188" s="41" t="str">
        <f>VLOOKUP($L188,'Data New'!J:$Q,8,FALSE)</f>
        <v>Level 5 Understanding Organisational Culture &amp; Ethics - 2012 - Workbook</v>
      </c>
      <c r="L188">
        <v>187</v>
      </c>
    </row>
    <row r="189" spans="2:12" x14ac:dyDescent="0.35">
      <c r="J189" s="41" t="str">
        <f>VLOOKUP($L189,'Data New'!J:$Q,8,FALSE)</f>
        <v>Level 5 Understanding Organisational Culture &amp; Ethics - 2012 - Workbook eBook</v>
      </c>
      <c r="L189">
        <v>188</v>
      </c>
    </row>
    <row r="190" spans="2:12" x14ac:dyDescent="0.35">
      <c r="J190" s="41" t="str">
        <f>VLOOKUP($L190,'Data New'!J:$Q,8,FALSE)</f>
        <v>Level 5 Understanding the management of facilities - 2013 - Workbook</v>
      </c>
      <c r="L190">
        <v>189</v>
      </c>
    </row>
    <row r="191" spans="2:12" x14ac:dyDescent="0.35">
      <c r="J191" s="41" t="str">
        <f>VLOOKUP($L191,'Data New'!J:$Q,8,FALSE)</f>
        <v>Level 5 Understanding the management of facilities - 2013 - Workbook eBook</v>
      </c>
      <c r="L191">
        <v>190</v>
      </c>
    </row>
    <row r="192" spans="2:12" x14ac:dyDescent="0.35">
      <c r="J192" s="41" t="str">
        <f>VLOOKUP($L192,'Data New'!J:$Q,8,FALSE)</f>
        <v>Level 5 Understanding the Organisational Environment  - 2012 - Workbook</v>
      </c>
      <c r="L192">
        <v>191</v>
      </c>
    </row>
    <row r="193" spans="10:12" x14ac:dyDescent="0.35">
      <c r="J193" s="41" t="str">
        <f>VLOOKUP($L193,'Data New'!J:$Q,8,FALSE)</f>
        <v>Level 5 Understanding the Organisational Environment  - 2012 - Workbook eBook</v>
      </c>
      <c r="L193">
        <v>192</v>
      </c>
    </row>
    <row r="194" spans="10:12" x14ac:dyDescent="0.35">
      <c r="J194" s="41" t="str">
        <f>VLOOKUP($L194,'Data New'!J:$Q,8,FALSE)</f>
        <v>Level 6 Managing operations research - 2012 - Workbook</v>
      </c>
      <c r="L194">
        <v>193</v>
      </c>
    </row>
    <row r="195" spans="10:12" x14ac:dyDescent="0.35">
      <c r="J195" s="41" t="str">
        <f>VLOOKUP($L195,'Data New'!J:$Q,8,FALSE)</f>
        <v>Level 6 Managing operations research - 2012 - Workbook eBook</v>
      </c>
      <c r="L195">
        <v>194</v>
      </c>
    </row>
    <row r="196" spans="10:12" x14ac:dyDescent="0.35">
      <c r="J196" s="51"/>
    </row>
    <row r="197" spans="10:12" x14ac:dyDescent="0.35">
      <c r="J197" s="51"/>
    </row>
    <row r="198" spans="10:12" x14ac:dyDescent="0.35">
      <c r="J198" s="51"/>
    </row>
    <row r="199" spans="10:12" x14ac:dyDescent="0.35">
      <c r="J199" s="51"/>
    </row>
  </sheetData>
  <sheetProtection algorithmName="SHA-512" hashValue="p6mR8I/7BiUY2FNJ5wkiOidKvaGsV8Ul2nDc7xFiz5hcOQ8yL7AO6BzM8Vz8fpKbAJR2lvvr3fmCreUO5exwnw==" saltValue="jEvWe28LNoZfuXTjMhBIKQ==" spinCount="100000" sheet="1" objects="1" scenarios="1"/>
  <dataValidations disablePrompts="1" count="1">
    <dataValidation type="list" allowBlank="1" showInputMessage="1" showErrorMessage="1" sqref="P2:P21" xr:uid="{00000000-0002-0000-0800-000000000000}">
      <formula1>INDIRECT(O2)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800-000001000000}">
          <x14:formula1>
            <xm:f>'Material Order Form'!$M$1:$M$11</xm:f>
          </x14:formula1>
          <xm:sqref>O2:O21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6E16B7BBFC7D4A9E2F7F16FB13EA11" ma:contentTypeVersion="4" ma:contentTypeDescription="Create a new document." ma:contentTypeScope="" ma:versionID="3c254fb6fb729690497e28fbc688023a">
  <xsd:schema xmlns:xsd="http://www.w3.org/2001/XMLSchema" xmlns:xs="http://www.w3.org/2001/XMLSchema" xmlns:p="http://schemas.microsoft.com/office/2006/metadata/properties" xmlns:ns2="02a4e4aa-da0d-4044-a622-aa853be20efb" targetNamespace="http://schemas.microsoft.com/office/2006/metadata/properties" ma:root="true" ma:fieldsID="ac35cbf778fb77e286d369ea3eb0769e" ns2:_="">
    <xsd:import namespace="02a4e4aa-da0d-4044-a622-aa853be20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4e4aa-da0d-4044-a622-aa853be20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C63759-CA07-4CFE-864A-917088FA4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7B52A-5716-489C-B04D-98E9EB02AB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a4e4aa-da0d-4044-a622-aa853be20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69CF18-66AB-4FCF-92C3-FA7E13087F3D}">
  <ds:schemaRefs>
    <ds:schemaRef ds:uri="http://schemas.microsoft.com/office/infopath/2007/PartnerControls"/>
    <ds:schemaRef ds:uri="http://purl.org/dc/elements/1.1/"/>
    <ds:schemaRef ds:uri="02a4e4aa-da0d-4044-a622-aa853be20efb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Data</vt:lpstr>
      <vt:lpstr>Material Order Form</vt:lpstr>
      <vt:lpstr>Sheet3</vt:lpstr>
      <vt:lpstr>Sheet2</vt:lpstr>
      <vt:lpstr>Tutor Toolkit and ECR Enrolment</vt:lpstr>
      <vt:lpstr>To Export</vt:lpstr>
      <vt:lpstr>ECR Student Booking</vt:lpstr>
      <vt:lpstr>Data New</vt:lpstr>
      <vt:lpstr>Control</vt:lpstr>
      <vt:lpstr>Sheet1</vt:lpstr>
      <vt:lpstr>AAT_Apprenticeship</vt:lpstr>
      <vt:lpstr>AAT_AQ2010</vt:lpstr>
      <vt:lpstr>AAT_Q2022</vt:lpstr>
      <vt:lpstr>ACCA</vt:lpstr>
      <vt:lpstr>AIA</vt:lpstr>
      <vt:lpstr>CIMA</vt:lpstr>
      <vt:lpstr>DipIFR</vt:lpstr>
      <vt:lpstr>FIA</vt:lpstr>
      <vt:lpstr>ICAEW</vt:lpstr>
      <vt:lpstr>ILM</vt:lpstr>
      <vt:lpstr>IMC</vt:lpstr>
    </vt:vector>
  </TitlesOfParts>
  <Manager/>
  <Company>Apollo Education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AEG User</dc:creator>
  <cp:keywords/>
  <dc:description/>
  <cp:lastModifiedBy>Zena Barnes</cp:lastModifiedBy>
  <cp:revision/>
  <dcterms:created xsi:type="dcterms:W3CDTF">2018-04-17T08:45:06Z</dcterms:created>
  <dcterms:modified xsi:type="dcterms:W3CDTF">2025-07-01T14:37:24Z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0x0101007F6E16B7BBFC7D4A9E2F7F16FB13EA11</vt:lpwstr>
  </property>
  <property fmtid="{D5CDD505-2E9C-101B-9397-08002B2CF9AE}" pid="3" name="BExAnalyzer_OldName">
    <vt:lpwstr>Form v1.1.xlsm</vt:lpwstr>
  </property>
  <property fmtid="{D5CDD505-2E9C-101B-9397-08002B2CF9AE}" pid="4" name="MSIP_Label_ced06422-c515-4a4e-a1f2-e6a0c0200eae_Enabled">
    <vt:lpwstr>true</vt:lpwstr>
  </property>
  <property fmtid="{D5CDD505-2E9C-101B-9397-08002B2CF9AE}" pid="5" name="MSIP_Label_ced06422-c515-4a4e-a1f2-e6a0c0200eae_SetDate">
    <vt:lpwstr>2022-04-13T14:13:36Z</vt:lpwstr>
  </property>
  <property fmtid="{D5CDD505-2E9C-101B-9397-08002B2CF9AE}" pid="6" name="MSIP_Label_ced06422-c515-4a4e-a1f2-e6a0c0200eae_Method">
    <vt:lpwstr>Standard</vt:lpwstr>
  </property>
  <property fmtid="{D5CDD505-2E9C-101B-9397-08002B2CF9AE}" pid="7" name="MSIP_Label_ced06422-c515-4a4e-a1f2-e6a0c0200eae_Name">
    <vt:lpwstr>Unclassifed</vt:lpwstr>
  </property>
  <property fmtid="{D5CDD505-2E9C-101B-9397-08002B2CF9AE}" pid="8" name="MSIP_Label_ced06422-c515-4a4e-a1f2-e6a0c0200eae_SiteId">
    <vt:lpwstr>e339bd4b-2e3b-4035-a452-2112d502f2ff</vt:lpwstr>
  </property>
  <property fmtid="{D5CDD505-2E9C-101B-9397-08002B2CF9AE}" pid="9" name="MSIP_Label_ced06422-c515-4a4e-a1f2-e6a0c0200eae_ActionId">
    <vt:lpwstr>56783a92-7efb-46c2-87b6-bdba8690af0d</vt:lpwstr>
  </property>
  <property fmtid="{D5CDD505-2E9C-101B-9397-08002B2CF9AE}" pid="10" name="MSIP_Label_ced06422-c515-4a4e-a1f2-e6a0c0200eae_ContentBits">
    <vt:lpwstr>0</vt:lpwstr>
  </property>
</Properties>
</file>