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38\d\DATA\Share 1\"/>
    </mc:Choice>
  </mc:AlternateContent>
  <bookViews>
    <workbookView xWindow="0" yWindow="0" windowWidth="28800" windowHeight="11910"/>
  </bookViews>
  <sheets>
    <sheet name="202211価格改定一覧" sheetId="25" r:id="rId1"/>
    <sheet name="202211_アイテム別" sheetId="7" r:id="rId2"/>
    <sheet name="検索用シート" sheetId="13" r:id="rId3"/>
    <sheet name="【最新】商品一覧" sheetId="10" r:id="rId4"/>
    <sheet name="ブランドリスト" sheetId="16" r:id="rId5"/>
  </sheets>
  <externalReferences>
    <externalReference r:id="rId6"/>
  </externalReferences>
  <definedNames>
    <definedName name="_xlnm._FilterDatabase" localSheetId="3" hidden="1">【最新】商品一覧!$A$2:$M$609</definedName>
    <definedName name="_xlnm._FilterDatabase" localSheetId="1" hidden="1">'202211_アイテム別'!$B$3:$H$43</definedName>
    <definedName name="_xlnm._FilterDatabase" localSheetId="0" hidden="1">'202211価格改定一覧'!$B$4:$J$4</definedName>
    <definedName name="_xlnm.Print_Area" localSheetId="1">'202211_アイテム別'!$B$3:$J$488</definedName>
    <definedName name="_xlnm.Print_Area" localSheetId="0">'202211価格改定一覧'!$B$1:$J$500</definedName>
    <definedName name="_xlnm.Print_Area" localSheetId="2">検索用シート!$B$2:$K$115</definedName>
    <definedName name="_xlnm.Print_Titles" localSheetId="0">'202211価格改定一覧'!$3:$4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1" i="13" l="1"/>
  <c r="E161" i="13"/>
  <c r="F161" i="13"/>
  <c r="G161" i="13"/>
  <c r="H161" i="13"/>
  <c r="I161" i="13"/>
  <c r="J161" i="13"/>
  <c r="K161" i="13"/>
  <c r="L161" i="13"/>
  <c r="D162" i="13"/>
  <c r="E162" i="13"/>
  <c r="F162" i="13"/>
  <c r="G162" i="13"/>
  <c r="H162" i="13"/>
  <c r="I162" i="13"/>
  <c r="J162" i="13"/>
  <c r="K162" i="13"/>
  <c r="L162" i="13"/>
  <c r="D163" i="13"/>
  <c r="E163" i="13"/>
  <c r="F163" i="13"/>
  <c r="G163" i="13"/>
  <c r="H163" i="13"/>
  <c r="I163" i="13"/>
  <c r="J163" i="13"/>
  <c r="K163" i="13"/>
  <c r="L163" i="13"/>
  <c r="D164" i="13"/>
  <c r="E164" i="13"/>
  <c r="F164" i="13"/>
  <c r="G164" i="13"/>
  <c r="H164" i="13"/>
  <c r="I164" i="13"/>
  <c r="J164" i="13"/>
  <c r="K164" i="13"/>
  <c r="L164" i="13"/>
  <c r="D165" i="13"/>
  <c r="E165" i="13"/>
  <c r="F165" i="13"/>
  <c r="G165" i="13"/>
  <c r="H165" i="13"/>
  <c r="I165" i="13"/>
  <c r="J165" i="13"/>
  <c r="K165" i="13"/>
  <c r="L165" i="13"/>
  <c r="D166" i="13"/>
  <c r="E166" i="13"/>
  <c r="F166" i="13"/>
  <c r="G166" i="13"/>
  <c r="H166" i="13"/>
  <c r="I166" i="13"/>
  <c r="J166" i="13"/>
  <c r="K166" i="13"/>
  <c r="L166" i="13"/>
  <c r="D167" i="13"/>
  <c r="E167" i="13"/>
  <c r="F167" i="13"/>
  <c r="G167" i="13"/>
  <c r="H167" i="13"/>
  <c r="I167" i="13"/>
  <c r="J167" i="13"/>
  <c r="K167" i="13"/>
  <c r="L167" i="13"/>
  <c r="D168" i="13"/>
  <c r="E168" i="13"/>
  <c r="F168" i="13"/>
  <c r="G168" i="13"/>
  <c r="H168" i="13"/>
  <c r="I168" i="13"/>
  <c r="J168" i="13"/>
  <c r="K168" i="13"/>
  <c r="L168" i="13"/>
  <c r="D169" i="13"/>
  <c r="E169" i="13"/>
  <c r="F169" i="13"/>
  <c r="G169" i="13"/>
  <c r="H169" i="13"/>
  <c r="I169" i="13"/>
  <c r="J169" i="13"/>
  <c r="K169" i="13"/>
  <c r="L169" i="13"/>
  <c r="D170" i="13"/>
  <c r="E170" i="13"/>
  <c r="F170" i="13"/>
  <c r="G170" i="13"/>
  <c r="H170" i="13"/>
  <c r="I170" i="13"/>
  <c r="J170" i="13"/>
  <c r="K170" i="13"/>
  <c r="L170" i="13"/>
  <c r="D171" i="13"/>
  <c r="E171" i="13"/>
  <c r="F171" i="13"/>
  <c r="G171" i="13"/>
  <c r="H171" i="13"/>
  <c r="I171" i="13"/>
  <c r="J171" i="13"/>
  <c r="K171" i="13"/>
  <c r="L171" i="13"/>
  <c r="D172" i="13"/>
  <c r="E172" i="13"/>
  <c r="F172" i="13"/>
  <c r="G172" i="13"/>
  <c r="H172" i="13"/>
  <c r="I172" i="13"/>
  <c r="J172" i="13"/>
  <c r="K172" i="13"/>
  <c r="L172" i="13"/>
  <c r="D173" i="13"/>
  <c r="E173" i="13"/>
  <c r="F173" i="13"/>
  <c r="G173" i="13"/>
  <c r="H173" i="13"/>
  <c r="I173" i="13"/>
  <c r="J173" i="13"/>
  <c r="K173" i="13"/>
  <c r="L173" i="13"/>
  <c r="D174" i="13"/>
  <c r="E174" i="13"/>
  <c r="F174" i="13"/>
  <c r="G174" i="13"/>
  <c r="H174" i="13"/>
  <c r="I174" i="13"/>
  <c r="J174" i="13"/>
  <c r="K174" i="13"/>
  <c r="L174" i="13"/>
  <c r="D175" i="13"/>
  <c r="E175" i="13"/>
  <c r="F175" i="13"/>
  <c r="G175" i="13"/>
  <c r="H175" i="13"/>
  <c r="I175" i="13"/>
  <c r="J175" i="13"/>
  <c r="K175" i="13"/>
  <c r="L175" i="13"/>
  <c r="D176" i="13"/>
  <c r="E176" i="13"/>
  <c r="F176" i="13"/>
  <c r="G176" i="13"/>
  <c r="H176" i="13"/>
  <c r="I176" i="13"/>
  <c r="J176" i="13"/>
  <c r="K176" i="13"/>
  <c r="L176" i="13"/>
  <c r="D177" i="13"/>
  <c r="E177" i="13"/>
  <c r="F177" i="13"/>
  <c r="G177" i="13"/>
  <c r="H177" i="13"/>
  <c r="I177" i="13"/>
  <c r="J177" i="13"/>
  <c r="K177" i="13"/>
  <c r="L177" i="13"/>
  <c r="D178" i="13"/>
  <c r="E178" i="13"/>
  <c r="F178" i="13"/>
  <c r="G178" i="13"/>
  <c r="H178" i="13"/>
  <c r="I178" i="13"/>
  <c r="J178" i="13"/>
  <c r="K178" i="13"/>
  <c r="L178" i="13"/>
  <c r="D179" i="13"/>
  <c r="E179" i="13"/>
  <c r="F179" i="13"/>
  <c r="G179" i="13"/>
  <c r="H179" i="13"/>
  <c r="I179" i="13"/>
  <c r="J179" i="13"/>
  <c r="K179" i="13"/>
  <c r="L179" i="13"/>
  <c r="D180" i="13"/>
  <c r="E180" i="13"/>
  <c r="F180" i="13"/>
  <c r="G180" i="13"/>
  <c r="H180" i="13"/>
  <c r="I180" i="13"/>
  <c r="J180" i="13"/>
  <c r="K180" i="13"/>
  <c r="L180" i="13"/>
  <c r="D181" i="13"/>
  <c r="E181" i="13"/>
  <c r="F181" i="13"/>
  <c r="G181" i="13"/>
  <c r="H181" i="13"/>
  <c r="I181" i="13"/>
  <c r="J181" i="13"/>
  <c r="K181" i="13"/>
  <c r="L181" i="13"/>
  <c r="D182" i="13"/>
  <c r="E182" i="13"/>
  <c r="F182" i="13"/>
  <c r="G182" i="13"/>
  <c r="H182" i="13"/>
  <c r="I182" i="13"/>
  <c r="J182" i="13"/>
  <c r="K182" i="13"/>
  <c r="L182" i="13"/>
  <c r="D183" i="13"/>
  <c r="E183" i="13"/>
  <c r="F183" i="13"/>
  <c r="G183" i="13"/>
  <c r="H183" i="13"/>
  <c r="I183" i="13"/>
  <c r="J183" i="13"/>
  <c r="K183" i="13"/>
  <c r="L183" i="13"/>
  <c r="D184" i="13"/>
  <c r="E184" i="13"/>
  <c r="F184" i="13"/>
  <c r="G184" i="13"/>
  <c r="H184" i="13"/>
  <c r="I184" i="13"/>
  <c r="J184" i="13"/>
  <c r="K184" i="13"/>
  <c r="L184" i="13"/>
  <c r="D185" i="13"/>
  <c r="E185" i="13"/>
  <c r="F185" i="13"/>
  <c r="G185" i="13"/>
  <c r="H185" i="13"/>
  <c r="I185" i="13"/>
  <c r="J185" i="13"/>
  <c r="K185" i="13"/>
  <c r="L185" i="13"/>
  <c r="D186" i="13"/>
  <c r="E186" i="13"/>
  <c r="F186" i="13"/>
  <c r="G186" i="13"/>
  <c r="H186" i="13"/>
  <c r="I186" i="13"/>
  <c r="J186" i="13"/>
  <c r="K186" i="13"/>
  <c r="L186" i="13"/>
  <c r="D187" i="13"/>
  <c r="E187" i="13"/>
  <c r="F187" i="13"/>
  <c r="G187" i="13"/>
  <c r="H187" i="13"/>
  <c r="I187" i="13"/>
  <c r="J187" i="13"/>
  <c r="K187" i="13"/>
  <c r="L187" i="13"/>
  <c r="D188" i="13"/>
  <c r="E188" i="13"/>
  <c r="F188" i="13"/>
  <c r="G188" i="13"/>
  <c r="H188" i="13"/>
  <c r="I188" i="13"/>
  <c r="J188" i="13"/>
  <c r="K188" i="13"/>
  <c r="L188" i="13"/>
  <c r="D189" i="13"/>
  <c r="E189" i="13"/>
  <c r="F189" i="13"/>
  <c r="G189" i="13"/>
  <c r="H189" i="13"/>
  <c r="I189" i="13"/>
  <c r="J189" i="13"/>
  <c r="K189" i="13"/>
  <c r="L189" i="13"/>
  <c r="D190" i="13"/>
  <c r="E190" i="13"/>
  <c r="F190" i="13"/>
  <c r="G190" i="13"/>
  <c r="H190" i="13"/>
  <c r="I190" i="13"/>
  <c r="J190" i="13"/>
  <c r="K190" i="13"/>
  <c r="L190" i="13"/>
  <c r="D191" i="13"/>
  <c r="E191" i="13"/>
  <c r="F191" i="13"/>
  <c r="G191" i="13"/>
  <c r="H191" i="13"/>
  <c r="I191" i="13"/>
  <c r="J191" i="13"/>
  <c r="K191" i="13"/>
  <c r="L191" i="13"/>
  <c r="D192" i="13"/>
  <c r="E192" i="13"/>
  <c r="F192" i="13"/>
  <c r="G192" i="13"/>
  <c r="H192" i="13"/>
  <c r="I192" i="13"/>
  <c r="J192" i="13"/>
  <c r="K192" i="13"/>
  <c r="L192" i="13"/>
  <c r="D193" i="13"/>
  <c r="E193" i="13"/>
  <c r="F193" i="13"/>
  <c r="G193" i="13"/>
  <c r="H193" i="13"/>
  <c r="I193" i="13"/>
  <c r="J193" i="13"/>
  <c r="K193" i="13"/>
  <c r="L193" i="13"/>
  <c r="D194" i="13"/>
  <c r="E194" i="13"/>
  <c r="F194" i="13"/>
  <c r="G194" i="13"/>
  <c r="H194" i="13"/>
  <c r="I194" i="13"/>
  <c r="J194" i="13"/>
  <c r="K194" i="13"/>
  <c r="L194" i="13"/>
  <c r="D195" i="13"/>
  <c r="E195" i="13"/>
  <c r="F195" i="13"/>
  <c r="G195" i="13"/>
  <c r="H195" i="13"/>
  <c r="I195" i="13"/>
  <c r="J195" i="13"/>
  <c r="K195" i="13"/>
  <c r="L195" i="13"/>
  <c r="D196" i="13"/>
  <c r="E196" i="13"/>
  <c r="F196" i="13"/>
  <c r="G196" i="13"/>
  <c r="H196" i="13"/>
  <c r="I196" i="13"/>
  <c r="J196" i="13"/>
  <c r="K196" i="13"/>
  <c r="L196" i="13"/>
  <c r="D197" i="13"/>
  <c r="E197" i="13"/>
  <c r="F197" i="13"/>
  <c r="G197" i="13"/>
  <c r="H197" i="13"/>
  <c r="I197" i="13"/>
  <c r="J197" i="13"/>
  <c r="K197" i="13"/>
  <c r="L197" i="13"/>
  <c r="D198" i="13"/>
  <c r="E198" i="13"/>
  <c r="F198" i="13"/>
  <c r="G198" i="13"/>
  <c r="H198" i="13"/>
  <c r="I198" i="13"/>
  <c r="J198" i="13"/>
  <c r="K198" i="13"/>
  <c r="L198" i="13"/>
  <c r="D199" i="13"/>
  <c r="E199" i="13"/>
  <c r="F199" i="13"/>
  <c r="G199" i="13"/>
  <c r="H199" i="13"/>
  <c r="I199" i="13"/>
  <c r="J199" i="13"/>
  <c r="K199" i="13"/>
  <c r="L199" i="13"/>
  <c r="D200" i="13"/>
  <c r="E200" i="13"/>
  <c r="F200" i="13"/>
  <c r="G200" i="13"/>
  <c r="H200" i="13"/>
  <c r="I200" i="13"/>
  <c r="J200" i="13"/>
  <c r="K200" i="13"/>
  <c r="L200" i="13"/>
  <c r="D201" i="13"/>
  <c r="E201" i="13"/>
  <c r="F201" i="13"/>
  <c r="G201" i="13"/>
  <c r="H201" i="13"/>
  <c r="I201" i="13"/>
  <c r="J201" i="13"/>
  <c r="K201" i="13"/>
  <c r="L201" i="13"/>
  <c r="D202" i="13"/>
  <c r="E202" i="13"/>
  <c r="F202" i="13"/>
  <c r="G202" i="13"/>
  <c r="H202" i="13"/>
  <c r="I202" i="13"/>
  <c r="J202" i="13"/>
  <c r="K202" i="13"/>
  <c r="L202" i="13"/>
  <c r="D203" i="13"/>
  <c r="E203" i="13"/>
  <c r="F203" i="13"/>
  <c r="G203" i="13"/>
  <c r="H203" i="13"/>
  <c r="I203" i="13"/>
  <c r="J203" i="13"/>
  <c r="K203" i="13"/>
  <c r="L203" i="13"/>
  <c r="D204" i="13"/>
  <c r="E204" i="13"/>
  <c r="F204" i="13"/>
  <c r="G204" i="13"/>
  <c r="H204" i="13"/>
  <c r="I204" i="13"/>
  <c r="J204" i="13"/>
  <c r="K204" i="13"/>
  <c r="L204" i="13"/>
  <c r="D205" i="13"/>
  <c r="E205" i="13"/>
  <c r="F205" i="13"/>
  <c r="G205" i="13"/>
  <c r="H205" i="13"/>
  <c r="I205" i="13"/>
  <c r="J205" i="13"/>
  <c r="K205" i="13"/>
  <c r="L205" i="13"/>
  <c r="D206" i="13"/>
  <c r="E206" i="13"/>
  <c r="F206" i="13"/>
  <c r="G206" i="13"/>
  <c r="H206" i="13"/>
  <c r="I206" i="13"/>
  <c r="J206" i="13"/>
  <c r="K206" i="13"/>
  <c r="L206" i="13"/>
  <c r="D207" i="13"/>
  <c r="E207" i="13"/>
  <c r="F207" i="13"/>
  <c r="G207" i="13"/>
  <c r="H207" i="13"/>
  <c r="I207" i="13"/>
  <c r="J207" i="13"/>
  <c r="K207" i="13"/>
  <c r="L207" i="13"/>
  <c r="D208" i="13"/>
  <c r="E208" i="13"/>
  <c r="F208" i="13"/>
  <c r="G208" i="13"/>
  <c r="H208" i="13"/>
  <c r="I208" i="13"/>
  <c r="J208" i="13"/>
  <c r="K208" i="13"/>
  <c r="L208" i="13"/>
  <c r="D209" i="13"/>
  <c r="E209" i="13"/>
  <c r="F209" i="13"/>
  <c r="G209" i="13"/>
  <c r="H209" i="13"/>
  <c r="I209" i="13"/>
  <c r="J209" i="13"/>
  <c r="K209" i="13"/>
  <c r="L209" i="13"/>
  <c r="D210" i="13"/>
  <c r="E210" i="13"/>
  <c r="F210" i="13"/>
  <c r="G210" i="13"/>
  <c r="H210" i="13"/>
  <c r="I210" i="13"/>
  <c r="J210" i="13"/>
  <c r="K210" i="13"/>
  <c r="L210" i="13"/>
  <c r="D211" i="13"/>
  <c r="E211" i="13"/>
  <c r="F211" i="13"/>
  <c r="G211" i="13"/>
  <c r="H211" i="13"/>
  <c r="I211" i="13"/>
  <c r="J211" i="13"/>
  <c r="K211" i="13"/>
  <c r="L211" i="13"/>
  <c r="D212" i="13"/>
  <c r="E212" i="13"/>
  <c r="F212" i="13"/>
  <c r="G212" i="13"/>
  <c r="H212" i="13"/>
  <c r="I212" i="13"/>
  <c r="J212" i="13"/>
  <c r="K212" i="13"/>
  <c r="L212" i="13"/>
  <c r="D213" i="13"/>
  <c r="E213" i="13"/>
  <c r="F213" i="13"/>
  <c r="G213" i="13"/>
  <c r="H213" i="13"/>
  <c r="I213" i="13"/>
  <c r="J213" i="13"/>
  <c r="K213" i="13"/>
  <c r="L213" i="13"/>
  <c r="D214" i="13"/>
  <c r="E214" i="13"/>
  <c r="F214" i="13"/>
  <c r="G214" i="13"/>
  <c r="H214" i="13"/>
  <c r="I214" i="13"/>
  <c r="J214" i="13"/>
  <c r="K214" i="13"/>
  <c r="L214" i="13"/>
  <c r="D215" i="13"/>
  <c r="E215" i="13"/>
  <c r="F215" i="13"/>
  <c r="G215" i="13"/>
  <c r="H215" i="13"/>
  <c r="I215" i="13"/>
  <c r="J215" i="13"/>
  <c r="K215" i="13"/>
  <c r="L215" i="13"/>
  <c r="D216" i="13"/>
  <c r="E216" i="13"/>
  <c r="F216" i="13"/>
  <c r="G216" i="13"/>
  <c r="H216" i="13"/>
  <c r="I216" i="13"/>
  <c r="J216" i="13"/>
  <c r="K216" i="13"/>
  <c r="L216" i="13"/>
  <c r="D217" i="13"/>
  <c r="E217" i="13"/>
  <c r="F217" i="13"/>
  <c r="G217" i="13"/>
  <c r="H217" i="13"/>
  <c r="I217" i="13"/>
  <c r="J217" i="13"/>
  <c r="K217" i="13"/>
  <c r="L217" i="13"/>
  <c r="D218" i="13"/>
  <c r="E218" i="13"/>
  <c r="F218" i="13"/>
  <c r="G218" i="13"/>
  <c r="H218" i="13"/>
  <c r="I218" i="13"/>
  <c r="J218" i="13"/>
  <c r="K218" i="13"/>
  <c r="L218" i="13"/>
  <c r="D219" i="13"/>
  <c r="E219" i="13"/>
  <c r="F219" i="13"/>
  <c r="G219" i="13"/>
  <c r="H219" i="13"/>
  <c r="I219" i="13"/>
  <c r="J219" i="13"/>
  <c r="K219" i="13"/>
  <c r="L219" i="13"/>
  <c r="D220" i="13"/>
  <c r="E220" i="13"/>
  <c r="F220" i="13"/>
  <c r="G220" i="13"/>
  <c r="H220" i="13"/>
  <c r="I220" i="13"/>
  <c r="J220" i="13"/>
  <c r="K220" i="13"/>
  <c r="L220" i="13"/>
  <c r="D221" i="13"/>
  <c r="E221" i="13"/>
  <c r="F221" i="13"/>
  <c r="G221" i="13"/>
  <c r="H221" i="13"/>
  <c r="I221" i="13"/>
  <c r="J221" i="13"/>
  <c r="K221" i="13"/>
  <c r="L221" i="13"/>
  <c r="D222" i="13"/>
  <c r="E222" i="13"/>
  <c r="F222" i="13"/>
  <c r="G222" i="13"/>
  <c r="H222" i="13"/>
  <c r="I222" i="13"/>
  <c r="J222" i="13"/>
  <c r="K222" i="13"/>
  <c r="L222" i="13"/>
  <c r="D223" i="13"/>
  <c r="E223" i="13"/>
  <c r="F223" i="13"/>
  <c r="G223" i="13"/>
  <c r="H223" i="13"/>
  <c r="I223" i="13"/>
  <c r="J223" i="13"/>
  <c r="K223" i="13"/>
  <c r="L223" i="13"/>
  <c r="D224" i="13"/>
  <c r="E224" i="13"/>
  <c r="F224" i="13"/>
  <c r="G224" i="13"/>
  <c r="H224" i="13"/>
  <c r="I224" i="13"/>
  <c r="J224" i="13"/>
  <c r="K224" i="13"/>
  <c r="L224" i="13"/>
  <c r="D225" i="13"/>
  <c r="E225" i="13"/>
  <c r="F225" i="13"/>
  <c r="G225" i="13"/>
  <c r="H225" i="13"/>
  <c r="I225" i="13"/>
  <c r="J225" i="13"/>
  <c r="K225" i="13"/>
  <c r="L225" i="13"/>
  <c r="D226" i="13"/>
  <c r="E226" i="13"/>
  <c r="F226" i="13"/>
  <c r="G226" i="13"/>
  <c r="H226" i="13"/>
  <c r="I226" i="13"/>
  <c r="J226" i="13"/>
  <c r="K226" i="13"/>
  <c r="L226" i="13"/>
  <c r="D227" i="13"/>
  <c r="E227" i="13"/>
  <c r="F227" i="13"/>
  <c r="G227" i="13"/>
  <c r="H227" i="13"/>
  <c r="I227" i="13"/>
  <c r="J227" i="13"/>
  <c r="K227" i="13"/>
  <c r="L227" i="13"/>
  <c r="D228" i="13"/>
  <c r="E228" i="13"/>
  <c r="F228" i="13"/>
  <c r="G228" i="13"/>
  <c r="H228" i="13"/>
  <c r="I228" i="13"/>
  <c r="J228" i="13"/>
  <c r="K228" i="13"/>
  <c r="L228" i="13"/>
  <c r="D229" i="13"/>
  <c r="E229" i="13"/>
  <c r="F229" i="13"/>
  <c r="G229" i="13"/>
  <c r="H229" i="13"/>
  <c r="I229" i="13"/>
  <c r="J229" i="13"/>
  <c r="K229" i="13"/>
  <c r="L229" i="13"/>
  <c r="D230" i="13"/>
  <c r="E230" i="13"/>
  <c r="F230" i="13"/>
  <c r="G230" i="13"/>
  <c r="H230" i="13"/>
  <c r="I230" i="13"/>
  <c r="J230" i="13"/>
  <c r="K230" i="13"/>
  <c r="L230" i="13"/>
  <c r="D231" i="13"/>
  <c r="E231" i="13"/>
  <c r="F231" i="13"/>
  <c r="G231" i="13"/>
  <c r="H231" i="13"/>
  <c r="I231" i="13"/>
  <c r="J231" i="13"/>
  <c r="K231" i="13"/>
  <c r="L231" i="13"/>
  <c r="D232" i="13"/>
  <c r="E232" i="13"/>
  <c r="F232" i="13"/>
  <c r="G232" i="13"/>
  <c r="H232" i="13"/>
  <c r="I232" i="13"/>
  <c r="J232" i="13"/>
  <c r="K232" i="13"/>
  <c r="L232" i="13"/>
  <c r="D233" i="13"/>
  <c r="E233" i="13"/>
  <c r="F233" i="13"/>
  <c r="G233" i="13"/>
  <c r="H233" i="13"/>
  <c r="I233" i="13"/>
  <c r="J233" i="13"/>
  <c r="K233" i="13"/>
  <c r="L233" i="13"/>
  <c r="D234" i="13"/>
  <c r="E234" i="13"/>
  <c r="F234" i="13"/>
  <c r="G234" i="13"/>
  <c r="H234" i="13"/>
  <c r="I234" i="13"/>
  <c r="J234" i="13"/>
  <c r="K234" i="13"/>
  <c r="L234" i="13"/>
  <c r="D235" i="13"/>
  <c r="E235" i="13"/>
  <c r="F235" i="13"/>
  <c r="G235" i="13"/>
  <c r="H235" i="13"/>
  <c r="I235" i="13"/>
  <c r="J235" i="13"/>
  <c r="K235" i="13"/>
  <c r="L235" i="13"/>
  <c r="D236" i="13"/>
  <c r="E236" i="13"/>
  <c r="F236" i="13"/>
  <c r="G236" i="13"/>
  <c r="H236" i="13"/>
  <c r="I236" i="13"/>
  <c r="J236" i="13"/>
  <c r="K236" i="13"/>
  <c r="L236" i="13"/>
  <c r="D237" i="13"/>
  <c r="E237" i="13"/>
  <c r="F237" i="13"/>
  <c r="G237" i="13"/>
  <c r="H237" i="13"/>
  <c r="I237" i="13"/>
  <c r="J237" i="13"/>
  <c r="K237" i="13"/>
  <c r="L237" i="13"/>
  <c r="D238" i="13"/>
  <c r="E238" i="13"/>
  <c r="F238" i="13"/>
  <c r="G238" i="13"/>
  <c r="H238" i="13"/>
  <c r="I238" i="13"/>
  <c r="J238" i="13"/>
  <c r="K238" i="13"/>
  <c r="L238" i="13"/>
  <c r="D239" i="13"/>
  <c r="E239" i="13"/>
  <c r="F239" i="13"/>
  <c r="G239" i="13"/>
  <c r="H239" i="13"/>
  <c r="I239" i="13"/>
  <c r="J239" i="13"/>
  <c r="K239" i="13"/>
  <c r="L239" i="13"/>
  <c r="D240" i="13"/>
  <c r="E240" i="13"/>
  <c r="F240" i="13"/>
  <c r="G240" i="13"/>
  <c r="H240" i="13"/>
  <c r="I240" i="13"/>
  <c r="J240" i="13"/>
  <c r="K240" i="13"/>
  <c r="L240" i="13"/>
  <c r="D241" i="13"/>
  <c r="E241" i="13"/>
  <c r="F241" i="13"/>
  <c r="G241" i="13"/>
  <c r="H241" i="13"/>
  <c r="I241" i="13"/>
  <c r="J241" i="13"/>
  <c r="K241" i="13"/>
  <c r="L241" i="13"/>
  <c r="D242" i="13"/>
  <c r="E242" i="13"/>
  <c r="F242" i="13"/>
  <c r="G242" i="13"/>
  <c r="H242" i="13"/>
  <c r="I242" i="13"/>
  <c r="J242" i="13"/>
  <c r="K242" i="13"/>
  <c r="L242" i="13"/>
  <c r="D243" i="13"/>
  <c r="E243" i="13"/>
  <c r="F243" i="13"/>
  <c r="G243" i="13"/>
  <c r="H243" i="13"/>
  <c r="I243" i="13"/>
  <c r="J243" i="13"/>
  <c r="K243" i="13"/>
  <c r="L243" i="13"/>
  <c r="D244" i="13"/>
  <c r="E244" i="13"/>
  <c r="F244" i="13"/>
  <c r="G244" i="13"/>
  <c r="H244" i="13"/>
  <c r="I244" i="13"/>
  <c r="J244" i="13"/>
  <c r="K244" i="13"/>
  <c r="L244" i="13"/>
  <c r="D245" i="13"/>
  <c r="E245" i="13"/>
  <c r="F245" i="13"/>
  <c r="G245" i="13"/>
  <c r="H245" i="13"/>
  <c r="I245" i="13"/>
  <c r="J245" i="13"/>
  <c r="K245" i="13"/>
  <c r="L245" i="13"/>
  <c r="D246" i="13"/>
  <c r="E246" i="13"/>
  <c r="F246" i="13"/>
  <c r="G246" i="13"/>
  <c r="H246" i="13"/>
  <c r="I246" i="13"/>
  <c r="J246" i="13"/>
  <c r="K246" i="13"/>
  <c r="L246" i="13"/>
  <c r="D247" i="13"/>
  <c r="E247" i="13"/>
  <c r="F247" i="13"/>
  <c r="G247" i="13"/>
  <c r="H247" i="13"/>
  <c r="I247" i="13"/>
  <c r="J247" i="13"/>
  <c r="K247" i="13"/>
  <c r="L247" i="13"/>
  <c r="D248" i="13"/>
  <c r="E248" i="13"/>
  <c r="F248" i="13"/>
  <c r="G248" i="13"/>
  <c r="H248" i="13"/>
  <c r="I248" i="13"/>
  <c r="J248" i="13"/>
  <c r="K248" i="13"/>
  <c r="L248" i="13"/>
  <c r="D249" i="13"/>
  <c r="E249" i="13"/>
  <c r="F249" i="13"/>
  <c r="G249" i="13"/>
  <c r="H249" i="13"/>
  <c r="I249" i="13"/>
  <c r="J249" i="13"/>
  <c r="K249" i="13"/>
  <c r="L249" i="13"/>
  <c r="D250" i="13"/>
  <c r="E250" i="13"/>
  <c r="F250" i="13"/>
  <c r="G250" i="13"/>
  <c r="H250" i="13"/>
  <c r="I250" i="13"/>
  <c r="J250" i="13"/>
  <c r="K250" i="13"/>
  <c r="L250" i="13"/>
  <c r="D251" i="13"/>
  <c r="E251" i="13"/>
  <c r="F251" i="13"/>
  <c r="G251" i="13"/>
  <c r="H251" i="13"/>
  <c r="I251" i="13"/>
  <c r="J251" i="13"/>
  <c r="K251" i="13"/>
  <c r="L251" i="13"/>
  <c r="D252" i="13"/>
  <c r="E252" i="13"/>
  <c r="F252" i="13"/>
  <c r="G252" i="13"/>
  <c r="H252" i="13"/>
  <c r="I252" i="13"/>
  <c r="J252" i="13"/>
  <c r="K252" i="13"/>
  <c r="L252" i="13"/>
  <c r="D253" i="13"/>
  <c r="E253" i="13"/>
  <c r="F253" i="13"/>
  <c r="G253" i="13"/>
  <c r="H253" i="13"/>
  <c r="I253" i="13"/>
  <c r="J253" i="13"/>
  <c r="K253" i="13"/>
  <c r="L253" i="13"/>
  <c r="D254" i="13"/>
  <c r="E254" i="13"/>
  <c r="F254" i="13"/>
  <c r="G254" i="13"/>
  <c r="H254" i="13"/>
  <c r="I254" i="13"/>
  <c r="J254" i="13"/>
  <c r="K254" i="13"/>
  <c r="L254" i="13"/>
  <c r="D255" i="13"/>
  <c r="E255" i="13"/>
  <c r="F255" i="13"/>
  <c r="G255" i="13"/>
  <c r="H255" i="13"/>
  <c r="I255" i="13"/>
  <c r="J255" i="13"/>
  <c r="K255" i="13"/>
  <c r="L255" i="13"/>
  <c r="D256" i="13"/>
  <c r="E256" i="13"/>
  <c r="F256" i="13"/>
  <c r="G256" i="13"/>
  <c r="H256" i="13"/>
  <c r="I256" i="13"/>
  <c r="J256" i="13"/>
  <c r="K256" i="13"/>
  <c r="L256" i="13"/>
  <c r="D257" i="13"/>
  <c r="E257" i="13"/>
  <c r="F257" i="13"/>
  <c r="G257" i="13"/>
  <c r="H257" i="13"/>
  <c r="I257" i="13"/>
  <c r="J257" i="13"/>
  <c r="K257" i="13"/>
  <c r="L257" i="13"/>
  <c r="D258" i="13"/>
  <c r="E258" i="13"/>
  <c r="F258" i="13"/>
  <c r="G258" i="13"/>
  <c r="H258" i="13"/>
  <c r="I258" i="13"/>
  <c r="J258" i="13"/>
  <c r="K258" i="13"/>
  <c r="L258" i="13"/>
  <c r="D259" i="13"/>
  <c r="E259" i="13"/>
  <c r="F259" i="13"/>
  <c r="G259" i="13"/>
  <c r="H259" i="13"/>
  <c r="I259" i="13"/>
  <c r="J259" i="13"/>
  <c r="K259" i="13"/>
  <c r="L259" i="13"/>
  <c r="D260" i="13"/>
  <c r="E260" i="13"/>
  <c r="F260" i="13"/>
  <c r="G260" i="13"/>
  <c r="H260" i="13"/>
  <c r="I260" i="13"/>
  <c r="J260" i="13"/>
  <c r="K260" i="13"/>
  <c r="L260" i="13"/>
  <c r="D261" i="13"/>
  <c r="E261" i="13"/>
  <c r="F261" i="13"/>
  <c r="G261" i="13"/>
  <c r="H261" i="13"/>
  <c r="I261" i="13"/>
  <c r="J261" i="13"/>
  <c r="K261" i="13"/>
  <c r="L261" i="13"/>
  <c r="D262" i="13"/>
  <c r="E262" i="13"/>
  <c r="F262" i="13"/>
  <c r="G262" i="13"/>
  <c r="H262" i="13"/>
  <c r="I262" i="13"/>
  <c r="J262" i="13"/>
  <c r="K262" i="13"/>
  <c r="L262" i="13"/>
  <c r="D263" i="13"/>
  <c r="E263" i="13"/>
  <c r="F263" i="13"/>
  <c r="G263" i="13"/>
  <c r="H263" i="13"/>
  <c r="I263" i="13"/>
  <c r="J263" i="13"/>
  <c r="K263" i="13"/>
  <c r="L263" i="13"/>
  <c r="D264" i="13"/>
  <c r="E264" i="13"/>
  <c r="F264" i="13"/>
  <c r="G264" i="13"/>
  <c r="H264" i="13"/>
  <c r="I264" i="13"/>
  <c r="J264" i="13"/>
  <c r="K264" i="13"/>
  <c r="L264" i="13"/>
  <c r="D265" i="13"/>
  <c r="E265" i="13"/>
  <c r="F265" i="13"/>
  <c r="G265" i="13"/>
  <c r="H265" i="13"/>
  <c r="I265" i="13"/>
  <c r="J265" i="13"/>
  <c r="K265" i="13"/>
  <c r="L265" i="13"/>
  <c r="D266" i="13"/>
  <c r="E266" i="13"/>
  <c r="F266" i="13"/>
  <c r="G266" i="13"/>
  <c r="H266" i="13"/>
  <c r="I266" i="13"/>
  <c r="J266" i="13"/>
  <c r="K266" i="13"/>
  <c r="L266" i="13"/>
  <c r="D267" i="13"/>
  <c r="E267" i="13"/>
  <c r="F267" i="13"/>
  <c r="G267" i="13"/>
  <c r="H267" i="13"/>
  <c r="I267" i="13"/>
  <c r="J267" i="13"/>
  <c r="K267" i="13"/>
  <c r="L267" i="13"/>
  <c r="D268" i="13"/>
  <c r="E268" i="13"/>
  <c r="F268" i="13"/>
  <c r="G268" i="13"/>
  <c r="H268" i="13"/>
  <c r="I268" i="13"/>
  <c r="J268" i="13"/>
  <c r="K268" i="13"/>
  <c r="L268" i="13"/>
  <c r="D269" i="13"/>
  <c r="E269" i="13"/>
  <c r="F269" i="13"/>
  <c r="G269" i="13"/>
  <c r="H269" i="13"/>
  <c r="I269" i="13"/>
  <c r="J269" i="13"/>
  <c r="K269" i="13"/>
  <c r="L269" i="13"/>
  <c r="D270" i="13"/>
  <c r="E270" i="13"/>
  <c r="F270" i="13"/>
  <c r="G270" i="13"/>
  <c r="H270" i="13"/>
  <c r="I270" i="13"/>
  <c r="J270" i="13"/>
  <c r="K270" i="13"/>
  <c r="L270" i="13"/>
  <c r="D271" i="13"/>
  <c r="E271" i="13"/>
  <c r="F271" i="13"/>
  <c r="G271" i="13"/>
  <c r="H271" i="13"/>
  <c r="I271" i="13"/>
  <c r="J271" i="13"/>
  <c r="K271" i="13"/>
  <c r="L271" i="13"/>
  <c r="D272" i="13"/>
  <c r="E272" i="13"/>
  <c r="F272" i="13"/>
  <c r="G272" i="13"/>
  <c r="H272" i="13"/>
  <c r="I272" i="13"/>
  <c r="J272" i="13"/>
  <c r="K272" i="13"/>
  <c r="L272" i="13"/>
  <c r="D273" i="13"/>
  <c r="E273" i="13"/>
  <c r="F273" i="13"/>
  <c r="G273" i="13"/>
  <c r="H273" i="13"/>
  <c r="I273" i="13"/>
  <c r="J273" i="13"/>
  <c r="K273" i="13"/>
  <c r="L273" i="13"/>
  <c r="D274" i="13"/>
  <c r="E274" i="13"/>
  <c r="F274" i="13"/>
  <c r="G274" i="13"/>
  <c r="H274" i="13"/>
  <c r="I274" i="13"/>
  <c r="J274" i="13"/>
  <c r="K274" i="13"/>
  <c r="L274" i="13"/>
  <c r="D275" i="13"/>
  <c r="E275" i="13"/>
  <c r="F275" i="13"/>
  <c r="G275" i="13"/>
  <c r="H275" i="13"/>
  <c r="I275" i="13"/>
  <c r="J275" i="13"/>
  <c r="K275" i="13"/>
  <c r="L275" i="13"/>
  <c r="D276" i="13"/>
  <c r="E276" i="13"/>
  <c r="F276" i="13"/>
  <c r="G276" i="13"/>
  <c r="H276" i="13"/>
  <c r="I276" i="13"/>
  <c r="J276" i="13"/>
  <c r="K276" i="13"/>
  <c r="L276" i="13"/>
  <c r="D277" i="13"/>
  <c r="E277" i="13"/>
  <c r="F277" i="13"/>
  <c r="G277" i="13"/>
  <c r="H277" i="13"/>
  <c r="I277" i="13"/>
  <c r="J277" i="13"/>
  <c r="K277" i="13"/>
  <c r="L277" i="13"/>
  <c r="D278" i="13"/>
  <c r="E278" i="13"/>
  <c r="F278" i="13"/>
  <c r="G278" i="13"/>
  <c r="H278" i="13"/>
  <c r="I278" i="13"/>
  <c r="J278" i="13"/>
  <c r="K278" i="13"/>
  <c r="L278" i="13"/>
  <c r="D279" i="13"/>
  <c r="E279" i="13"/>
  <c r="F279" i="13"/>
  <c r="G279" i="13"/>
  <c r="H279" i="13"/>
  <c r="I279" i="13"/>
  <c r="J279" i="13"/>
  <c r="K279" i="13"/>
  <c r="L279" i="13"/>
  <c r="D280" i="13"/>
  <c r="E280" i="13"/>
  <c r="F280" i="13"/>
  <c r="G280" i="13"/>
  <c r="H280" i="13"/>
  <c r="I280" i="13"/>
  <c r="J280" i="13"/>
  <c r="K280" i="13"/>
  <c r="L280" i="13"/>
  <c r="D281" i="13"/>
  <c r="E281" i="13"/>
  <c r="F281" i="13"/>
  <c r="G281" i="13"/>
  <c r="H281" i="13"/>
  <c r="I281" i="13"/>
  <c r="J281" i="13"/>
  <c r="K281" i="13"/>
  <c r="L281" i="13"/>
  <c r="D282" i="13"/>
  <c r="E282" i="13"/>
  <c r="F282" i="13"/>
  <c r="G282" i="13"/>
  <c r="H282" i="13"/>
  <c r="I282" i="13"/>
  <c r="J282" i="13"/>
  <c r="K282" i="13"/>
  <c r="L282" i="13"/>
  <c r="D283" i="13"/>
  <c r="E283" i="13"/>
  <c r="F283" i="13"/>
  <c r="G283" i="13"/>
  <c r="H283" i="13"/>
  <c r="I283" i="13"/>
  <c r="J283" i="13"/>
  <c r="K283" i="13"/>
  <c r="L283" i="13"/>
  <c r="D284" i="13"/>
  <c r="E284" i="13"/>
  <c r="F284" i="13"/>
  <c r="G284" i="13"/>
  <c r="H284" i="13"/>
  <c r="I284" i="13"/>
  <c r="J284" i="13"/>
  <c r="K284" i="13"/>
  <c r="L284" i="13"/>
  <c r="D285" i="13"/>
  <c r="E285" i="13"/>
  <c r="F285" i="13"/>
  <c r="G285" i="13"/>
  <c r="H285" i="13"/>
  <c r="I285" i="13"/>
  <c r="J285" i="13"/>
  <c r="K285" i="13"/>
  <c r="L285" i="13"/>
  <c r="D286" i="13"/>
  <c r="E286" i="13"/>
  <c r="F286" i="13"/>
  <c r="G286" i="13"/>
  <c r="H286" i="13"/>
  <c r="I286" i="13"/>
  <c r="J286" i="13"/>
  <c r="K286" i="13"/>
  <c r="L286" i="13"/>
  <c r="D287" i="13"/>
  <c r="E287" i="13"/>
  <c r="F287" i="13"/>
  <c r="G287" i="13"/>
  <c r="H287" i="13"/>
  <c r="I287" i="13"/>
  <c r="J287" i="13"/>
  <c r="K287" i="13"/>
  <c r="L287" i="13"/>
  <c r="D288" i="13"/>
  <c r="E288" i="13"/>
  <c r="F288" i="13"/>
  <c r="G288" i="13"/>
  <c r="H288" i="13"/>
  <c r="I288" i="13"/>
  <c r="J288" i="13"/>
  <c r="K288" i="13"/>
  <c r="L288" i="13"/>
  <c r="D289" i="13"/>
  <c r="E289" i="13"/>
  <c r="F289" i="13"/>
  <c r="G289" i="13"/>
  <c r="H289" i="13"/>
  <c r="I289" i="13"/>
  <c r="J289" i="13"/>
  <c r="K289" i="13"/>
  <c r="L289" i="13"/>
  <c r="D290" i="13"/>
  <c r="E290" i="13"/>
  <c r="F290" i="13"/>
  <c r="G290" i="13"/>
  <c r="H290" i="13"/>
  <c r="I290" i="13"/>
  <c r="J290" i="13"/>
  <c r="K290" i="13"/>
  <c r="L290" i="13"/>
  <c r="D291" i="13"/>
  <c r="E291" i="13"/>
  <c r="F291" i="13"/>
  <c r="G291" i="13"/>
  <c r="H291" i="13"/>
  <c r="I291" i="13"/>
  <c r="J291" i="13"/>
  <c r="K291" i="13"/>
  <c r="L291" i="13"/>
  <c r="D292" i="13"/>
  <c r="E292" i="13"/>
  <c r="F292" i="13"/>
  <c r="G292" i="13"/>
  <c r="H292" i="13"/>
  <c r="I292" i="13"/>
  <c r="J292" i="13"/>
  <c r="K292" i="13"/>
  <c r="L292" i="13"/>
  <c r="D293" i="13"/>
  <c r="E293" i="13"/>
  <c r="F293" i="13"/>
  <c r="G293" i="13"/>
  <c r="H293" i="13"/>
  <c r="I293" i="13"/>
  <c r="J293" i="13"/>
  <c r="K293" i="13"/>
  <c r="L293" i="13"/>
  <c r="D294" i="13"/>
  <c r="E294" i="13"/>
  <c r="F294" i="13"/>
  <c r="G294" i="13"/>
  <c r="H294" i="13"/>
  <c r="I294" i="13"/>
  <c r="J294" i="13"/>
  <c r="K294" i="13"/>
  <c r="L294" i="13"/>
  <c r="D295" i="13"/>
  <c r="E295" i="13"/>
  <c r="F295" i="13"/>
  <c r="G295" i="13"/>
  <c r="H295" i="13"/>
  <c r="I295" i="13"/>
  <c r="J295" i="13"/>
  <c r="K295" i="13"/>
  <c r="L295" i="13"/>
  <c r="D296" i="13"/>
  <c r="E296" i="13"/>
  <c r="F296" i="13"/>
  <c r="G296" i="13"/>
  <c r="H296" i="13"/>
  <c r="I296" i="13"/>
  <c r="J296" i="13"/>
  <c r="K296" i="13"/>
  <c r="L296" i="13"/>
  <c r="D297" i="13"/>
  <c r="E297" i="13"/>
  <c r="F297" i="13"/>
  <c r="G297" i="13"/>
  <c r="H297" i="13"/>
  <c r="I297" i="13"/>
  <c r="J297" i="13"/>
  <c r="K297" i="13"/>
  <c r="L297" i="13"/>
  <c r="D298" i="13"/>
  <c r="E298" i="13"/>
  <c r="F298" i="13"/>
  <c r="G298" i="13"/>
  <c r="H298" i="13"/>
  <c r="I298" i="13"/>
  <c r="J298" i="13"/>
  <c r="K298" i="13"/>
  <c r="L298" i="13"/>
  <c r="D299" i="13"/>
  <c r="E299" i="13"/>
  <c r="F299" i="13"/>
  <c r="G299" i="13"/>
  <c r="H299" i="13"/>
  <c r="I299" i="13"/>
  <c r="J299" i="13"/>
  <c r="K299" i="13"/>
  <c r="L299" i="13"/>
  <c r="D300" i="13"/>
  <c r="E300" i="13"/>
  <c r="F300" i="13"/>
  <c r="G300" i="13"/>
  <c r="H300" i="13"/>
  <c r="I300" i="13"/>
  <c r="J300" i="13"/>
  <c r="K300" i="13"/>
  <c r="L300" i="13"/>
  <c r="D301" i="13"/>
  <c r="E301" i="13"/>
  <c r="F301" i="13"/>
  <c r="G301" i="13"/>
  <c r="H301" i="13"/>
  <c r="I301" i="13"/>
  <c r="J301" i="13"/>
  <c r="K301" i="13"/>
  <c r="L301" i="13"/>
  <c r="D302" i="13"/>
  <c r="E302" i="13"/>
  <c r="F302" i="13"/>
  <c r="G302" i="13"/>
  <c r="H302" i="13"/>
  <c r="I302" i="13"/>
  <c r="J302" i="13"/>
  <c r="K302" i="13"/>
  <c r="L302" i="13"/>
  <c r="D303" i="13"/>
  <c r="E303" i="13"/>
  <c r="F303" i="13"/>
  <c r="G303" i="13"/>
  <c r="H303" i="13"/>
  <c r="I303" i="13"/>
  <c r="J303" i="13"/>
  <c r="K303" i="13"/>
  <c r="L303" i="13"/>
  <c r="D304" i="13"/>
  <c r="E304" i="13"/>
  <c r="F304" i="13"/>
  <c r="G304" i="13"/>
  <c r="H304" i="13"/>
  <c r="I304" i="13"/>
  <c r="J304" i="13"/>
  <c r="K304" i="13"/>
  <c r="L304" i="13"/>
  <c r="D305" i="13"/>
  <c r="E305" i="13"/>
  <c r="F305" i="13"/>
  <c r="G305" i="13"/>
  <c r="H305" i="13"/>
  <c r="I305" i="13"/>
  <c r="J305" i="13"/>
  <c r="K305" i="13"/>
  <c r="L305" i="13"/>
  <c r="D306" i="13"/>
  <c r="E306" i="13"/>
  <c r="F306" i="13"/>
  <c r="G306" i="13"/>
  <c r="H306" i="13"/>
  <c r="I306" i="13"/>
  <c r="J306" i="13"/>
  <c r="K306" i="13"/>
  <c r="L306" i="13"/>
  <c r="D307" i="13"/>
  <c r="E307" i="13"/>
  <c r="F307" i="13"/>
  <c r="G307" i="13"/>
  <c r="H307" i="13"/>
  <c r="I307" i="13"/>
  <c r="J307" i="13"/>
  <c r="K307" i="13"/>
  <c r="L307" i="13"/>
  <c r="D308" i="13"/>
  <c r="E308" i="13"/>
  <c r="F308" i="13"/>
  <c r="G308" i="13"/>
  <c r="H308" i="13"/>
  <c r="I308" i="13"/>
  <c r="J308" i="13"/>
  <c r="K308" i="13"/>
  <c r="L308" i="13"/>
  <c r="D309" i="13"/>
  <c r="E309" i="13"/>
  <c r="F309" i="13"/>
  <c r="G309" i="13"/>
  <c r="H309" i="13"/>
  <c r="I309" i="13"/>
  <c r="J309" i="13"/>
  <c r="K309" i="13"/>
  <c r="L309" i="13"/>
  <c r="D310" i="13"/>
  <c r="E310" i="13"/>
  <c r="F310" i="13"/>
  <c r="G310" i="13"/>
  <c r="H310" i="13"/>
  <c r="I310" i="13"/>
  <c r="J310" i="13"/>
  <c r="K310" i="13"/>
  <c r="L310" i="13"/>
  <c r="D311" i="13"/>
  <c r="E311" i="13"/>
  <c r="F311" i="13"/>
  <c r="G311" i="13"/>
  <c r="H311" i="13"/>
  <c r="I311" i="13"/>
  <c r="J311" i="13"/>
  <c r="K311" i="13"/>
  <c r="L311" i="13"/>
  <c r="D312" i="13"/>
  <c r="E312" i="13"/>
  <c r="F312" i="13"/>
  <c r="G312" i="13"/>
  <c r="H312" i="13"/>
  <c r="I312" i="13"/>
  <c r="J312" i="13"/>
  <c r="K312" i="13"/>
  <c r="L312" i="13"/>
  <c r="D313" i="13"/>
  <c r="E313" i="13"/>
  <c r="F313" i="13"/>
  <c r="G313" i="13"/>
  <c r="H313" i="13"/>
  <c r="I313" i="13"/>
  <c r="J313" i="13"/>
  <c r="K313" i="13"/>
  <c r="L313" i="13"/>
  <c r="D314" i="13"/>
  <c r="E314" i="13"/>
  <c r="F314" i="13"/>
  <c r="G314" i="13"/>
  <c r="H314" i="13"/>
  <c r="I314" i="13"/>
  <c r="J314" i="13"/>
  <c r="K314" i="13"/>
  <c r="L314" i="13"/>
  <c r="D315" i="13"/>
  <c r="E315" i="13"/>
  <c r="F315" i="13"/>
  <c r="G315" i="13"/>
  <c r="H315" i="13"/>
  <c r="I315" i="13"/>
  <c r="J315" i="13"/>
  <c r="K315" i="13"/>
  <c r="L315" i="13"/>
  <c r="D316" i="13"/>
  <c r="E316" i="13"/>
  <c r="F316" i="13"/>
  <c r="G316" i="13"/>
  <c r="H316" i="13"/>
  <c r="I316" i="13"/>
  <c r="J316" i="13"/>
  <c r="K316" i="13"/>
  <c r="L316" i="13"/>
  <c r="D317" i="13"/>
  <c r="E317" i="13"/>
  <c r="F317" i="13"/>
  <c r="G317" i="13"/>
  <c r="H317" i="13"/>
  <c r="I317" i="13"/>
  <c r="J317" i="13"/>
  <c r="K317" i="13"/>
  <c r="L317" i="13"/>
  <c r="D318" i="13"/>
  <c r="E318" i="13"/>
  <c r="F318" i="13"/>
  <c r="G318" i="13"/>
  <c r="H318" i="13"/>
  <c r="I318" i="13"/>
  <c r="J318" i="13"/>
  <c r="K318" i="13"/>
  <c r="L318" i="13"/>
  <c r="D319" i="13"/>
  <c r="E319" i="13"/>
  <c r="F319" i="13"/>
  <c r="G319" i="13"/>
  <c r="H319" i="13"/>
  <c r="I319" i="13"/>
  <c r="J319" i="13"/>
  <c r="K319" i="13"/>
  <c r="L319" i="13"/>
  <c r="D320" i="13"/>
  <c r="E320" i="13"/>
  <c r="F320" i="13"/>
  <c r="G320" i="13"/>
  <c r="H320" i="13"/>
  <c r="I320" i="13"/>
  <c r="J320" i="13"/>
  <c r="K320" i="13"/>
  <c r="L320" i="13"/>
  <c r="D321" i="13"/>
  <c r="E321" i="13"/>
  <c r="F321" i="13"/>
  <c r="G321" i="13"/>
  <c r="H321" i="13"/>
  <c r="I321" i="13"/>
  <c r="J321" i="13"/>
  <c r="K321" i="13"/>
  <c r="L321" i="13"/>
  <c r="D322" i="13"/>
  <c r="E322" i="13"/>
  <c r="F322" i="13"/>
  <c r="G322" i="13"/>
  <c r="H322" i="13"/>
  <c r="I322" i="13"/>
  <c r="J322" i="13"/>
  <c r="K322" i="13"/>
  <c r="L322" i="13"/>
  <c r="D323" i="13"/>
  <c r="E323" i="13"/>
  <c r="F323" i="13"/>
  <c r="G323" i="13"/>
  <c r="H323" i="13"/>
  <c r="I323" i="13"/>
  <c r="J323" i="13"/>
  <c r="K323" i="13"/>
  <c r="L323" i="13"/>
  <c r="D324" i="13"/>
  <c r="E324" i="13"/>
  <c r="F324" i="13"/>
  <c r="G324" i="13"/>
  <c r="H324" i="13"/>
  <c r="I324" i="13"/>
  <c r="J324" i="13"/>
  <c r="K324" i="13"/>
  <c r="L324" i="13"/>
  <c r="D325" i="13"/>
  <c r="E325" i="13"/>
  <c r="F325" i="13"/>
  <c r="G325" i="13"/>
  <c r="H325" i="13"/>
  <c r="I325" i="13"/>
  <c r="J325" i="13"/>
  <c r="K325" i="13"/>
  <c r="L325" i="13"/>
  <c r="D326" i="13"/>
  <c r="E326" i="13"/>
  <c r="F326" i="13"/>
  <c r="G326" i="13"/>
  <c r="H326" i="13"/>
  <c r="I326" i="13"/>
  <c r="J326" i="13"/>
  <c r="K326" i="13"/>
  <c r="L326" i="13"/>
  <c r="D327" i="13"/>
  <c r="E327" i="13"/>
  <c r="F327" i="13"/>
  <c r="G327" i="13"/>
  <c r="H327" i="13"/>
  <c r="I327" i="13"/>
  <c r="J327" i="13"/>
  <c r="K327" i="13"/>
  <c r="L327" i="13"/>
  <c r="D328" i="13"/>
  <c r="E328" i="13"/>
  <c r="F328" i="13"/>
  <c r="G328" i="13"/>
  <c r="H328" i="13"/>
  <c r="I328" i="13"/>
  <c r="J328" i="13"/>
  <c r="K328" i="13"/>
  <c r="L328" i="13"/>
  <c r="D329" i="13"/>
  <c r="E329" i="13"/>
  <c r="F329" i="13"/>
  <c r="G329" i="13"/>
  <c r="H329" i="13"/>
  <c r="I329" i="13"/>
  <c r="J329" i="13"/>
  <c r="K329" i="13"/>
  <c r="L329" i="13"/>
  <c r="D330" i="13"/>
  <c r="E330" i="13"/>
  <c r="F330" i="13"/>
  <c r="G330" i="13"/>
  <c r="H330" i="13"/>
  <c r="I330" i="13"/>
  <c r="J330" i="13"/>
  <c r="K330" i="13"/>
  <c r="L330" i="13"/>
  <c r="D331" i="13"/>
  <c r="E331" i="13"/>
  <c r="F331" i="13"/>
  <c r="G331" i="13"/>
  <c r="H331" i="13"/>
  <c r="I331" i="13"/>
  <c r="J331" i="13"/>
  <c r="K331" i="13"/>
  <c r="L331" i="13"/>
  <c r="D332" i="13"/>
  <c r="E332" i="13"/>
  <c r="F332" i="13"/>
  <c r="G332" i="13"/>
  <c r="H332" i="13"/>
  <c r="I332" i="13"/>
  <c r="J332" i="13"/>
  <c r="K332" i="13"/>
  <c r="L332" i="13"/>
  <c r="D333" i="13"/>
  <c r="E333" i="13"/>
  <c r="F333" i="13"/>
  <c r="G333" i="13"/>
  <c r="H333" i="13"/>
  <c r="I333" i="13"/>
  <c r="J333" i="13"/>
  <c r="K333" i="13"/>
  <c r="L333" i="13"/>
  <c r="D334" i="13"/>
  <c r="E334" i="13"/>
  <c r="F334" i="13"/>
  <c r="G334" i="13"/>
  <c r="H334" i="13"/>
  <c r="I334" i="13"/>
  <c r="J334" i="13"/>
  <c r="K334" i="13"/>
  <c r="L334" i="13"/>
  <c r="D335" i="13"/>
  <c r="E335" i="13"/>
  <c r="F335" i="13"/>
  <c r="G335" i="13"/>
  <c r="H335" i="13"/>
  <c r="I335" i="13"/>
  <c r="J335" i="13"/>
  <c r="K335" i="13"/>
  <c r="L335" i="13"/>
  <c r="D336" i="13"/>
  <c r="E336" i="13"/>
  <c r="F336" i="13"/>
  <c r="G336" i="13"/>
  <c r="H336" i="13"/>
  <c r="I336" i="13"/>
  <c r="J336" i="13"/>
  <c r="K336" i="13"/>
  <c r="L336" i="13"/>
  <c r="D337" i="13"/>
  <c r="E337" i="13"/>
  <c r="F337" i="13"/>
  <c r="G337" i="13"/>
  <c r="H337" i="13"/>
  <c r="I337" i="13"/>
  <c r="J337" i="13"/>
  <c r="K337" i="13"/>
  <c r="L337" i="13"/>
  <c r="D338" i="13"/>
  <c r="E338" i="13"/>
  <c r="F338" i="13"/>
  <c r="G338" i="13"/>
  <c r="H338" i="13"/>
  <c r="I338" i="13"/>
  <c r="J338" i="13"/>
  <c r="K338" i="13"/>
  <c r="L338" i="13"/>
  <c r="D339" i="13"/>
  <c r="E339" i="13"/>
  <c r="F339" i="13"/>
  <c r="G339" i="13"/>
  <c r="H339" i="13"/>
  <c r="I339" i="13"/>
  <c r="J339" i="13"/>
  <c r="K339" i="13"/>
  <c r="L339" i="13"/>
  <c r="D340" i="13"/>
  <c r="E340" i="13"/>
  <c r="F340" i="13"/>
  <c r="G340" i="13"/>
  <c r="H340" i="13"/>
  <c r="I340" i="13"/>
  <c r="J340" i="13"/>
  <c r="K340" i="13"/>
  <c r="L340" i="13"/>
  <c r="D341" i="13"/>
  <c r="E341" i="13"/>
  <c r="F341" i="13"/>
  <c r="G341" i="13"/>
  <c r="H341" i="13"/>
  <c r="I341" i="13"/>
  <c r="J341" i="13"/>
  <c r="K341" i="13"/>
  <c r="L341" i="13"/>
  <c r="D342" i="13"/>
  <c r="E342" i="13"/>
  <c r="F342" i="13"/>
  <c r="G342" i="13"/>
  <c r="H342" i="13"/>
  <c r="I342" i="13"/>
  <c r="J342" i="13"/>
  <c r="K342" i="13"/>
  <c r="L342" i="13"/>
  <c r="D343" i="13"/>
  <c r="E343" i="13"/>
  <c r="F343" i="13"/>
  <c r="G343" i="13"/>
  <c r="H343" i="13"/>
  <c r="I343" i="13"/>
  <c r="J343" i="13"/>
  <c r="K343" i="13"/>
  <c r="L343" i="13"/>
  <c r="D344" i="13"/>
  <c r="E344" i="13"/>
  <c r="F344" i="13"/>
  <c r="G344" i="13"/>
  <c r="H344" i="13"/>
  <c r="I344" i="13"/>
  <c r="J344" i="13"/>
  <c r="K344" i="13"/>
  <c r="L344" i="13"/>
  <c r="D345" i="13"/>
  <c r="E345" i="13"/>
  <c r="F345" i="13"/>
  <c r="G345" i="13"/>
  <c r="H345" i="13"/>
  <c r="I345" i="13"/>
  <c r="J345" i="13"/>
  <c r="K345" i="13"/>
  <c r="L345" i="13"/>
  <c r="D346" i="13"/>
  <c r="E346" i="13"/>
  <c r="F346" i="13"/>
  <c r="G346" i="13"/>
  <c r="H346" i="13"/>
  <c r="I346" i="13"/>
  <c r="J346" i="13"/>
  <c r="K346" i="13"/>
  <c r="L346" i="13"/>
  <c r="D347" i="13"/>
  <c r="E347" i="13"/>
  <c r="F347" i="13"/>
  <c r="G347" i="13"/>
  <c r="H347" i="13"/>
  <c r="I347" i="13"/>
  <c r="J347" i="13"/>
  <c r="K347" i="13"/>
  <c r="L347" i="13"/>
  <c r="D348" i="13"/>
  <c r="E348" i="13"/>
  <c r="F348" i="13"/>
  <c r="G348" i="13"/>
  <c r="H348" i="13"/>
  <c r="I348" i="13"/>
  <c r="J348" i="13"/>
  <c r="K348" i="13"/>
  <c r="L348" i="13"/>
  <c r="D349" i="13"/>
  <c r="E349" i="13"/>
  <c r="F349" i="13"/>
  <c r="G349" i="13"/>
  <c r="H349" i="13"/>
  <c r="I349" i="13"/>
  <c r="J349" i="13"/>
  <c r="K349" i="13"/>
  <c r="L349" i="13"/>
  <c r="D350" i="13"/>
  <c r="E350" i="13"/>
  <c r="F350" i="13"/>
  <c r="G350" i="13"/>
  <c r="H350" i="13"/>
  <c r="I350" i="13"/>
  <c r="J350" i="13"/>
  <c r="K350" i="13"/>
  <c r="L350" i="13"/>
  <c r="D351" i="13"/>
  <c r="E351" i="13"/>
  <c r="F351" i="13"/>
  <c r="G351" i="13"/>
  <c r="H351" i="13"/>
  <c r="I351" i="13"/>
  <c r="J351" i="13"/>
  <c r="K351" i="13"/>
  <c r="L351" i="13"/>
  <c r="D352" i="13"/>
  <c r="E352" i="13"/>
  <c r="F352" i="13"/>
  <c r="G352" i="13"/>
  <c r="H352" i="13"/>
  <c r="I352" i="13"/>
  <c r="J352" i="13"/>
  <c r="K352" i="13"/>
  <c r="L352" i="13"/>
  <c r="D353" i="13"/>
  <c r="E353" i="13"/>
  <c r="F353" i="13"/>
  <c r="G353" i="13"/>
  <c r="H353" i="13"/>
  <c r="I353" i="13"/>
  <c r="J353" i="13"/>
  <c r="K353" i="13"/>
  <c r="L353" i="13"/>
  <c r="D354" i="13"/>
  <c r="E354" i="13"/>
  <c r="F354" i="13"/>
  <c r="G354" i="13"/>
  <c r="H354" i="13"/>
  <c r="I354" i="13"/>
  <c r="J354" i="13"/>
  <c r="K354" i="13"/>
  <c r="L354" i="13"/>
  <c r="D355" i="13"/>
  <c r="E355" i="13"/>
  <c r="F355" i="13"/>
  <c r="G355" i="13"/>
  <c r="H355" i="13"/>
  <c r="I355" i="13"/>
  <c r="J355" i="13"/>
  <c r="K355" i="13"/>
  <c r="L355" i="13"/>
  <c r="D356" i="13"/>
  <c r="E356" i="13"/>
  <c r="F356" i="13"/>
  <c r="G356" i="13"/>
  <c r="H356" i="13"/>
  <c r="I356" i="13"/>
  <c r="J356" i="13"/>
  <c r="K356" i="13"/>
  <c r="L356" i="13"/>
  <c r="D357" i="13"/>
  <c r="E357" i="13"/>
  <c r="F357" i="13"/>
  <c r="G357" i="13"/>
  <c r="H357" i="13"/>
  <c r="I357" i="13"/>
  <c r="J357" i="13"/>
  <c r="K357" i="13"/>
  <c r="L357" i="13"/>
  <c r="D358" i="13"/>
  <c r="E358" i="13"/>
  <c r="F358" i="13"/>
  <c r="G358" i="13"/>
  <c r="H358" i="13"/>
  <c r="I358" i="13"/>
  <c r="J358" i="13"/>
  <c r="K358" i="13"/>
  <c r="L358" i="13"/>
  <c r="D359" i="13"/>
  <c r="E359" i="13"/>
  <c r="F359" i="13"/>
  <c r="G359" i="13"/>
  <c r="H359" i="13"/>
  <c r="I359" i="13"/>
  <c r="J359" i="13"/>
  <c r="K359" i="13"/>
  <c r="L359" i="13"/>
  <c r="D360" i="13"/>
  <c r="E360" i="13"/>
  <c r="F360" i="13"/>
  <c r="G360" i="13"/>
  <c r="H360" i="13"/>
  <c r="I360" i="13"/>
  <c r="J360" i="13"/>
  <c r="K360" i="13"/>
  <c r="L360" i="13"/>
  <c r="D361" i="13"/>
  <c r="E361" i="13"/>
  <c r="F361" i="13"/>
  <c r="G361" i="13"/>
  <c r="H361" i="13"/>
  <c r="I361" i="13"/>
  <c r="J361" i="13"/>
  <c r="K361" i="13"/>
  <c r="L361" i="13"/>
  <c r="D362" i="13"/>
  <c r="E362" i="13"/>
  <c r="F362" i="13"/>
  <c r="G362" i="13"/>
  <c r="H362" i="13"/>
  <c r="I362" i="13"/>
  <c r="J362" i="13"/>
  <c r="K362" i="13"/>
  <c r="L362" i="13"/>
  <c r="D363" i="13"/>
  <c r="E363" i="13"/>
  <c r="F363" i="13"/>
  <c r="G363" i="13"/>
  <c r="H363" i="13"/>
  <c r="I363" i="13"/>
  <c r="J363" i="13"/>
  <c r="K363" i="13"/>
  <c r="L363" i="13"/>
  <c r="D364" i="13"/>
  <c r="E364" i="13"/>
  <c r="F364" i="13"/>
  <c r="G364" i="13"/>
  <c r="H364" i="13"/>
  <c r="I364" i="13"/>
  <c r="J364" i="13"/>
  <c r="K364" i="13"/>
  <c r="L364" i="13"/>
  <c r="D365" i="13"/>
  <c r="E365" i="13"/>
  <c r="F365" i="13"/>
  <c r="G365" i="13"/>
  <c r="H365" i="13"/>
  <c r="I365" i="13"/>
  <c r="J365" i="13"/>
  <c r="K365" i="13"/>
  <c r="L365" i="13"/>
  <c r="D366" i="13"/>
  <c r="E366" i="13"/>
  <c r="F366" i="13"/>
  <c r="G366" i="13"/>
  <c r="H366" i="13"/>
  <c r="I366" i="13"/>
  <c r="J366" i="13"/>
  <c r="K366" i="13"/>
  <c r="L366" i="13"/>
  <c r="D367" i="13"/>
  <c r="E367" i="13"/>
  <c r="F367" i="13"/>
  <c r="G367" i="13"/>
  <c r="H367" i="13"/>
  <c r="I367" i="13"/>
  <c r="J367" i="13"/>
  <c r="K367" i="13"/>
  <c r="L367" i="13"/>
  <c r="D368" i="13"/>
  <c r="E368" i="13"/>
  <c r="F368" i="13"/>
  <c r="G368" i="13"/>
  <c r="H368" i="13"/>
  <c r="I368" i="13"/>
  <c r="J368" i="13"/>
  <c r="K368" i="13"/>
  <c r="L368" i="13"/>
  <c r="D369" i="13"/>
  <c r="E369" i="13"/>
  <c r="F369" i="13"/>
  <c r="G369" i="13"/>
  <c r="H369" i="13"/>
  <c r="I369" i="13"/>
  <c r="J369" i="13"/>
  <c r="K369" i="13"/>
  <c r="L369" i="13"/>
  <c r="D370" i="13"/>
  <c r="E370" i="13"/>
  <c r="F370" i="13"/>
  <c r="G370" i="13"/>
  <c r="H370" i="13"/>
  <c r="I370" i="13"/>
  <c r="J370" i="13"/>
  <c r="K370" i="13"/>
  <c r="L370" i="13"/>
  <c r="D371" i="13"/>
  <c r="E371" i="13"/>
  <c r="F371" i="13"/>
  <c r="G371" i="13"/>
  <c r="H371" i="13"/>
  <c r="I371" i="13"/>
  <c r="J371" i="13"/>
  <c r="K371" i="13"/>
  <c r="L371" i="13"/>
  <c r="D372" i="13"/>
  <c r="E372" i="13"/>
  <c r="F372" i="13"/>
  <c r="G372" i="13"/>
  <c r="H372" i="13"/>
  <c r="I372" i="13"/>
  <c r="J372" i="13"/>
  <c r="K372" i="13"/>
  <c r="L372" i="13"/>
  <c r="D373" i="13"/>
  <c r="E373" i="13"/>
  <c r="F373" i="13"/>
  <c r="G373" i="13"/>
  <c r="H373" i="13"/>
  <c r="I373" i="13"/>
  <c r="J373" i="13"/>
  <c r="K373" i="13"/>
  <c r="L373" i="13"/>
  <c r="D374" i="13"/>
  <c r="E374" i="13"/>
  <c r="F374" i="13"/>
  <c r="G374" i="13"/>
  <c r="H374" i="13"/>
  <c r="I374" i="13"/>
  <c r="J374" i="13"/>
  <c r="K374" i="13"/>
  <c r="L374" i="13"/>
  <c r="D375" i="13"/>
  <c r="E375" i="13"/>
  <c r="F375" i="13"/>
  <c r="G375" i="13"/>
  <c r="H375" i="13"/>
  <c r="I375" i="13"/>
  <c r="J375" i="13"/>
  <c r="K375" i="13"/>
  <c r="L375" i="13"/>
  <c r="D376" i="13"/>
  <c r="E376" i="13"/>
  <c r="F376" i="13"/>
  <c r="G376" i="13"/>
  <c r="H376" i="13"/>
  <c r="I376" i="13"/>
  <c r="J376" i="13"/>
  <c r="K376" i="13"/>
  <c r="L376" i="13"/>
  <c r="D377" i="13"/>
  <c r="E377" i="13"/>
  <c r="F377" i="13"/>
  <c r="G377" i="13"/>
  <c r="H377" i="13"/>
  <c r="I377" i="13"/>
  <c r="J377" i="13"/>
  <c r="K377" i="13"/>
  <c r="L377" i="13"/>
  <c r="D378" i="13"/>
  <c r="E378" i="13"/>
  <c r="F378" i="13"/>
  <c r="G378" i="13"/>
  <c r="H378" i="13"/>
  <c r="I378" i="13"/>
  <c r="J378" i="13"/>
  <c r="K378" i="13"/>
  <c r="L378" i="13"/>
  <c r="D379" i="13"/>
  <c r="E379" i="13"/>
  <c r="F379" i="13"/>
  <c r="G379" i="13"/>
  <c r="H379" i="13"/>
  <c r="I379" i="13"/>
  <c r="J379" i="13"/>
  <c r="K379" i="13"/>
  <c r="L379" i="13"/>
  <c r="D380" i="13"/>
  <c r="E380" i="13"/>
  <c r="F380" i="13"/>
  <c r="G380" i="13"/>
  <c r="H380" i="13"/>
  <c r="I380" i="13"/>
  <c r="J380" i="13"/>
  <c r="K380" i="13"/>
  <c r="L380" i="13"/>
  <c r="D381" i="13"/>
  <c r="E381" i="13"/>
  <c r="F381" i="13"/>
  <c r="G381" i="13"/>
  <c r="H381" i="13"/>
  <c r="I381" i="13"/>
  <c r="J381" i="13"/>
  <c r="K381" i="13"/>
  <c r="L381" i="13"/>
  <c r="D382" i="13"/>
  <c r="E382" i="13"/>
  <c r="F382" i="13"/>
  <c r="G382" i="13"/>
  <c r="H382" i="13"/>
  <c r="I382" i="13"/>
  <c r="J382" i="13"/>
  <c r="K382" i="13"/>
  <c r="L382" i="13"/>
  <c r="D383" i="13"/>
  <c r="E383" i="13"/>
  <c r="F383" i="13"/>
  <c r="G383" i="13"/>
  <c r="H383" i="13"/>
  <c r="I383" i="13"/>
  <c r="J383" i="13"/>
  <c r="K383" i="13"/>
  <c r="L383" i="13"/>
  <c r="D384" i="13"/>
  <c r="E384" i="13"/>
  <c r="F384" i="13"/>
  <c r="G384" i="13"/>
  <c r="H384" i="13"/>
  <c r="I384" i="13"/>
  <c r="J384" i="13"/>
  <c r="K384" i="13"/>
  <c r="L384" i="13"/>
  <c r="D385" i="13"/>
  <c r="E385" i="13"/>
  <c r="F385" i="13"/>
  <c r="G385" i="13"/>
  <c r="H385" i="13"/>
  <c r="I385" i="13"/>
  <c r="J385" i="13"/>
  <c r="K385" i="13"/>
  <c r="L385" i="13"/>
  <c r="D386" i="13"/>
  <c r="E386" i="13"/>
  <c r="F386" i="13"/>
  <c r="G386" i="13"/>
  <c r="H386" i="13"/>
  <c r="I386" i="13"/>
  <c r="J386" i="13"/>
  <c r="K386" i="13"/>
  <c r="L386" i="13"/>
  <c r="D387" i="13"/>
  <c r="E387" i="13"/>
  <c r="F387" i="13"/>
  <c r="G387" i="13"/>
  <c r="H387" i="13"/>
  <c r="I387" i="13"/>
  <c r="J387" i="13"/>
  <c r="K387" i="13"/>
  <c r="L387" i="13"/>
  <c r="D388" i="13"/>
  <c r="E388" i="13"/>
  <c r="F388" i="13"/>
  <c r="G388" i="13"/>
  <c r="H388" i="13"/>
  <c r="I388" i="13"/>
  <c r="J388" i="13"/>
  <c r="K388" i="13"/>
  <c r="L388" i="13"/>
  <c r="D389" i="13"/>
  <c r="E389" i="13"/>
  <c r="F389" i="13"/>
  <c r="G389" i="13"/>
  <c r="H389" i="13"/>
  <c r="I389" i="13"/>
  <c r="J389" i="13"/>
  <c r="K389" i="13"/>
  <c r="L389" i="13"/>
  <c r="D390" i="13"/>
  <c r="E390" i="13"/>
  <c r="F390" i="13"/>
  <c r="G390" i="13"/>
  <c r="H390" i="13"/>
  <c r="I390" i="13"/>
  <c r="J390" i="13"/>
  <c r="K390" i="13"/>
  <c r="L390" i="13"/>
  <c r="D391" i="13"/>
  <c r="E391" i="13"/>
  <c r="F391" i="13"/>
  <c r="G391" i="13"/>
  <c r="H391" i="13"/>
  <c r="I391" i="13"/>
  <c r="J391" i="13"/>
  <c r="K391" i="13"/>
  <c r="L391" i="13"/>
  <c r="D392" i="13"/>
  <c r="E392" i="13"/>
  <c r="F392" i="13"/>
  <c r="G392" i="13"/>
  <c r="H392" i="13"/>
  <c r="I392" i="13"/>
  <c r="J392" i="13"/>
  <c r="K392" i="13"/>
  <c r="L392" i="13"/>
  <c r="D393" i="13"/>
  <c r="E393" i="13"/>
  <c r="F393" i="13"/>
  <c r="G393" i="13"/>
  <c r="H393" i="13"/>
  <c r="I393" i="13"/>
  <c r="J393" i="13"/>
  <c r="K393" i="13"/>
  <c r="L393" i="13"/>
  <c r="D394" i="13"/>
  <c r="E394" i="13"/>
  <c r="F394" i="13"/>
  <c r="G394" i="13"/>
  <c r="H394" i="13"/>
  <c r="I394" i="13"/>
  <c r="J394" i="13"/>
  <c r="K394" i="13"/>
  <c r="L394" i="13"/>
  <c r="D395" i="13"/>
  <c r="E395" i="13"/>
  <c r="F395" i="13"/>
  <c r="G395" i="13"/>
  <c r="H395" i="13"/>
  <c r="I395" i="13"/>
  <c r="J395" i="13"/>
  <c r="K395" i="13"/>
  <c r="L395" i="13"/>
  <c r="D396" i="13"/>
  <c r="E396" i="13"/>
  <c r="F396" i="13"/>
  <c r="G396" i="13"/>
  <c r="H396" i="13"/>
  <c r="I396" i="13"/>
  <c r="J396" i="13"/>
  <c r="K396" i="13"/>
  <c r="L396" i="13"/>
  <c r="D397" i="13"/>
  <c r="E397" i="13"/>
  <c r="F397" i="13"/>
  <c r="G397" i="13"/>
  <c r="H397" i="13"/>
  <c r="I397" i="13"/>
  <c r="J397" i="13"/>
  <c r="K397" i="13"/>
  <c r="L397" i="13"/>
  <c r="D398" i="13"/>
  <c r="E398" i="13"/>
  <c r="F398" i="13"/>
  <c r="G398" i="13"/>
  <c r="H398" i="13"/>
  <c r="I398" i="13"/>
  <c r="J398" i="13"/>
  <c r="K398" i="13"/>
  <c r="L398" i="13"/>
  <c r="D399" i="13"/>
  <c r="E399" i="13"/>
  <c r="F399" i="13"/>
  <c r="G399" i="13"/>
  <c r="H399" i="13"/>
  <c r="I399" i="13"/>
  <c r="J399" i="13"/>
  <c r="K399" i="13"/>
  <c r="L399" i="13"/>
  <c r="D400" i="13"/>
  <c r="E400" i="13"/>
  <c r="F400" i="13"/>
  <c r="G400" i="13"/>
  <c r="H400" i="13"/>
  <c r="I400" i="13"/>
  <c r="J400" i="13"/>
  <c r="K400" i="13"/>
  <c r="L400" i="13"/>
  <c r="D401" i="13"/>
  <c r="E401" i="13"/>
  <c r="F401" i="13"/>
  <c r="G401" i="13"/>
  <c r="H401" i="13"/>
  <c r="I401" i="13"/>
  <c r="J401" i="13"/>
  <c r="K401" i="13"/>
  <c r="L401" i="13"/>
  <c r="D402" i="13"/>
  <c r="E402" i="13"/>
  <c r="F402" i="13"/>
  <c r="G402" i="13"/>
  <c r="H402" i="13"/>
  <c r="I402" i="13"/>
  <c r="J402" i="13"/>
  <c r="K402" i="13"/>
  <c r="L402" i="13"/>
  <c r="D403" i="13"/>
  <c r="E403" i="13"/>
  <c r="F403" i="13"/>
  <c r="G403" i="13"/>
  <c r="H403" i="13"/>
  <c r="I403" i="13"/>
  <c r="J403" i="13"/>
  <c r="K403" i="13"/>
  <c r="L403" i="13"/>
  <c r="D404" i="13"/>
  <c r="E404" i="13"/>
  <c r="F404" i="13"/>
  <c r="G404" i="13"/>
  <c r="H404" i="13"/>
  <c r="I404" i="13"/>
  <c r="J404" i="13"/>
  <c r="K404" i="13"/>
  <c r="L404" i="13"/>
  <c r="D405" i="13"/>
  <c r="E405" i="13"/>
  <c r="F405" i="13"/>
  <c r="G405" i="13"/>
  <c r="H405" i="13"/>
  <c r="I405" i="13"/>
  <c r="J405" i="13"/>
  <c r="K405" i="13"/>
  <c r="L405" i="13"/>
  <c r="D406" i="13"/>
  <c r="E406" i="13"/>
  <c r="F406" i="13"/>
  <c r="G406" i="13"/>
  <c r="H406" i="13"/>
  <c r="I406" i="13"/>
  <c r="J406" i="13"/>
  <c r="K406" i="13"/>
  <c r="L406" i="13"/>
  <c r="D407" i="13"/>
  <c r="E407" i="13"/>
  <c r="F407" i="13"/>
  <c r="G407" i="13"/>
  <c r="H407" i="13"/>
  <c r="I407" i="13"/>
  <c r="J407" i="13"/>
  <c r="K407" i="13"/>
  <c r="L407" i="13"/>
  <c r="D408" i="13"/>
  <c r="E408" i="13"/>
  <c r="F408" i="13"/>
  <c r="G408" i="13"/>
  <c r="H408" i="13"/>
  <c r="I408" i="13"/>
  <c r="J408" i="13"/>
  <c r="K408" i="13"/>
  <c r="L408" i="13"/>
  <c r="D409" i="13"/>
  <c r="E409" i="13"/>
  <c r="F409" i="13"/>
  <c r="G409" i="13"/>
  <c r="H409" i="13"/>
  <c r="I409" i="13"/>
  <c r="J409" i="13"/>
  <c r="K409" i="13"/>
  <c r="L409" i="13"/>
  <c r="D410" i="13"/>
  <c r="E410" i="13"/>
  <c r="F410" i="13"/>
  <c r="G410" i="13"/>
  <c r="H410" i="13"/>
  <c r="I410" i="13"/>
  <c r="J410" i="13"/>
  <c r="K410" i="13"/>
  <c r="L410" i="13"/>
  <c r="D411" i="13"/>
  <c r="E411" i="13"/>
  <c r="F411" i="13"/>
  <c r="G411" i="13"/>
  <c r="H411" i="13"/>
  <c r="I411" i="13"/>
  <c r="J411" i="13"/>
  <c r="K411" i="13"/>
  <c r="L411" i="13"/>
  <c r="D412" i="13"/>
  <c r="E412" i="13"/>
  <c r="F412" i="13"/>
  <c r="G412" i="13"/>
  <c r="H412" i="13"/>
  <c r="I412" i="13"/>
  <c r="J412" i="13"/>
  <c r="K412" i="13"/>
  <c r="L412" i="13"/>
  <c r="D413" i="13"/>
  <c r="E413" i="13"/>
  <c r="F413" i="13"/>
  <c r="G413" i="13"/>
  <c r="H413" i="13"/>
  <c r="I413" i="13"/>
  <c r="J413" i="13"/>
  <c r="K413" i="13"/>
  <c r="L413" i="13"/>
  <c r="D414" i="13"/>
  <c r="E414" i="13"/>
  <c r="F414" i="13"/>
  <c r="G414" i="13"/>
  <c r="H414" i="13"/>
  <c r="I414" i="13"/>
  <c r="J414" i="13"/>
  <c r="K414" i="13"/>
  <c r="L414" i="13"/>
  <c r="D415" i="13"/>
  <c r="E415" i="13"/>
  <c r="F415" i="13"/>
  <c r="G415" i="13"/>
  <c r="H415" i="13"/>
  <c r="I415" i="13"/>
  <c r="J415" i="13"/>
  <c r="K415" i="13"/>
  <c r="L415" i="13"/>
  <c r="D416" i="13"/>
  <c r="E416" i="13"/>
  <c r="F416" i="13"/>
  <c r="G416" i="13"/>
  <c r="H416" i="13"/>
  <c r="I416" i="13"/>
  <c r="J416" i="13"/>
  <c r="K416" i="13"/>
  <c r="L416" i="13"/>
  <c r="D417" i="13"/>
  <c r="E417" i="13"/>
  <c r="F417" i="13"/>
  <c r="G417" i="13"/>
  <c r="H417" i="13"/>
  <c r="I417" i="13"/>
  <c r="J417" i="13"/>
  <c r="K417" i="13"/>
  <c r="L417" i="13"/>
  <c r="D418" i="13"/>
  <c r="E418" i="13"/>
  <c r="F418" i="13"/>
  <c r="G418" i="13"/>
  <c r="H418" i="13"/>
  <c r="I418" i="13"/>
  <c r="J418" i="13"/>
  <c r="K418" i="13"/>
  <c r="L418" i="13"/>
  <c r="D419" i="13"/>
  <c r="E419" i="13"/>
  <c r="F419" i="13"/>
  <c r="G419" i="13"/>
  <c r="H419" i="13"/>
  <c r="I419" i="13"/>
  <c r="J419" i="13"/>
  <c r="K419" i="13"/>
  <c r="L419" i="13"/>
  <c r="D420" i="13"/>
  <c r="E420" i="13"/>
  <c r="F420" i="13"/>
  <c r="G420" i="13"/>
  <c r="H420" i="13"/>
  <c r="I420" i="13"/>
  <c r="J420" i="13"/>
  <c r="K420" i="13"/>
  <c r="L420" i="13"/>
  <c r="D421" i="13"/>
  <c r="E421" i="13"/>
  <c r="F421" i="13"/>
  <c r="G421" i="13"/>
  <c r="H421" i="13"/>
  <c r="I421" i="13"/>
  <c r="J421" i="13"/>
  <c r="K421" i="13"/>
  <c r="L421" i="13"/>
  <c r="D422" i="13"/>
  <c r="E422" i="13"/>
  <c r="F422" i="13"/>
  <c r="G422" i="13"/>
  <c r="H422" i="13"/>
  <c r="I422" i="13"/>
  <c r="J422" i="13"/>
  <c r="K422" i="13"/>
  <c r="L422" i="13"/>
  <c r="D423" i="13"/>
  <c r="E423" i="13"/>
  <c r="F423" i="13"/>
  <c r="G423" i="13"/>
  <c r="H423" i="13"/>
  <c r="I423" i="13"/>
  <c r="J423" i="13"/>
  <c r="K423" i="13"/>
  <c r="L423" i="13"/>
  <c r="D424" i="13"/>
  <c r="E424" i="13"/>
  <c r="F424" i="13"/>
  <c r="G424" i="13"/>
  <c r="H424" i="13"/>
  <c r="I424" i="13"/>
  <c r="J424" i="13"/>
  <c r="K424" i="13"/>
  <c r="L424" i="13"/>
  <c r="D425" i="13"/>
  <c r="E425" i="13"/>
  <c r="F425" i="13"/>
  <c r="G425" i="13"/>
  <c r="H425" i="13"/>
  <c r="I425" i="13"/>
  <c r="J425" i="13"/>
  <c r="K425" i="13"/>
  <c r="L425" i="13"/>
  <c r="D426" i="13"/>
  <c r="E426" i="13"/>
  <c r="F426" i="13"/>
  <c r="G426" i="13"/>
  <c r="H426" i="13"/>
  <c r="I426" i="13"/>
  <c r="J426" i="13"/>
  <c r="K426" i="13"/>
  <c r="L426" i="13"/>
  <c r="D427" i="13"/>
  <c r="E427" i="13"/>
  <c r="F427" i="13"/>
  <c r="G427" i="13"/>
  <c r="H427" i="13"/>
  <c r="I427" i="13"/>
  <c r="J427" i="13"/>
  <c r="K427" i="13"/>
  <c r="L427" i="13"/>
  <c r="D428" i="13"/>
  <c r="E428" i="13"/>
  <c r="F428" i="13"/>
  <c r="G428" i="13"/>
  <c r="H428" i="13"/>
  <c r="I428" i="13"/>
  <c r="J428" i="13"/>
  <c r="K428" i="13"/>
  <c r="L428" i="13"/>
  <c r="D429" i="13"/>
  <c r="E429" i="13"/>
  <c r="F429" i="13"/>
  <c r="G429" i="13"/>
  <c r="H429" i="13"/>
  <c r="I429" i="13"/>
  <c r="J429" i="13"/>
  <c r="K429" i="13"/>
  <c r="L429" i="13"/>
  <c r="D430" i="13"/>
  <c r="E430" i="13"/>
  <c r="F430" i="13"/>
  <c r="G430" i="13"/>
  <c r="H430" i="13"/>
  <c r="I430" i="13"/>
  <c r="J430" i="13"/>
  <c r="K430" i="13"/>
  <c r="L430" i="13"/>
  <c r="D431" i="13"/>
  <c r="E431" i="13"/>
  <c r="F431" i="13"/>
  <c r="G431" i="13"/>
  <c r="H431" i="13"/>
  <c r="I431" i="13"/>
  <c r="J431" i="13"/>
  <c r="K431" i="13"/>
  <c r="L431" i="13"/>
  <c r="D432" i="13"/>
  <c r="E432" i="13"/>
  <c r="F432" i="13"/>
  <c r="G432" i="13"/>
  <c r="H432" i="13"/>
  <c r="I432" i="13"/>
  <c r="J432" i="13"/>
  <c r="K432" i="13"/>
  <c r="L432" i="13"/>
  <c r="D433" i="13"/>
  <c r="E433" i="13"/>
  <c r="F433" i="13"/>
  <c r="G433" i="13"/>
  <c r="H433" i="13"/>
  <c r="I433" i="13"/>
  <c r="J433" i="13"/>
  <c r="K433" i="13"/>
  <c r="L433" i="13"/>
  <c r="D434" i="13"/>
  <c r="E434" i="13"/>
  <c r="F434" i="13"/>
  <c r="G434" i="13"/>
  <c r="H434" i="13"/>
  <c r="I434" i="13"/>
  <c r="J434" i="13"/>
  <c r="K434" i="13"/>
  <c r="L434" i="13"/>
  <c r="D435" i="13"/>
  <c r="E435" i="13"/>
  <c r="F435" i="13"/>
  <c r="G435" i="13"/>
  <c r="H435" i="13"/>
  <c r="I435" i="13"/>
  <c r="J435" i="13"/>
  <c r="K435" i="13"/>
  <c r="L435" i="13"/>
  <c r="D436" i="13"/>
  <c r="E436" i="13"/>
  <c r="F436" i="13"/>
  <c r="G436" i="13"/>
  <c r="H436" i="13"/>
  <c r="I436" i="13"/>
  <c r="J436" i="13"/>
  <c r="K436" i="13"/>
  <c r="L436" i="13"/>
  <c r="D437" i="13"/>
  <c r="E437" i="13"/>
  <c r="F437" i="13"/>
  <c r="G437" i="13"/>
  <c r="H437" i="13"/>
  <c r="I437" i="13"/>
  <c r="J437" i="13"/>
  <c r="K437" i="13"/>
  <c r="L437" i="13"/>
  <c r="D438" i="13"/>
  <c r="E438" i="13"/>
  <c r="F438" i="13"/>
  <c r="G438" i="13"/>
  <c r="H438" i="13"/>
  <c r="I438" i="13"/>
  <c r="J438" i="13"/>
  <c r="K438" i="13"/>
  <c r="L438" i="13"/>
  <c r="D439" i="13"/>
  <c r="E439" i="13"/>
  <c r="F439" i="13"/>
  <c r="G439" i="13"/>
  <c r="H439" i="13"/>
  <c r="I439" i="13"/>
  <c r="J439" i="13"/>
  <c r="K439" i="13"/>
  <c r="L439" i="13"/>
  <c r="D440" i="13"/>
  <c r="E440" i="13"/>
  <c r="F440" i="13"/>
  <c r="G440" i="13"/>
  <c r="H440" i="13"/>
  <c r="I440" i="13"/>
  <c r="J440" i="13"/>
  <c r="K440" i="13"/>
  <c r="L440" i="13"/>
  <c r="D441" i="13"/>
  <c r="E441" i="13"/>
  <c r="F441" i="13"/>
  <c r="G441" i="13"/>
  <c r="H441" i="13"/>
  <c r="I441" i="13"/>
  <c r="J441" i="13"/>
  <c r="K441" i="13"/>
  <c r="L441" i="13"/>
  <c r="D442" i="13"/>
  <c r="E442" i="13"/>
  <c r="F442" i="13"/>
  <c r="G442" i="13"/>
  <c r="H442" i="13"/>
  <c r="I442" i="13"/>
  <c r="J442" i="13"/>
  <c r="K442" i="13"/>
  <c r="L442" i="13"/>
  <c r="D443" i="13"/>
  <c r="E443" i="13"/>
  <c r="F443" i="13"/>
  <c r="G443" i="13"/>
  <c r="H443" i="13"/>
  <c r="I443" i="13"/>
  <c r="J443" i="13"/>
  <c r="K443" i="13"/>
  <c r="L443" i="13"/>
  <c r="D444" i="13"/>
  <c r="E444" i="13"/>
  <c r="F444" i="13"/>
  <c r="G444" i="13"/>
  <c r="H444" i="13"/>
  <c r="I444" i="13"/>
  <c r="J444" i="13"/>
  <c r="K444" i="13"/>
  <c r="L444" i="13"/>
  <c r="D445" i="13"/>
  <c r="E445" i="13"/>
  <c r="F445" i="13"/>
  <c r="G445" i="13"/>
  <c r="H445" i="13"/>
  <c r="I445" i="13"/>
  <c r="J445" i="13"/>
  <c r="K445" i="13"/>
  <c r="L445" i="13"/>
  <c r="D446" i="13"/>
  <c r="E446" i="13"/>
  <c r="F446" i="13"/>
  <c r="G446" i="13"/>
  <c r="H446" i="13"/>
  <c r="I446" i="13"/>
  <c r="J446" i="13"/>
  <c r="K446" i="13"/>
  <c r="L446" i="13"/>
  <c r="D447" i="13"/>
  <c r="E447" i="13"/>
  <c r="F447" i="13"/>
  <c r="G447" i="13"/>
  <c r="H447" i="13"/>
  <c r="I447" i="13"/>
  <c r="J447" i="13"/>
  <c r="K447" i="13"/>
  <c r="L447" i="13"/>
  <c r="D448" i="13"/>
  <c r="E448" i="13"/>
  <c r="F448" i="13"/>
  <c r="G448" i="13"/>
  <c r="H448" i="13"/>
  <c r="I448" i="13"/>
  <c r="J448" i="13"/>
  <c r="K448" i="13"/>
  <c r="L448" i="13"/>
  <c r="D449" i="13"/>
  <c r="E449" i="13"/>
  <c r="F449" i="13"/>
  <c r="G449" i="13"/>
  <c r="H449" i="13"/>
  <c r="I449" i="13"/>
  <c r="J449" i="13"/>
  <c r="K449" i="13"/>
  <c r="L449" i="13"/>
  <c r="D450" i="13"/>
  <c r="E450" i="13"/>
  <c r="F450" i="13"/>
  <c r="G450" i="13"/>
  <c r="H450" i="13"/>
  <c r="I450" i="13"/>
  <c r="J450" i="13"/>
  <c r="K450" i="13"/>
  <c r="L450" i="13"/>
  <c r="D451" i="13"/>
  <c r="E451" i="13"/>
  <c r="F451" i="13"/>
  <c r="G451" i="13"/>
  <c r="H451" i="13"/>
  <c r="I451" i="13"/>
  <c r="J451" i="13"/>
  <c r="K451" i="13"/>
  <c r="L451" i="13"/>
  <c r="D452" i="13"/>
  <c r="E452" i="13"/>
  <c r="F452" i="13"/>
  <c r="G452" i="13"/>
  <c r="H452" i="13"/>
  <c r="I452" i="13"/>
  <c r="J452" i="13"/>
  <c r="K452" i="13"/>
  <c r="L452" i="13"/>
  <c r="D453" i="13"/>
  <c r="E453" i="13"/>
  <c r="F453" i="13"/>
  <c r="G453" i="13"/>
  <c r="H453" i="13"/>
  <c r="I453" i="13"/>
  <c r="J453" i="13"/>
  <c r="K453" i="13"/>
  <c r="L453" i="13"/>
  <c r="D454" i="13"/>
  <c r="E454" i="13"/>
  <c r="F454" i="13"/>
  <c r="G454" i="13"/>
  <c r="H454" i="13"/>
  <c r="I454" i="13"/>
  <c r="J454" i="13"/>
  <c r="K454" i="13"/>
  <c r="L454" i="13"/>
  <c r="D455" i="13"/>
  <c r="E455" i="13"/>
  <c r="F455" i="13"/>
  <c r="G455" i="13"/>
  <c r="H455" i="13"/>
  <c r="I455" i="13"/>
  <c r="J455" i="13"/>
  <c r="K455" i="13"/>
  <c r="L455" i="13"/>
  <c r="D456" i="13"/>
  <c r="E456" i="13"/>
  <c r="F456" i="13"/>
  <c r="G456" i="13"/>
  <c r="H456" i="13"/>
  <c r="I456" i="13"/>
  <c r="J456" i="13"/>
  <c r="K456" i="13"/>
  <c r="L456" i="13"/>
  <c r="D457" i="13"/>
  <c r="E457" i="13"/>
  <c r="F457" i="13"/>
  <c r="G457" i="13"/>
  <c r="H457" i="13"/>
  <c r="I457" i="13"/>
  <c r="J457" i="13"/>
  <c r="K457" i="13"/>
  <c r="L457" i="13"/>
  <c r="D458" i="13"/>
  <c r="E458" i="13"/>
  <c r="F458" i="13"/>
  <c r="G458" i="13"/>
  <c r="H458" i="13"/>
  <c r="I458" i="13"/>
  <c r="J458" i="13"/>
  <c r="K458" i="13"/>
  <c r="L458" i="13"/>
  <c r="D459" i="13"/>
  <c r="E459" i="13"/>
  <c r="F459" i="13"/>
  <c r="G459" i="13"/>
  <c r="H459" i="13"/>
  <c r="I459" i="13"/>
  <c r="J459" i="13"/>
  <c r="K459" i="13"/>
  <c r="L459" i="13"/>
  <c r="D460" i="13"/>
  <c r="E460" i="13"/>
  <c r="F460" i="13"/>
  <c r="G460" i="13"/>
  <c r="H460" i="13"/>
  <c r="I460" i="13"/>
  <c r="J460" i="13"/>
  <c r="K460" i="13"/>
  <c r="L460" i="13"/>
  <c r="D461" i="13"/>
  <c r="E461" i="13"/>
  <c r="F461" i="13"/>
  <c r="G461" i="13"/>
  <c r="H461" i="13"/>
  <c r="I461" i="13"/>
  <c r="J461" i="13"/>
  <c r="K461" i="13"/>
  <c r="L461" i="13"/>
  <c r="D462" i="13"/>
  <c r="E462" i="13"/>
  <c r="F462" i="13"/>
  <c r="G462" i="13"/>
  <c r="H462" i="13"/>
  <c r="I462" i="13"/>
  <c r="J462" i="13"/>
  <c r="K462" i="13"/>
  <c r="L462" i="13"/>
  <c r="D463" i="13"/>
  <c r="E463" i="13"/>
  <c r="F463" i="13"/>
  <c r="G463" i="13"/>
  <c r="H463" i="13"/>
  <c r="I463" i="13"/>
  <c r="J463" i="13"/>
  <c r="K463" i="13"/>
  <c r="L463" i="13"/>
  <c r="D464" i="13"/>
  <c r="E464" i="13"/>
  <c r="F464" i="13"/>
  <c r="G464" i="13"/>
  <c r="H464" i="13"/>
  <c r="I464" i="13"/>
  <c r="J464" i="13"/>
  <c r="K464" i="13"/>
  <c r="L464" i="13"/>
  <c r="D465" i="13"/>
  <c r="E465" i="13"/>
  <c r="F465" i="13"/>
  <c r="G465" i="13"/>
  <c r="H465" i="13"/>
  <c r="I465" i="13"/>
  <c r="J465" i="13"/>
  <c r="K465" i="13"/>
  <c r="L465" i="13"/>
  <c r="D466" i="13"/>
  <c r="E466" i="13"/>
  <c r="F466" i="13"/>
  <c r="G466" i="13"/>
  <c r="H466" i="13"/>
  <c r="I466" i="13"/>
  <c r="J466" i="13"/>
  <c r="K466" i="13"/>
  <c r="L466" i="13"/>
  <c r="D467" i="13"/>
  <c r="E467" i="13"/>
  <c r="F467" i="13"/>
  <c r="G467" i="13"/>
  <c r="H467" i="13"/>
  <c r="I467" i="13"/>
  <c r="J467" i="13"/>
  <c r="K467" i="13"/>
  <c r="L467" i="13"/>
  <c r="D468" i="13"/>
  <c r="E468" i="13"/>
  <c r="F468" i="13"/>
  <c r="G468" i="13"/>
  <c r="H468" i="13"/>
  <c r="I468" i="13"/>
  <c r="J468" i="13"/>
  <c r="K468" i="13"/>
  <c r="L468" i="13"/>
  <c r="D469" i="13"/>
  <c r="E469" i="13"/>
  <c r="F469" i="13"/>
  <c r="G469" i="13"/>
  <c r="H469" i="13"/>
  <c r="I469" i="13"/>
  <c r="J469" i="13"/>
  <c r="K469" i="13"/>
  <c r="L469" i="13"/>
  <c r="D470" i="13"/>
  <c r="E470" i="13"/>
  <c r="F470" i="13"/>
  <c r="G470" i="13"/>
  <c r="H470" i="13"/>
  <c r="I470" i="13"/>
  <c r="J470" i="13"/>
  <c r="K470" i="13"/>
  <c r="L470" i="13"/>
  <c r="D471" i="13"/>
  <c r="E471" i="13"/>
  <c r="F471" i="13"/>
  <c r="G471" i="13"/>
  <c r="H471" i="13"/>
  <c r="I471" i="13"/>
  <c r="J471" i="13"/>
  <c r="K471" i="13"/>
  <c r="L471" i="13"/>
  <c r="D472" i="13"/>
  <c r="E472" i="13"/>
  <c r="F472" i="13"/>
  <c r="G472" i="13"/>
  <c r="H472" i="13"/>
  <c r="I472" i="13"/>
  <c r="J472" i="13"/>
  <c r="K472" i="13"/>
  <c r="L472" i="13"/>
  <c r="D473" i="13"/>
  <c r="E473" i="13"/>
  <c r="F473" i="13"/>
  <c r="G473" i="13"/>
  <c r="H473" i="13"/>
  <c r="I473" i="13"/>
  <c r="J473" i="13"/>
  <c r="K473" i="13"/>
  <c r="L473" i="13"/>
  <c r="D474" i="13"/>
  <c r="E474" i="13"/>
  <c r="F474" i="13"/>
  <c r="G474" i="13"/>
  <c r="H474" i="13"/>
  <c r="I474" i="13"/>
  <c r="J474" i="13"/>
  <c r="K474" i="13"/>
  <c r="L474" i="13"/>
  <c r="D475" i="13"/>
  <c r="E475" i="13"/>
  <c r="F475" i="13"/>
  <c r="G475" i="13"/>
  <c r="H475" i="13"/>
  <c r="I475" i="13"/>
  <c r="J475" i="13"/>
  <c r="K475" i="13"/>
  <c r="L475" i="13"/>
  <c r="D476" i="13"/>
  <c r="E476" i="13"/>
  <c r="F476" i="13"/>
  <c r="G476" i="13"/>
  <c r="H476" i="13"/>
  <c r="I476" i="13"/>
  <c r="J476" i="13"/>
  <c r="K476" i="13"/>
  <c r="L476" i="13"/>
  <c r="D477" i="13"/>
  <c r="E477" i="13"/>
  <c r="F477" i="13"/>
  <c r="G477" i="13"/>
  <c r="H477" i="13"/>
  <c r="I477" i="13"/>
  <c r="J477" i="13"/>
  <c r="K477" i="13"/>
  <c r="L477" i="13"/>
  <c r="D478" i="13"/>
  <c r="E478" i="13"/>
  <c r="F478" i="13"/>
  <c r="G478" i="13"/>
  <c r="H478" i="13"/>
  <c r="I478" i="13"/>
  <c r="J478" i="13"/>
  <c r="K478" i="13"/>
  <c r="L478" i="13"/>
  <c r="D479" i="13"/>
  <c r="E479" i="13"/>
  <c r="F479" i="13"/>
  <c r="G479" i="13"/>
  <c r="H479" i="13"/>
  <c r="I479" i="13"/>
  <c r="J479" i="13"/>
  <c r="K479" i="13"/>
  <c r="L479" i="13"/>
  <c r="D480" i="13"/>
  <c r="E480" i="13"/>
  <c r="F480" i="13"/>
  <c r="G480" i="13"/>
  <c r="H480" i="13"/>
  <c r="I480" i="13"/>
  <c r="J480" i="13"/>
  <c r="K480" i="13"/>
  <c r="L480" i="13"/>
  <c r="D481" i="13"/>
  <c r="E481" i="13"/>
  <c r="F481" i="13"/>
  <c r="G481" i="13"/>
  <c r="H481" i="13"/>
  <c r="I481" i="13"/>
  <c r="J481" i="13"/>
  <c r="K481" i="13"/>
  <c r="L481" i="13"/>
  <c r="D482" i="13"/>
  <c r="E482" i="13"/>
  <c r="F482" i="13"/>
  <c r="G482" i="13"/>
  <c r="H482" i="13"/>
  <c r="I482" i="13"/>
  <c r="J482" i="13"/>
  <c r="K482" i="13"/>
  <c r="L482" i="13"/>
  <c r="D483" i="13"/>
  <c r="E483" i="13"/>
  <c r="F483" i="13"/>
  <c r="G483" i="13"/>
  <c r="H483" i="13"/>
  <c r="I483" i="13"/>
  <c r="J483" i="13"/>
  <c r="K483" i="13"/>
  <c r="L483" i="13"/>
  <c r="D484" i="13"/>
  <c r="E484" i="13"/>
  <c r="F484" i="13"/>
  <c r="G484" i="13"/>
  <c r="H484" i="13"/>
  <c r="I484" i="13"/>
  <c r="J484" i="13"/>
  <c r="K484" i="13"/>
  <c r="L484" i="13"/>
  <c r="D485" i="13"/>
  <c r="E485" i="13"/>
  <c r="F485" i="13"/>
  <c r="G485" i="13"/>
  <c r="H485" i="13"/>
  <c r="I485" i="13"/>
  <c r="J485" i="13"/>
  <c r="K485" i="13"/>
  <c r="L485" i="13"/>
  <c r="D486" i="13"/>
  <c r="E486" i="13"/>
  <c r="F486" i="13"/>
  <c r="G486" i="13"/>
  <c r="H486" i="13"/>
  <c r="I486" i="13"/>
  <c r="J486" i="13"/>
  <c r="K486" i="13"/>
  <c r="L486" i="13"/>
  <c r="D487" i="13"/>
  <c r="E487" i="13"/>
  <c r="F487" i="13"/>
  <c r="G487" i="13"/>
  <c r="H487" i="13"/>
  <c r="I487" i="13"/>
  <c r="J487" i="13"/>
  <c r="K487" i="13"/>
  <c r="L487" i="13"/>
  <c r="D488" i="13"/>
  <c r="E488" i="13"/>
  <c r="F488" i="13"/>
  <c r="G488" i="13"/>
  <c r="H488" i="13"/>
  <c r="I488" i="13"/>
  <c r="J488" i="13"/>
  <c r="K488" i="13"/>
  <c r="L488" i="13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K283" i="10"/>
  <c r="K284" i="10"/>
  <c r="K285" i="10"/>
  <c r="K286" i="10"/>
  <c r="K287" i="10"/>
  <c r="K288" i="10"/>
  <c r="K289" i="10"/>
  <c r="K290" i="10"/>
  <c r="K291" i="10"/>
  <c r="K292" i="10"/>
  <c r="K293" i="10"/>
  <c r="K294" i="10"/>
  <c r="K295" i="10"/>
  <c r="K296" i="10"/>
  <c r="K297" i="10"/>
  <c r="K298" i="10"/>
  <c r="K299" i="10"/>
  <c r="K300" i="10"/>
  <c r="K301" i="10"/>
  <c r="K302" i="10"/>
  <c r="K303" i="10"/>
  <c r="K304" i="10"/>
  <c r="K305" i="10"/>
  <c r="K306" i="10"/>
  <c r="K307" i="10"/>
  <c r="K308" i="10"/>
  <c r="K309" i="10"/>
  <c r="K310" i="10"/>
  <c r="K311" i="10"/>
  <c r="K312" i="10"/>
  <c r="K313" i="10"/>
  <c r="K314" i="10"/>
  <c r="K315" i="10"/>
  <c r="K316" i="10"/>
  <c r="K317" i="10"/>
  <c r="K318" i="10"/>
  <c r="K319" i="10"/>
  <c r="K320" i="10"/>
  <c r="K321" i="10"/>
  <c r="K322" i="10"/>
  <c r="K323" i="10"/>
  <c r="K324" i="10"/>
  <c r="K325" i="10"/>
  <c r="K326" i="10"/>
  <c r="K327" i="10"/>
  <c r="K328" i="10"/>
  <c r="K329" i="10"/>
  <c r="K330" i="10"/>
  <c r="K331" i="10"/>
  <c r="K332" i="10"/>
  <c r="K333" i="10"/>
  <c r="K334" i="10"/>
  <c r="K335" i="10"/>
  <c r="K336" i="10"/>
  <c r="K337" i="10"/>
  <c r="K338" i="10"/>
  <c r="K339" i="10"/>
  <c r="K340" i="10"/>
  <c r="K341" i="10"/>
  <c r="K342" i="10"/>
  <c r="K343" i="10"/>
  <c r="K344" i="10"/>
  <c r="K345" i="10"/>
  <c r="K346" i="10"/>
  <c r="K347" i="10"/>
  <c r="K348" i="10"/>
  <c r="K349" i="10"/>
  <c r="K350" i="10"/>
  <c r="K351" i="10"/>
  <c r="K352" i="10"/>
  <c r="K353" i="10"/>
  <c r="K354" i="10"/>
  <c r="K355" i="10"/>
  <c r="K356" i="10"/>
  <c r="K357" i="10"/>
  <c r="K358" i="10"/>
  <c r="K359" i="10"/>
  <c r="K360" i="10"/>
  <c r="K361" i="10"/>
  <c r="K362" i="10"/>
  <c r="K363" i="10"/>
  <c r="K364" i="10"/>
  <c r="K365" i="10"/>
  <c r="K366" i="10"/>
  <c r="K367" i="10"/>
  <c r="K368" i="10"/>
  <c r="K369" i="10"/>
  <c r="K370" i="10"/>
  <c r="K371" i="10"/>
  <c r="K372" i="10"/>
  <c r="K373" i="10"/>
  <c r="K374" i="10"/>
  <c r="K375" i="10"/>
  <c r="K376" i="10"/>
  <c r="K377" i="10"/>
  <c r="K378" i="10"/>
  <c r="K379" i="10"/>
  <c r="K380" i="10"/>
  <c r="K381" i="10"/>
  <c r="K382" i="10"/>
  <c r="K383" i="10"/>
  <c r="K384" i="10"/>
  <c r="K385" i="10"/>
  <c r="K386" i="10"/>
  <c r="K387" i="10"/>
  <c r="K388" i="10"/>
  <c r="K389" i="10"/>
  <c r="K390" i="10"/>
  <c r="K391" i="10"/>
  <c r="K392" i="10"/>
  <c r="K393" i="10"/>
  <c r="K394" i="10"/>
  <c r="K395" i="10"/>
  <c r="K396" i="10"/>
  <c r="K397" i="10"/>
  <c r="K398" i="10"/>
  <c r="K399" i="10"/>
  <c r="K400" i="10"/>
  <c r="K401" i="10"/>
  <c r="K402" i="10"/>
  <c r="K403" i="10"/>
  <c r="K404" i="10"/>
  <c r="K405" i="10"/>
  <c r="K406" i="10"/>
  <c r="K407" i="10"/>
  <c r="K408" i="10"/>
  <c r="K409" i="10"/>
  <c r="K410" i="10"/>
  <c r="K411" i="10"/>
  <c r="K412" i="10"/>
  <c r="K413" i="10"/>
  <c r="K414" i="10"/>
  <c r="K415" i="10"/>
  <c r="K416" i="10"/>
  <c r="K417" i="10"/>
  <c r="K418" i="10"/>
  <c r="K419" i="10"/>
  <c r="K420" i="10"/>
  <c r="K421" i="10"/>
  <c r="K422" i="10"/>
  <c r="K423" i="10"/>
  <c r="K424" i="10"/>
  <c r="K425" i="10"/>
  <c r="K426" i="10"/>
  <c r="K427" i="10"/>
  <c r="K428" i="10"/>
  <c r="K429" i="10"/>
  <c r="K430" i="10"/>
  <c r="K431" i="10"/>
  <c r="K432" i="10"/>
  <c r="K433" i="10"/>
  <c r="K434" i="10"/>
  <c r="K435" i="10"/>
  <c r="K436" i="10"/>
  <c r="K437" i="10"/>
  <c r="K438" i="10"/>
  <c r="K439" i="10"/>
  <c r="K440" i="10"/>
  <c r="K441" i="10"/>
  <c r="K442" i="10"/>
  <c r="K443" i="10"/>
  <c r="K444" i="10"/>
  <c r="K445" i="10"/>
  <c r="K446" i="10"/>
  <c r="K447" i="10"/>
  <c r="K448" i="10"/>
  <c r="K449" i="10"/>
  <c r="K450" i="10"/>
  <c r="K451" i="10"/>
  <c r="K452" i="10"/>
  <c r="K453" i="10"/>
  <c r="K454" i="10"/>
  <c r="K455" i="10"/>
  <c r="K456" i="10"/>
  <c r="K457" i="10"/>
  <c r="K458" i="10"/>
  <c r="K459" i="10"/>
  <c r="K460" i="10"/>
  <c r="K461" i="10"/>
  <c r="K462" i="10"/>
  <c r="K463" i="10"/>
  <c r="K464" i="10"/>
  <c r="K465" i="10"/>
  <c r="K466" i="10"/>
  <c r="K467" i="10"/>
  <c r="K468" i="10"/>
  <c r="K469" i="10"/>
  <c r="K470" i="10"/>
  <c r="K471" i="10"/>
  <c r="K472" i="10"/>
  <c r="K473" i="10"/>
  <c r="K474" i="10"/>
  <c r="K475" i="10"/>
  <c r="K476" i="10"/>
  <c r="K477" i="10"/>
  <c r="K478" i="10"/>
  <c r="K479" i="10"/>
  <c r="K480" i="10"/>
  <c r="K481" i="10"/>
  <c r="K482" i="10"/>
  <c r="K483" i="10"/>
  <c r="K484" i="10"/>
  <c r="K485" i="10"/>
  <c r="K486" i="10"/>
  <c r="K487" i="10"/>
  <c r="K488" i="10"/>
  <c r="K489" i="10"/>
  <c r="K490" i="10"/>
  <c r="K491" i="10"/>
  <c r="K492" i="10"/>
  <c r="K493" i="10"/>
  <c r="K494" i="10"/>
  <c r="K495" i="10"/>
  <c r="K496" i="10"/>
  <c r="K497" i="10"/>
  <c r="K498" i="10"/>
  <c r="K499" i="10"/>
  <c r="K500" i="10"/>
  <c r="K501" i="10"/>
  <c r="K502" i="10"/>
  <c r="K503" i="10"/>
  <c r="K504" i="10"/>
  <c r="K505" i="10"/>
  <c r="K506" i="10"/>
  <c r="K507" i="10"/>
  <c r="K508" i="10"/>
  <c r="K509" i="10"/>
  <c r="K510" i="10"/>
  <c r="K511" i="10"/>
  <c r="K512" i="10"/>
  <c r="K513" i="10"/>
  <c r="K514" i="10"/>
  <c r="K515" i="10"/>
  <c r="K516" i="10"/>
  <c r="K517" i="10"/>
  <c r="K518" i="10"/>
  <c r="K519" i="10"/>
  <c r="K520" i="10"/>
  <c r="K521" i="10"/>
  <c r="K522" i="10"/>
  <c r="K523" i="10"/>
  <c r="K524" i="10"/>
  <c r="K525" i="10"/>
  <c r="K526" i="10"/>
  <c r="K527" i="10"/>
  <c r="K528" i="10"/>
  <c r="K529" i="10"/>
  <c r="K530" i="10"/>
  <c r="K531" i="10"/>
  <c r="K532" i="10"/>
  <c r="K533" i="10"/>
  <c r="K534" i="10"/>
  <c r="K535" i="10"/>
  <c r="K536" i="10"/>
  <c r="K537" i="10"/>
  <c r="K538" i="10"/>
  <c r="K539" i="10"/>
  <c r="K540" i="10"/>
  <c r="K541" i="10"/>
  <c r="K542" i="10"/>
  <c r="K543" i="10"/>
  <c r="K544" i="10"/>
  <c r="K545" i="10"/>
  <c r="K546" i="10"/>
  <c r="K547" i="10"/>
  <c r="K548" i="10"/>
  <c r="K549" i="10"/>
  <c r="K550" i="10"/>
  <c r="K551" i="10"/>
  <c r="K552" i="10"/>
  <c r="K553" i="10"/>
  <c r="K554" i="10"/>
  <c r="K555" i="10"/>
  <c r="K556" i="10"/>
  <c r="K557" i="10"/>
  <c r="K558" i="10"/>
  <c r="K559" i="10"/>
  <c r="K560" i="10"/>
  <c r="K561" i="10"/>
  <c r="K562" i="10"/>
  <c r="K563" i="10"/>
  <c r="K564" i="10"/>
  <c r="K565" i="10"/>
  <c r="K566" i="10"/>
  <c r="K567" i="10"/>
  <c r="K568" i="10"/>
  <c r="K569" i="10"/>
  <c r="K570" i="10"/>
  <c r="K571" i="10"/>
  <c r="K572" i="10"/>
  <c r="K573" i="10"/>
  <c r="K574" i="10"/>
  <c r="K575" i="10"/>
  <c r="K576" i="10"/>
  <c r="K577" i="10"/>
  <c r="K578" i="10"/>
  <c r="K579" i="10"/>
  <c r="K580" i="10"/>
  <c r="K581" i="10"/>
  <c r="K582" i="10"/>
  <c r="K583" i="10"/>
  <c r="K584" i="10"/>
  <c r="K585" i="10"/>
  <c r="K586" i="10"/>
  <c r="K587" i="10"/>
  <c r="K588" i="10"/>
  <c r="K589" i="10"/>
  <c r="K590" i="10"/>
  <c r="K591" i="10"/>
  <c r="K592" i="10"/>
  <c r="K593" i="10"/>
  <c r="K594" i="10"/>
  <c r="K595" i="10"/>
  <c r="K596" i="10"/>
  <c r="K597" i="10"/>
  <c r="K598" i="10"/>
  <c r="K599" i="10"/>
  <c r="K600" i="10"/>
  <c r="K601" i="10"/>
  <c r="K602" i="10"/>
  <c r="K603" i="10"/>
  <c r="K604" i="10"/>
  <c r="K605" i="10"/>
  <c r="K606" i="10"/>
  <c r="K607" i="10"/>
  <c r="K608" i="10"/>
  <c r="K609" i="10"/>
  <c r="K610" i="10"/>
  <c r="K611" i="10"/>
  <c r="K612" i="10"/>
  <c r="K613" i="10"/>
  <c r="K614" i="10"/>
  <c r="K615" i="10"/>
  <c r="K616" i="10"/>
  <c r="K617" i="10"/>
  <c r="K618" i="10"/>
  <c r="K619" i="10"/>
  <c r="K620" i="10"/>
  <c r="K621" i="10"/>
  <c r="K622" i="10"/>
  <c r="K623" i="10"/>
  <c r="K624" i="10"/>
  <c r="K625" i="10"/>
  <c r="K626" i="10"/>
  <c r="K627" i="10"/>
  <c r="K628" i="10"/>
  <c r="K629" i="10"/>
  <c r="K630" i="10"/>
  <c r="K631" i="10"/>
  <c r="K632" i="10"/>
  <c r="K633" i="10"/>
  <c r="K634" i="10"/>
  <c r="K635" i="10"/>
  <c r="K636" i="10"/>
  <c r="K637" i="10"/>
  <c r="K638" i="10"/>
  <c r="K639" i="10"/>
  <c r="K640" i="10"/>
  <c r="K641" i="10"/>
  <c r="K642" i="10"/>
  <c r="K643" i="10"/>
  <c r="K644" i="10"/>
  <c r="K645" i="10"/>
  <c r="K646" i="10"/>
  <c r="K647" i="10"/>
  <c r="K648" i="10"/>
  <c r="K649" i="10"/>
  <c r="K650" i="10"/>
  <c r="K651" i="10"/>
  <c r="K652" i="10"/>
  <c r="K653" i="10"/>
  <c r="K654" i="10"/>
  <c r="K655" i="10"/>
  <c r="K656" i="10"/>
  <c r="K657" i="10"/>
  <c r="K658" i="10"/>
  <c r="K659" i="10"/>
  <c r="K660" i="10"/>
  <c r="K661" i="10"/>
  <c r="K662" i="10"/>
  <c r="K663" i="10"/>
  <c r="K664" i="10"/>
  <c r="K665" i="10"/>
  <c r="K666" i="10"/>
  <c r="K667" i="10"/>
  <c r="K668" i="10"/>
  <c r="K669" i="10"/>
  <c r="K670" i="10"/>
  <c r="K671" i="10"/>
  <c r="K672" i="10"/>
  <c r="K673" i="10"/>
  <c r="K674" i="10"/>
  <c r="K675" i="10"/>
  <c r="K676" i="10"/>
  <c r="K677" i="10"/>
  <c r="K678" i="10"/>
  <c r="K679" i="10"/>
  <c r="K680" i="10"/>
  <c r="K681" i="10"/>
  <c r="K682" i="10"/>
  <c r="K683" i="10"/>
  <c r="K684" i="10"/>
  <c r="K685" i="10"/>
  <c r="K686" i="10"/>
  <c r="K687" i="10"/>
  <c r="K688" i="10"/>
  <c r="K689" i="10"/>
  <c r="K690" i="10"/>
  <c r="K691" i="10"/>
  <c r="K692" i="10"/>
  <c r="K693" i="10"/>
  <c r="K694" i="10"/>
  <c r="K695" i="10"/>
  <c r="K696" i="10"/>
  <c r="K697" i="10"/>
  <c r="K698" i="10"/>
  <c r="K699" i="10"/>
  <c r="K700" i="10"/>
  <c r="K701" i="10"/>
  <c r="K702" i="10"/>
  <c r="K703" i="10"/>
  <c r="K704" i="10"/>
  <c r="K705" i="10"/>
  <c r="K706" i="10"/>
  <c r="K707" i="10"/>
  <c r="K708" i="10"/>
  <c r="K709" i="10"/>
  <c r="K710" i="10"/>
  <c r="K711" i="10"/>
  <c r="K712" i="10"/>
  <c r="K713" i="10"/>
  <c r="K714" i="10"/>
  <c r="K715" i="10"/>
  <c r="K716" i="10"/>
  <c r="K717" i="10"/>
  <c r="K718" i="10"/>
  <c r="K719" i="10"/>
  <c r="K720" i="10"/>
  <c r="K721" i="10"/>
  <c r="K722" i="10"/>
  <c r="K723" i="10"/>
  <c r="K724" i="10"/>
  <c r="K725" i="10"/>
  <c r="K726" i="10"/>
  <c r="K727" i="10"/>
  <c r="K728" i="10"/>
  <c r="K729" i="10"/>
  <c r="K730" i="10"/>
  <c r="K731" i="10"/>
  <c r="K732" i="10"/>
  <c r="K733" i="10"/>
  <c r="K734" i="10"/>
  <c r="K735" i="10"/>
  <c r="K736" i="10"/>
  <c r="K737" i="10"/>
  <c r="K738" i="10"/>
  <c r="K739" i="10"/>
  <c r="K740" i="10"/>
  <c r="K741" i="10"/>
  <c r="K742" i="10"/>
  <c r="K743" i="10"/>
  <c r="K744" i="10"/>
  <c r="K745" i="10"/>
  <c r="K746" i="10"/>
  <c r="K747" i="10"/>
  <c r="K748" i="10"/>
  <c r="K749" i="10"/>
  <c r="K750" i="10"/>
  <c r="K751" i="10"/>
  <c r="K752" i="10"/>
  <c r="K753" i="10"/>
  <c r="K754" i="10"/>
  <c r="K755" i="10"/>
  <c r="K756" i="10"/>
  <c r="K757" i="10"/>
  <c r="K758" i="10"/>
  <c r="K759" i="10"/>
  <c r="K760" i="10"/>
  <c r="K761" i="10"/>
  <c r="K762" i="10"/>
  <c r="K763" i="10"/>
  <c r="K764" i="10"/>
  <c r="K765" i="10"/>
  <c r="K766" i="10"/>
  <c r="K767" i="10"/>
  <c r="K768" i="10"/>
  <c r="K769" i="10"/>
  <c r="K770" i="10"/>
  <c r="K771" i="10"/>
  <c r="K772" i="10"/>
  <c r="K773" i="10"/>
  <c r="K774" i="10"/>
  <c r="K775" i="10"/>
  <c r="K776" i="10"/>
  <c r="K777" i="10"/>
  <c r="K778" i="10"/>
  <c r="K779" i="10"/>
  <c r="K780" i="10"/>
  <c r="K781" i="10"/>
  <c r="K782" i="10"/>
  <c r="K783" i="10"/>
  <c r="K784" i="10"/>
  <c r="K785" i="10"/>
  <c r="K786" i="10"/>
  <c r="K787" i="10"/>
  <c r="K788" i="10"/>
  <c r="K789" i="10"/>
  <c r="K790" i="10"/>
  <c r="K791" i="10"/>
  <c r="K792" i="10"/>
  <c r="K793" i="10"/>
  <c r="K794" i="10"/>
  <c r="K795" i="10"/>
  <c r="K796" i="10"/>
  <c r="K797" i="10"/>
  <c r="K798" i="10"/>
  <c r="K799" i="10"/>
  <c r="K800" i="10"/>
  <c r="K801" i="10"/>
  <c r="K802" i="10"/>
  <c r="K803" i="10"/>
  <c r="K804" i="10"/>
  <c r="K805" i="10"/>
  <c r="K806" i="10"/>
  <c r="K807" i="10"/>
  <c r="K808" i="10"/>
  <c r="K809" i="10"/>
  <c r="K810" i="10"/>
  <c r="K811" i="10"/>
  <c r="K812" i="10"/>
  <c r="K813" i="10"/>
  <c r="K814" i="10"/>
  <c r="K815" i="10"/>
  <c r="K816" i="10"/>
  <c r="K817" i="10"/>
  <c r="K818" i="10"/>
  <c r="K819" i="10"/>
  <c r="K820" i="10"/>
  <c r="K821" i="10"/>
  <c r="K822" i="10"/>
  <c r="K823" i="10"/>
  <c r="K824" i="10"/>
  <c r="K825" i="10"/>
  <c r="K826" i="10"/>
  <c r="K827" i="10"/>
  <c r="K828" i="10"/>
  <c r="K829" i="10"/>
  <c r="K830" i="10"/>
  <c r="K831" i="10"/>
  <c r="K832" i="10"/>
  <c r="K833" i="10"/>
  <c r="K834" i="10"/>
  <c r="K835" i="10"/>
  <c r="K836" i="10"/>
  <c r="K837" i="10"/>
  <c r="K838" i="10"/>
  <c r="K839" i="10"/>
  <c r="K840" i="10"/>
  <c r="K841" i="10"/>
  <c r="K842" i="10"/>
  <c r="K843" i="10"/>
  <c r="K844" i="10"/>
  <c r="K845" i="10"/>
  <c r="K846" i="10"/>
  <c r="K847" i="10"/>
  <c r="K848" i="10"/>
  <c r="K849" i="10"/>
  <c r="K850" i="10"/>
  <c r="K851" i="10"/>
  <c r="K852" i="10"/>
  <c r="K853" i="10"/>
  <c r="K854" i="10"/>
  <c r="K855" i="10"/>
  <c r="K856" i="10"/>
  <c r="K857" i="10"/>
  <c r="K858" i="10"/>
  <c r="K859" i="10"/>
  <c r="K860" i="10"/>
  <c r="K861" i="10"/>
  <c r="K862" i="10"/>
  <c r="K863" i="10"/>
  <c r="K864" i="10"/>
  <c r="K865" i="10"/>
  <c r="K866" i="10"/>
  <c r="K867" i="10"/>
  <c r="K868" i="10"/>
  <c r="K869" i="10"/>
  <c r="K870" i="10"/>
  <c r="K871" i="10"/>
  <c r="K872" i="10"/>
  <c r="K873" i="10"/>
  <c r="K874" i="10"/>
  <c r="K875" i="10"/>
  <c r="K876" i="10"/>
  <c r="K877" i="10"/>
  <c r="K878" i="10"/>
  <c r="K879" i="10"/>
  <c r="K880" i="10"/>
  <c r="K881" i="10"/>
  <c r="K882" i="10"/>
  <c r="K883" i="10"/>
  <c r="K884" i="10"/>
  <c r="K885" i="10"/>
  <c r="K886" i="10"/>
  <c r="K887" i="10"/>
  <c r="K888" i="10"/>
  <c r="K889" i="10"/>
  <c r="K890" i="10"/>
  <c r="K891" i="10"/>
  <c r="K892" i="10"/>
  <c r="K893" i="10"/>
  <c r="K894" i="10"/>
  <c r="K895" i="10"/>
  <c r="K896" i="10"/>
  <c r="K897" i="10"/>
  <c r="K898" i="10"/>
  <c r="K899" i="10"/>
  <c r="K900" i="10"/>
  <c r="K901" i="10"/>
  <c r="K902" i="10"/>
  <c r="K903" i="10"/>
  <c r="K904" i="10"/>
  <c r="K905" i="10"/>
  <c r="K906" i="10"/>
  <c r="K907" i="10"/>
  <c r="K908" i="10"/>
  <c r="K909" i="10"/>
  <c r="K910" i="10"/>
  <c r="K911" i="10"/>
  <c r="K912" i="10"/>
  <c r="K913" i="10"/>
  <c r="K914" i="10"/>
  <c r="K915" i="10"/>
  <c r="K916" i="10"/>
  <c r="K917" i="10"/>
  <c r="K918" i="10"/>
  <c r="K919" i="10"/>
  <c r="K920" i="10"/>
  <c r="K921" i="10"/>
  <c r="K922" i="10"/>
  <c r="K923" i="10"/>
  <c r="K924" i="10"/>
  <c r="K925" i="10"/>
  <c r="K926" i="10"/>
  <c r="K927" i="10"/>
  <c r="K928" i="10"/>
  <c r="K929" i="10"/>
  <c r="K930" i="10"/>
  <c r="K931" i="10"/>
  <c r="K932" i="10"/>
  <c r="K933" i="10"/>
  <c r="K934" i="10"/>
  <c r="K935" i="10"/>
  <c r="K936" i="10"/>
  <c r="K937" i="10"/>
  <c r="K938" i="10"/>
  <c r="K939" i="10"/>
  <c r="K940" i="10"/>
  <c r="K941" i="10"/>
  <c r="K942" i="10"/>
  <c r="K943" i="10"/>
  <c r="K944" i="10"/>
  <c r="K945" i="10"/>
  <c r="K946" i="10"/>
  <c r="K947" i="10"/>
  <c r="K948" i="10"/>
  <c r="K949" i="10"/>
  <c r="K950" i="10"/>
  <c r="K951" i="10"/>
  <c r="K952" i="10"/>
  <c r="K953" i="10"/>
  <c r="K954" i="10"/>
  <c r="K955" i="10"/>
  <c r="K956" i="10"/>
  <c r="K957" i="10"/>
  <c r="K958" i="10"/>
  <c r="K959" i="10"/>
  <c r="K960" i="10"/>
  <c r="K961" i="10"/>
  <c r="K962" i="10"/>
  <c r="K963" i="10"/>
  <c r="K964" i="10"/>
  <c r="K965" i="10"/>
  <c r="K966" i="10"/>
  <c r="K967" i="10"/>
  <c r="K968" i="10"/>
  <c r="K969" i="10"/>
  <c r="K970" i="10"/>
  <c r="K971" i="10"/>
  <c r="K972" i="10"/>
  <c r="K973" i="10"/>
  <c r="K974" i="10"/>
  <c r="K975" i="10"/>
  <c r="K976" i="10"/>
  <c r="K977" i="10"/>
  <c r="K978" i="10"/>
  <c r="K979" i="10"/>
  <c r="K980" i="10"/>
  <c r="K981" i="10"/>
  <c r="K982" i="10"/>
  <c r="K983" i="10"/>
  <c r="K984" i="10"/>
  <c r="K985" i="10"/>
  <c r="K986" i="10"/>
  <c r="K987" i="10"/>
  <c r="K988" i="10"/>
  <c r="K989" i="10"/>
  <c r="K990" i="10"/>
  <c r="K991" i="10"/>
  <c r="K992" i="10"/>
  <c r="K993" i="10"/>
  <c r="K994" i="10"/>
  <c r="K995" i="10"/>
  <c r="K996" i="10"/>
  <c r="K997" i="10"/>
  <c r="K998" i="10"/>
  <c r="K999" i="10"/>
  <c r="K1000" i="10"/>
  <c r="K1001" i="10"/>
  <c r="K1002" i="10"/>
  <c r="K1003" i="10"/>
  <c r="K1004" i="10"/>
  <c r="K1005" i="10"/>
  <c r="K1006" i="10"/>
  <c r="K1007" i="10"/>
  <c r="K1008" i="10"/>
  <c r="K1009" i="10"/>
  <c r="K1010" i="10"/>
  <c r="K1011" i="10"/>
  <c r="K1012" i="10"/>
  <c r="K1013" i="10"/>
  <c r="K1014" i="10"/>
  <c r="K1015" i="10"/>
  <c r="K1016" i="10"/>
  <c r="K1017" i="10"/>
  <c r="K1018" i="10"/>
  <c r="K1019" i="10"/>
  <c r="K1020" i="10"/>
  <c r="K1021" i="10"/>
  <c r="K1022" i="10"/>
  <c r="K1023" i="10"/>
  <c r="K1024" i="10"/>
  <c r="K1025" i="10"/>
  <c r="K1026" i="10"/>
  <c r="K1027" i="10"/>
  <c r="K1028" i="10"/>
  <c r="K1029" i="10"/>
  <c r="K1030" i="10"/>
  <c r="K1031" i="10"/>
  <c r="K1032" i="10"/>
  <c r="K1033" i="10"/>
  <c r="K1034" i="10"/>
  <c r="K1035" i="10"/>
  <c r="K1036" i="10"/>
  <c r="K1037" i="10"/>
  <c r="K1038" i="10"/>
  <c r="K1039" i="10"/>
  <c r="K1040" i="10"/>
  <c r="K1041" i="10"/>
  <c r="K1042" i="10"/>
  <c r="K1043" i="10"/>
  <c r="K1044" i="10"/>
  <c r="K1045" i="10"/>
  <c r="K1046" i="10"/>
  <c r="K1047" i="10"/>
  <c r="K1048" i="10"/>
  <c r="K1049" i="10"/>
  <c r="K1050" i="10"/>
  <c r="K1051" i="10"/>
  <c r="K1052" i="10"/>
  <c r="K1053" i="10"/>
  <c r="K1054" i="10"/>
  <c r="K1055" i="10"/>
  <c r="K1056" i="10"/>
  <c r="K1057" i="10"/>
  <c r="K1058" i="10"/>
  <c r="K1059" i="10"/>
  <c r="K1060" i="10"/>
  <c r="K1061" i="10"/>
  <c r="K1062" i="10"/>
  <c r="K1063" i="10"/>
  <c r="K1064" i="10"/>
  <c r="K1065" i="10"/>
  <c r="K1066" i="10"/>
  <c r="K1067" i="10"/>
  <c r="K1068" i="10"/>
  <c r="K1069" i="10"/>
  <c r="K1070" i="10"/>
  <c r="K1071" i="10"/>
  <c r="K1072" i="10"/>
  <c r="K1073" i="10"/>
  <c r="K1074" i="10"/>
  <c r="K1075" i="10"/>
  <c r="K1076" i="10"/>
  <c r="K1077" i="10"/>
  <c r="K1078" i="10"/>
  <c r="K1079" i="10"/>
  <c r="K1080" i="10"/>
  <c r="K1081" i="10"/>
  <c r="K1082" i="10"/>
  <c r="K1083" i="10"/>
  <c r="K1084" i="10"/>
  <c r="K1085" i="10"/>
  <c r="K1086" i="10"/>
  <c r="K1087" i="10"/>
  <c r="K1088" i="10"/>
  <c r="K1089" i="10"/>
  <c r="K1090" i="10"/>
  <c r="K1091" i="10"/>
  <c r="K1092" i="10"/>
  <c r="K1093" i="10"/>
  <c r="K1094" i="10"/>
  <c r="K1095" i="10"/>
  <c r="K1096" i="10"/>
  <c r="K1097" i="10"/>
  <c r="K1098" i="10"/>
  <c r="K1099" i="10"/>
  <c r="K1100" i="10"/>
  <c r="K1101" i="10"/>
  <c r="K1102" i="10"/>
  <c r="K1103" i="10"/>
  <c r="K1104" i="10"/>
  <c r="K1105" i="10"/>
  <c r="K1106" i="10"/>
  <c r="K1107" i="10"/>
  <c r="K1108" i="10"/>
  <c r="K1109" i="10"/>
  <c r="K1110" i="10"/>
  <c r="K1111" i="10"/>
  <c r="K1112" i="10"/>
  <c r="K1113" i="10"/>
  <c r="K1114" i="10"/>
  <c r="K1115" i="10"/>
  <c r="K1116" i="10"/>
  <c r="K1117" i="10"/>
  <c r="K1118" i="10"/>
  <c r="K1119" i="10"/>
  <c r="K1120" i="10"/>
  <c r="K1121" i="10"/>
  <c r="K1122" i="10"/>
  <c r="K1123" i="10"/>
  <c r="K1124" i="10"/>
  <c r="K1125" i="10"/>
  <c r="K1126" i="10"/>
  <c r="K1127" i="10"/>
  <c r="K1128" i="10"/>
  <c r="K1129" i="10"/>
  <c r="K1130" i="10"/>
  <c r="K1131" i="10"/>
  <c r="K1132" i="10"/>
  <c r="K1133" i="10"/>
  <c r="K1134" i="10"/>
  <c r="K1135" i="10"/>
  <c r="K1136" i="10"/>
  <c r="K1137" i="10"/>
  <c r="K1138" i="10"/>
  <c r="K1139" i="10"/>
  <c r="K1140" i="10"/>
  <c r="K1141" i="10"/>
  <c r="K1142" i="10"/>
  <c r="K1143" i="10"/>
  <c r="K1144" i="10"/>
  <c r="K1145" i="10"/>
  <c r="K1146" i="10"/>
  <c r="K1147" i="10"/>
  <c r="K1148" i="10"/>
  <c r="K1149" i="10"/>
  <c r="K1150" i="10"/>
  <c r="K1151" i="10"/>
  <c r="K1152" i="10"/>
  <c r="K1153" i="10"/>
  <c r="K1154" i="10"/>
  <c r="K1155" i="10"/>
  <c r="K1156" i="10"/>
  <c r="K1157" i="10"/>
  <c r="K1158" i="10"/>
  <c r="K1159" i="10"/>
  <c r="K1160" i="10"/>
  <c r="K1161" i="10"/>
  <c r="K1162" i="10"/>
  <c r="K1163" i="10"/>
  <c r="K1164" i="10"/>
  <c r="K1165" i="10"/>
  <c r="K1166" i="10"/>
  <c r="K1167" i="10"/>
  <c r="K1168" i="10"/>
  <c r="K1169" i="10"/>
  <c r="K1170" i="10"/>
  <c r="K1171" i="10"/>
  <c r="K1172" i="10"/>
  <c r="K1173" i="10"/>
  <c r="K1174" i="10"/>
  <c r="K1175" i="10"/>
  <c r="K1176" i="10"/>
  <c r="K1177" i="10"/>
  <c r="K1178" i="10"/>
  <c r="K1179" i="10"/>
  <c r="K1180" i="10"/>
  <c r="K1181" i="10"/>
  <c r="K1182" i="10"/>
  <c r="K1183" i="10"/>
  <c r="K1184" i="10"/>
  <c r="K1185" i="10"/>
  <c r="K1186" i="10"/>
  <c r="K1187" i="10"/>
  <c r="K1188" i="10"/>
  <c r="K1189" i="10"/>
  <c r="K1190" i="10"/>
  <c r="K1191" i="10"/>
  <c r="K1192" i="10"/>
  <c r="K1193" i="10"/>
  <c r="K1194" i="10"/>
  <c r="K1195" i="10"/>
  <c r="K1196" i="10"/>
  <c r="K1197" i="10"/>
  <c r="K1198" i="10"/>
  <c r="K1199" i="10"/>
  <c r="K1200" i="10"/>
  <c r="K1201" i="10"/>
  <c r="K1202" i="10"/>
  <c r="K1203" i="10"/>
  <c r="K1204" i="10"/>
  <c r="K1205" i="10"/>
  <c r="K1206" i="10"/>
  <c r="K1207" i="10"/>
  <c r="K1208" i="10"/>
  <c r="K1209" i="10"/>
  <c r="K1210" i="10"/>
  <c r="K1211" i="10"/>
  <c r="K1212" i="10"/>
  <c r="K1213" i="10"/>
  <c r="K1214" i="10"/>
  <c r="K1215" i="10"/>
  <c r="K1216" i="10"/>
  <c r="K1217" i="10"/>
  <c r="K1218" i="10"/>
  <c r="K1219" i="10"/>
  <c r="K1220" i="10"/>
  <c r="K1221" i="10"/>
  <c r="K1222" i="10"/>
  <c r="K1223" i="10"/>
  <c r="K1224" i="10"/>
  <c r="K1225" i="10"/>
  <c r="K1226" i="10"/>
  <c r="K1227" i="10"/>
  <c r="K1228" i="10"/>
  <c r="K1229" i="10"/>
  <c r="K1230" i="10"/>
  <c r="K1231" i="10"/>
  <c r="K1232" i="10"/>
  <c r="K1233" i="10"/>
  <c r="K1234" i="10"/>
  <c r="K1235" i="10"/>
  <c r="K1236" i="10"/>
  <c r="K1237" i="10"/>
  <c r="K1238" i="10"/>
  <c r="K1239" i="10"/>
  <c r="K1240" i="10"/>
  <c r="K1241" i="10"/>
  <c r="K1242" i="10"/>
  <c r="K1243" i="10"/>
  <c r="K1244" i="10"/>
  <c r="K1245" i="10"/>
  <c r="K1246" i="10"/>
  <c r="K1247" i="10"/>
  <c r="K1248" i="10"/>
  <c r="K1249" i="10"/>
  <c r="K1250" i="10"/>
  <c r="K1251" i="10"/>
  <c r="K1252" i="10"/>
  <c r="K1253" i="10"/>
  <c r="K1254" i="10"/>
  <c r="K1255" i="10"/>
  <c r="K1256" i="10"/>
  <c r="K1257" i="10"/>
  <c r="K1258" i="10"/>
  <c r="K1259" i="10"/>
  <c r="K1260" i="10"/>
  <c r="K1261" i="10"/>
  <c r="K1262" i="10"/>
  <c r="K1263" i="10"/>
  <c r="K1264" i="10"/>
  <c r="K1265" i="10"/>
  <c r="K1266" i="10"/>
  <c r="K1267" i="10"/>
  <c r="K1268" i="10"/>
  <c r="K1269" i="10"/>
  <c r="K1270" i="10"/>
  <c r="K1271" i="10"/>
  <c r="K1272" i="10"/>
  <c r="K1273" i="10"/>
  <c r="K1274" i="10"/>
  <c r="K1275" i="10"/>
  <c r="K1276" i="10"/>
  <c r="K1277" i="10"/>
  <c r="K1278" i="10"/>
  <c r="K1279" i="10"/>
  <c r="K1280" i="10"/>
  <c r="K1281" i="10"/>
  <c r="K1282" i="10"/>
  <c r="K1283" i="10"/>
  <c r="K1284" i="10"/>
  <c r="K1285" i="10"/>
  <c r="K1286" i="10"/>
  <c r="K1287" i="10"/>
  <c r="K1288" i="10"/>
  <c r="K1289" i="10"/>
  <c r="K1290" i="10"/>
  <c r="K1291" i="10"/>
  <c r="K1292" i="10"/>
  <c r="K1293" i="10"/>
  <c r="K1294" i="10"/>
  <c r="K1295" i="10"/>
  <c r="K1296" i="10"/>
  <c r="K1297" i="10"/>
  <c r="K1298" i="10"/>
  <c r="K1299" i="10"/>
  <c r="K1300" i="10"/>
  <c r="K1301" i="10"/>
  <c r="K1302" i="10"/>
  <c r="K1303" i="10"/>
  <c r="K1304" i="10"/>
  <c r="K1305" i="10"/>
  <c r="K1306" i="10"/>
  <c r="K1307" i="10"/>
  <c r="K1308" i="10"/>
  <c r="K1309" i="10"/>
  <c r="K1310" i="10"/>
  <c r="K1311" i="10"/>
  <c r="K1312" i="10"/>
  <c r="K1313" i="10"/>
  <c r="K1314" i="10"/>
  <c r="K1315" i="10"/>
  <c r="K1316" i="10"/>
  <c r="K1317" i="10"/>
  <c r="K1318" i="10"/>
  <c r="K1319" i="10"/>
  <c r="K1320" i="10"/>
  <c r="K1321" i="10"/>
  <c r="K1322" i="10"/>
  <c r="K1323" i="10"/>
  <c r="K1324" i="10"/>
  <c r="K1325" i="10"/>
  <c r="K1326" i="10"/>
  <c r="K1327" i="10"/>
  <c r="K1328" i="10"/>
  <c r="K1329" i="10"/>
  <c r="K1330" i="10"/>
  <c r="K1331" i="10"/>
  <c r="K1332" i="10"/>
  <c r="K1333" i="10"/>
  <c r="K1334" i="10"/>
  <c r="K1335" i="10"/>
  <c r="K1336" i="10"/>
  <c r="K1337" i="10"/>
  <c r="K1338" i="10"/>
  <c r="K1339" i="10"/>
  <c r="K1340" i="10"/>
  <c r="K1341" i="10"/>
  <c r="K1342" i="10"/>
  <c r="K1343" i="10"/>
  <c r="K1344" i="10"/>
  <c r="K1345" i="10"/>
  <c r="K1346" i="10"/>
  <c r="K1347" i="10"/>
  <c r="K1348" i="10"/>
  <c r="K1349" i="10"/>
  <c r="K1350" i="10"/>
  <c r="K1351" i="10"/>
  <c r="K1352" i="10"/>
  <c r="K1353" i="10"/>
  <c r="K1354" i="10"/>
  <c r="K1355" i="10"/>
  <c r="K1356" i="10"/>
  <c r="K1357" i="10"/>
  <c r="K1358" i="10"/>
  <c r="K1359" i="10"/>
  <c r="K1360" i="10"/>
  <c r="K1361" i="10"/>
  <c r="K1362" i="10"/>
  <c r="K1363" i="10"/>
  <c r="K1364" i="10"/>
  <c r="K1365" i="10"/>
  <c r="K1366" i="10"/>
  <c r="K1367" i="10"/>
  <c r="K1368" i="10"/>
  <c r="K1369" i="10"/>
  <c r="K1370" i="10"/>
  <c r="K1371" i="10"/>
  <c r="K1372" i="10"/>
  <c r="K1373" i="10"/>
  <c r="K1374" i="10"/>
  <c r="K1375" i="10"/>
  <c r="K1376" i="10"/>
  <c r="K1377" i="10"/>
  <c r="K1378" i="10"/>
  <c r="K1379" i="10"/>
  <c r="K1380" i="10"/>
  <c r="K1381" i="10"/>
  <c r="K1382" i="10"/>
  <c r="K1383" i="10"/>
  <c r="K1384" i="10"/>
  <c r="K1385" i="10"/>
  <c r="K1386" i="10"/>
  <c r="K1387" i="10"/>
  <c r="K1388" i="10"/>
  <c r="K1389" i="10"/>
  <c r="K1390" i="10"/>
  <c r="K1391" i="10"/>
  <c r="K1392" i="10"/>
  <c r="K1393" i="10"/>
  <c r="K1394" i="10"/>
  <c r="K1395" i="10"/>
  <c r="K1396" i="10"/>
  <c r="K1397" i="10"/>
  <c r="K1398" i="10"/>
  <c r="K1399" i="10"/>
  <c r="K1400" i="10"/>
  <c r="K1401" i="10"/>
  <c r="K1402" i="10"/>
  <c r="K1403" i="10"/>
  <c r="K1404" i="10"/>
  <c r="K1405" i="10"/>
  <c r="K1406" i="10"/>
  <c r="K1407" i="10"/>
  <c r="K1408" i="10"/>
  <c r="K1409" i="10"/>
  <c r="K1410" i="10"/>
  <c r="K1411" i="10"/>
  <c r="K1412" i="10"/>
  <c r="K1413" i="10"/>
  <c r="K1414" i="10"/>
  <c r="K1415" i="10"/>
  <c r="K1416" i="10"/>
  <c r="K1417" i="10"/>
  <c r="K1418" i="10"/>
  <c r="K1419" i="10"/>
  <c r="K1420" i="10"/>
  <c r="K1421" i="10"/>
  <c r="K1422" i="10"/>
  <c r="K1423" i="10"/>
  <c r="K1424" i="10"/>
  <c r="K1425" i="10"/>
  <c r="K1426" i="10"/>
  <c r="K1427" i="10"/>
  <c r="K1428" i="10"/>
  <c r="K1429" i="10"/>
  <c r="K1430" i="10"/>
  <c r="K1431" i="10"/>
  <c r="K1432" i="10"/>
  <c r="K1433" i="10"/>
  <c r="K1434" i="10"/>
  <c r="K1435" i="10"/>
  <c r="K1436" i="10"/>
  <c r="K1437" i="10"/>
  <c r="K1438" i="10"/>
  <c r="K1439" i="10"/>
  <c r="K1440" i="10"/>
  <c r="K1441" i="10"/>
  <c r="K1442" i="10"/>
  <c r="K1443" i="10"/>
  <c r="K1444" i="10"/>
  <c r="K1445" i="10"/>
  <c r="K1446" i="10"/>
  <c r="K1447" i="10"/>
  <c r="K1448" i="10"/>
  <c r="K1449" i="10"/>
  <c r="K1450" i="10"/>
  <c r="K1451" i="10"/>
  <c r="K1452" i="10"/>
  <c r="K1453" i="10"/>
  <c r="K1454" i="10"/>
  <c r="K1455" i="10"/>
  <c r="K1456" i="10"/>
  <c r="K1457" i="10"/>
  <c r="K1458" i="10"/>
  <c r="K1459" i="10"/>
  <c r="K1460" i="10"/>
  <c r="K1461" i="10"/>
  <c r="K1462" i="10"/>
  <c r="K1463" i="10"/>
  <c r="K1464" i="10"/>
  <c r="K1465" i="10"/>
  <c r="K1466" i="10"/>
  <c r="K1467" i="10"/>
  <c r="K1468" i="10"/>
  <c r="K1469" i="10"/>
  <c r="K1470" i="10"/>
  <c r="K1471" i="10"/>
  <c r="K1472" i="10"/>
  <c r="K1473" i="10"/>
  <c r="K1474" i="10"/>
  <c r="K1475" i="10"/>
  <c r="K1476" i="10"/>
  <c r="K1477" i="10"/>
  <c r="K1478" i="10"/>
  <c r="K1479" i="10"/>
  <c r="K1480" i="10"/>
  <c r="K1481" i="10"/>
  <c r="K1482" i="10"/>
  <c r="K1483" i="10"/>
  <c r="K1484" i="10"/>
  <c r="K1485" i="10"/>
  <c r="K1486" i="10"/>
  <c r="K1487" i="10"/>
  <c r="K1488" i="10"/>
  <c r="K1489" i="10"/>
  <c r="K1490" i="10"/>
  <c r="K1491" i="10"/>
  <c r="K1492" i="10"/>
  <c r="K1493" i="10"/>
  <c r="K1494" i="10"/>
  <c r="K1495" i="10"/>
  <c r="K1496" i="10"/>
  <c r="K1497" i="10"/>
  <c r="K1498" i="10"/>
  <c r="K1499" i="10"/>
  <c r="K1500" i="10"/>
  <c r="K1501" i="10"/>
  <c r="K1502" i="10"/>
  <c r="K1503" i="10"/>
  <c r="K1504" i="10"/>
  <c r="K1505" i="10"/>
  <c r="K1506" i="10"/>
  <c r="K1507" i="10"/>
  <c r="K1508" i="10"/>
  <c r="K1509" i="10"/>
  <c r="K1510" i="10"/>
  <c r="K1511" i="10"/>
  <c r="K1512" i="10"/>
  <c r="K1513" i="10"/>
  <c r="K1514" i="10"/>
  <c r="K1515" i="10"/>
  <c r="K1516" i="10"/>
  <c r="K1517" i="10"/>
  <c r="K1518" i="10"/>
  <c r="K1519" i="10"/>
  <c r="K1520" i="10"/>
  <c r="K1521" i="10"/>
  <c r="K1522" i="10"/>
  <c r="K1523" i="10"/>
  <c r="K1524" i="10"/>
  <c r="K1525" i="10"/>
  <c r="K1526" i="10"/>
  <c r="K1527" i="10"/>
  <c r="K1528" i="10"/>
  <c r="K1529" i="10"/>
  <c r="K1530" i="10"/>
  <c r="K1531" i="10"/>
  <c r="K1532" i="10"/>
  <c r="K1533" i="10"/>
  <c r="K1534" i="10"/>
  <c r="K1535" i="10"/>
  <c r="K1536" i="10"/>
  <c r="K1537" i="10"/>
  <c r="K1538" i="10"/>
  <c r="K1539" i="10"/>
  <c r="K1540" i="10"/>
  <c r="K1541" i="10"/>
  <c r="K1542" i="10"/>
  <c r="K1543" i="10"/>
  <c r="K1544" i="10"/>
  <c r="K1545" i="10"/>
  <c r="K1546" i="10"/>
  <c r="K1547" i="10"/>
  <c r="K1548" i="10"/>
  <c r="K1549" i="10"/>
  <c r="K1550" i="10"/>
  <c r="K1551" i="10"/>
  <c r="K1552" i="10"/>
  <c r="K1553" i="10"/>
  <c r="K1554" i="10"/>
  <c r="K1555" i="10"/>
  <c r="K1556" i="10"/>
  <c r="K1557" i="10"/>
  <c r="K1558" i="10"/>
  <c r="K1559" i="10"/>
  <c r="K1560" i="10"/>
  <c r="K1561" i="10"/>
  <c r="K1562" i="10"/>
  <c r="K1563" i="10"/>
  <c r="K1564" i="10"/>
  <c r="K1565" i="10"/>
  <c r="K1566" i="10"/>
  <c r="K1567" i="10"/>
  <c r="K1568" i="10"/>
  <c r="K1569" i="10"/>
  <c r="K1570" i="10"/>
  <c r="K1571" i="10"/>
  <c r="K1572" i="10"/>
  <c r="K1573" i="10"/>
  <c r="K1574" i="10"/>
  <c r="K1575" i="10"/>
  <c r="K1576" i="10"/>
  <c r="K1577" i="10"/>
  <c r="K1578" i="10"/>
  <c r="K1579" i="10"/>
  <c r="K1580" i="10"/>
  <c r="K1581" i="10"/>
  <c r="K1582" i="10"/>
  <c r="K1583" i="10"/>
  <c r="K1584" i="10"/>
  <c r="K1585" i="10"/>
  <c r="K1586" i="10"/>
  <c r="K1587" i="10"/>
  <c r="K1588" i="10"/>
  <c r="K1589" i="10"/>
  <c r="K1590" i="10"/>
  <c r="K1591" i="10"/>
  <c r="K1592" i="10"/>
  <c r="K1593" i="10"/>
  <c r="K1594" i="10"/>
  <c r="K1595" i="10"/>
  <c r="K1596" i="10"/>
  <c r="K1597" i="10"/>
  <c r="K1598" i="10"/>
  <c r="K1599" i="10"/>
  <c r="K1600" i="10"/>
  <c r="K1601" i="10"/>
  <c r="K1602" i="10"/>
  <c r="K1603" i="10"/>
  <c r="K1604" i="10"/>
  <c r="K1605" i="10"/>
  <c r="K1606" i="10"/>
  <c r="K1607" i="10"/>
  <c r="K1608" i="10"/>
  <c r="K1609" i="10"/>
  <c r="K1610" i="10"/>
  <c r="K1611" i="10"/>
  <c r="K1612" i="10"/>
  <c r="K1613" i="10"/>
  <c r="K1614" i="10"/>
  <c r="K1615" i="10"/>
  <c r="K1616" i="10"/>
  <c r="K1617" i="10"/>
  <c r="K1618" i="10"/>
  <c r="K1619" i="10"/>
  <c r="K1620" i="10"/>
  <c r="K1621" i="10"/>
  <c r="K1622" i="10"/>
  <c r="K1623" i="10"/>
  <c r="K1624" i="10"/>
  <c r="K1625" i="10"/>
  <c r="K1626" i="10"/>
  <c r="K1627" i="10"/>
  <c r="K1628" i="10"/>
  <c r="K1629" i="10"/>
  <c r="K1630" i="10"/>
  <c r="K1631" i="10"/>
  <c r="K1632" i="10"/>
  <c r="K1633" i="10"/>
  <c r="K1634" i="10"/>
  <c r="K1635" i="10"/>
  <c r="K1636" i="10"/>
  <c r="K1637" i="10"/>
  <c r="K1638" i="10"/>
  <c r="K1639" i="10"/>
  <c r="K1640" i="10"/>
  <c r="K1641" i="10"/>
  <c r="K1642" i="10"/>
  <c r="K1643" i="10"/>
  <c r="K1644" i="10"/>
  <c r="K1645" i="10"/>
  <c r="K1646" i="10"/>
  <c r="K1647" i="10"/>
  <c r="K1648" i="10"/>
  <c r="K1649" i="10"/>
  <c r="K1650" i="10"/>
  <c r="K1651" i="10"/>
  <c r="K1652" i="10"/>
  <c r="K1653" i="10"/>
  <c r="K1654" i="10"/>
  <c r="K1655" i="10"/>
  <c r="K1656" i="10"/>
  <c r="K1657" i="10"/>
  <c r="K1658" i="10"/>
  <c r="K1659" i="10"/>
  <c r="K1660" i="10"/>
  <c r="K1661" i="10"/>
  <c r="K1662" i="10"/>
  <c r="K1663" i="10"/>
  <c r="K1664" i="10"/>
  <c r="K1665" i="10"/>
  <c r="K1666" i="10"/>
  <c r="K1667" i="10"/>
  <c r="K1668" i="10"/>
  <c r="K1669" i="10"/>
  <c r="K1670" i="10"/>
  <c r="K1671" i="10"/>
  <c r="K1672" i="10"/>
  <c r="K1673" i="10"/>
  <c r="K1674" i="10"/>
  <c r="K1675" i="10"/>
  <c r="K1676" i="10"/>
  <c r="K1677" i="10"/>
  <c r="K1678" i="10"/>
  <c r="K1679" i="10"/>
  <c r="K1680" i="10"/>
  <c r="K1681" i="10"/>
  <c r="K1682" i="10"/>
  <c r="K1683" i="10"/>
  <c r="K1684" i="10"/>
  <c r="K1685" i="10"/>
  <c r="K1686" i="10"/>
  <c r="K1687" i="10"/>
  <c r="K1688" i="10"/>
  <c r="K1689" i="10"/>
  <c r="K1690" i="10"/>
  <c r="K1691" i="10"/>
  <c r="K1692" i="10"/>
  <c r="K1693" i="10"/>
  <c r="K1694" i="10"/>
  <c r="K1695" i="10"/>
  <c r="K1696" i="10"/>
  <c r="K1697" i="10"/>
  <c r="K1698" i="10"/>
  <c r="K1699" i="10"/>
  <c r="K1700" i="10"/>
  <c r="K1701" i="10"/>
  <c r="K1702" i="10"/>
  <c r="K1703" i="10"/>
  <c r="K1704" i="10"/>
  <c r="K1705" i="10"/>
  <c r="K1706" i="10"/>
  <c r="K1707" i="10"/>
  <c r="K1708" i="10"/>
  <c r="K1709" i="10"/>
  <c r="K1710" i="10"/>
  <c r="K1711" i="10"/>
  <c r="K1712" i="10"/>
  <c r="K1713" i="10"/>
  <c r="K1714" i="10"/>
  <c r="K1715" i="10"/>
  <c r="K1716" i="10"/>
  <c r="K1717" i="10"/>
  <c r="K1718" i="10"/>
  <c r="K1719" i="10"/>
  <c r="K1720" i="10"/>
  <c r="K1721" i="10"/>
  <c r="K1722" i="10"/>
  <c r="K1723" i="10"/>
  <c r="K1724" i="10"/>
  <c r="K1725" i="10"/>
  <c r="K1726" i="10"/>
  <c r="K1727" i="10"/>
  <c r="K1728" i="10"/>
  <c r="K1729" i="10"/>
  <c r="K1730" i="10"/>
  <c r="K1731" i="10"/>
  <c r="K1732" i="10"/>
  <c r="K1733" i="10"/>
  <c r="K1734" i="10"/>
  <c r="K1735" i="10"/>
  <c r="K1736" i="10"/>
  <c r="K1737" i="10"/>
  <c r="K1738" i="10"/>
  <c r="K1739" i="10"/>
  <c r="K1740" i="10"/>
  <c r="K1741" i="10"/>
  <c r="K1742" i="10"/>
  <c r="K1743" i="10"/>
  <c r="K1744" i="10"/>
  <c r="K1745" i="10"/>
  <c r="K1746" i="10"/>
  <c r="K1747" i="10"/>
  <c r="K1748" i="10"/>
  <c r="K1749" i="10"/>
  <c r="K1750" i="10"/>
  <c r="K1751" i="10"/>
  <c r="K1752" i="10"/>
  <c r="K1753" i="10"/>
  <c r="K1754" i="10"/>
  <c r="K1755" i="10"/>
  <c r="K1756" i="10"/>
  <c r="K1757" i="10"/>
  <c r="K1758" i="10"/>
  <c r="K1759" i="10"/>
  <c r="K1760" i="10"/>
  <c r="K1761" i="10"/>
  <c r="K1762" i="10"/>
  <c r="K1763" i="10"/>
  <c r="K1764" i="10"/>
  <c r="K1765" i="10"/>
  <c r="K1766" i="10"/>
  <c r="K1767" i="10"/>
  <c r="K1768" i="10"/>
  <c r="K1769" i="10"/>
  <c r="K1770" i="10"/>
  <c r="K1771" i="10"/>
  <c r="K1772" i="10"/>
  <c r="K1773" i="10"/>
  <c r="K1774" i="10"/>
  <c r="K1775" i="10"/>
  <c r="K1776" i="10"/>
  <c r="K1777" i="10"/>
  <c r="K1778" i="10"/>
  <c r="K1779" i="10"/>
  <c r="K1780" i="10"/>
  <c r="K1781" i="10"/>
  <c r="K1782" i="10"/>
  <c r="K1783" i="10"/>
  <c r="K1784" i="10"/>
  <c r="K1785" i="10"/>
  <c r="K1786" i="10"/>
  <c r="K1787" i="10"/>
  <c r="K1788" i="10"/>
  <c r="K1789" i="10"/>
  <c r="K1790" i="10"/>
  <c r="K1791" i="10"/>
  <c r="K1792" i="10"/>
  <c r="K1793" i="10"/>
  <c r="K1794" i="10"/>
  <c r="K1795" i="10"/>
  <c r="K1796" i="10"/>
  <c r="K1797" i="10"/>
  <c r="K1798" i="10"/>
  <c r="K1799" i="10"/>
  <c r="K1800" i="10"/>
  <c r="K1801" i="10"/>
  <c r="K1802" i="10"/>
  <c r="K1803" i="10"/>
  <c r="K1804" i="10"/>
  <c r="K1805" i="10"/>
  <c r="K1806" i="10"/>
  <c r="K1807" i="10"/>
  <c r="K1808" i="10"/>
  <c r="K1809" i="10"/>
  <c r="K1810" i="10"/>
  <c r="K1811" i="10"/>
  <c r="K1812" i="10"/>
  <c r="K1813" i="10"/>
  <c r="K1814" i="10"/>
  <c r="K1815" i="10"/>
  <c r="K1816" i="10"/>
  <c r="K1817" i="10"/>
  <c r="K1818" i="10"/>
  <c r="K1819" i="10"/>
  <c r="K1820" i="10"/>
  <c r="K1821" i="10"/>
  <c r="K1822" i="10"/>
  <c r="K1823" i="10"/>
  <c r="K1824" i="10"/>
  <c r="K1825" i="10"/>
  <c r="K1826" i="10"/>
  <c r="K1827" i="10"/>
  <c r="K1828" i="10"/>
  <c r="K1829" i="10"/>
  <c r="K1830" i="10"/>
  <c r="K1831" i="10"/>
  <c r="K1832" i="10"/>
  <c r="K1833" i="10"/>
  <c r="K1834" i="10"/>
  <c r="K1835" i="10"/>
  <c r="K1836" i="10"/>
  <c r="K1837" i="10"/>
  <c r="K1838" i="10"/>
  <c r="K1839" i="10"/>
  <c r="K1840" i="10"/>
  <c r="K1841" i="10"/>
  <c r="K1842" i="10"/>
  <c r="K1843" i="10"/>
  <c r="K1844" i="10"/>
  <c r="K1845" i="10"/>
  <c r="K1846" i="10"/>
  <c r="K1847" i="10"/>
  <c r="K1848" i="10"/>
  <c r="K1849" i="10"/>
  <c r="K1850" i="10"/>
  <c r="K1851" i="10"/>
  <c r="K1852" i="10"/>
  <c r="K1853" i="10"/>
  <c r="K1854" i="10"/>
  <c r="K1855" i="10"/>
  <c r="K1856" i="10"/>
  <c r="K1857" i="10"/>
  <c r="K1858" i="10"/>
  <c r="K1859" i="10"/>
  <c r="K1860" i="10"/>
  <c r="K1861" i="10"/>
  <c r="K1862" i="10"/>
  <c r="K1863" i="10"/>
  <c r="K1864" i="10"/>
  <c r="K1865" i="10"/>
  <c r="K1866" i="10"/>
  <c r="K1867" i="10"/>
  <c r="K1868" i="10"/>
  <c r="K1869" i="10"/>
  <c r="K1870" i="10"/>
  <c r="K1871" i="10"/>
  <c r="K1872" i="10"/>
  <c r="K1873" i="10"/>
  <c r="K1874" i="10"/>
  <c r="K1875" i="10"/>
  <c r="K1876" i="10"/>
  <c r="K1877" i="10"/>
  <c r="K1878" i="10"/>
  <c r="K1879" i="10"/>
  <c r="K1880" i="10"/>
  <c r="K1881" i="10"/>
  <c r="K1882" i="10"/>
  <c r="K1883" i="10"/>
  <c r="K1884" i="10"/>
  <c r="K1885" i="10"/>
  <c r="K1886" i="10"/>
  <c r="K1887" i="10"/>
  <c r="K1888" i="10"/>
  <c r="K1889" i="10"/>
  <c r="K1890" i="10"/>
  <c r="K1891" i="10"/>
  <c r="K1892" i="10"/>
  <c r="K1893" i="10"/>
  <c r="K1894" i="10"/>
  <c r="K1895" i="10"/>
  <c r="K1896" i="10"/>
  <c r="K1897" i="10"/>
  <c r="K1898" i="10"/>
  <c r="K1899" i="10"/>
  <c r="K1900" i="10"/>
  <c r="K1901" i="10"/>
  <c r="K1902" i="10"/>
  <c r="K1903" i="10"/>
  <c r="K1904" i="10"/>
  <c r="K1905" i="10"/>
  <c r="K1906" i="10"/>
  <c r="K1907" i="10"/>
  <c r="K1908" i="10"/>
  <c r="K1909" i="10"/>
  <c r="K1910" i="10"/>
  <c r="K1911" i="10"/>
  <c r="K1912" i="10"/>
  <c r="K1913" i="10"/>
  <c r="K1914" i="10"/>
  <c r="K1915" i="10"/>
  <c r="K1916" i="10"/>
  <c r="K1917" i="10"/>
  <c r="K1918" i="10"/>
  <c r="K1919" i="10"/>
  <c r="K1920" i="10"/>
  <c r="K1921" i="10"/>
  <c r="K1922" i="10"/>
  <c r="K1923" i="10"/>
  <c r="K1924" i="10"/>
  <c r="K1925" i="10"/>
  <c r="K1926" i="10"/>
  <c r="K1927" i="10"/>
  <c r="K1928" i="10"/>
  <c r="K1929" i="10"/>
  <c r="K1930" i="10"/>
  <c r="K1931" i="10"/>
  <c r="K1932" i="10"/>
  <c r="K1933" i="10"/>
  <c r="K1934" i="10"/>
  <c r="K1935" i="10"/>
  <c r="K1936" i="10"/>
  <c r="K1937" i="10"/>
  <c r="K1938" i="10"/>
  <c r="K1939" i="10"/>
  <c r="K1940" i="10"/>
  <c r="K1941" i="10"/>
  <c r="K1942" i="10"/>
  <c r="K1943" i="10"/>
  <c r="K1944" i="10"/>
  <c r="K1945" i="10"/>
  <c r="K1946" i="10"/>
  <c r="K1947" i="10"/>
  <c r="K1948" i="10"/>
  <c r="K1949" i="10"/>
  <c r="K1950" i="10"/>
  <c r="K1951" i="10"/>
  <c r="K1952" i="10"/>
  <c r="K1953" i="10"/>
  <c r="K1954" i="10"/>
  <c r="K1955" i="10"/>
  <c r="K1956" i="10"/>
  <c r="K1957" i="10"/>
  <c r="K1958" i="10"/>
  <c r="K1959" i="10"/>
  <c r="K1960" i="10"/>
  <c r="K1961" i="10"/>
  <c r="K1962" i="10"/>
  <c r="K1963" i="10"/>
  <c r="K1964" i="10"/>
  <c r="K1965" i="10"/>
  <c r="K1966" i="10"/>
  <c r="K1967" i="10"/>
  <c r="K1968" i="10"/>
  <c r="K1969" i="10"/>
  <c r="K1970" i="10"/>
  <c r="K1971" i="10"/>
  <c r="K1972" i="10"/>
  <c r="K1973" i="10"/>
  <c r="K1974" i="10"/>
  <c r="K1975" i="10"/>
  <c r="K1976" i="10"/>
  <c r="K1977" i="10"/>
  <c r="K1978" i="10"/>
  <c r="K1979" i="10"/>
  <c r="K1980" i="10"/>
  <c r="K1981" i="10"/>
  <c r="K1982" i="10"/>
  <c r="K1983" i="10"/>
  <c r="K1984" i="10"/>
  <c r="K1985" i="10"/>
  <c r="K1986" i="10"/>
  <c r="K1987" i="10"/>
  <c r="K1988" i="10"/>
  <c r="K1989" i="10"/>
  <c r="K1990" i="10"/>
  <c r="K1991" i="10"/>
  <c r="K1992" i="10"/>
  <c r="K1993" i="10"/>
  <c r="K1994" i="10"/>
  <c r="K1995" i="10"/>
  <c r="K1996" i="10"/>
  <c r="K1997" i="10"/>
  <c r="K1998" i="10"/>
  <c r="K1999" i="10"/>
  <c r="K2000" i="10"/>
  <c r="K2001" i="10"/>
  <c r="K2002" i="10"/>
  <c r="K2003" i="10"/>
  <c r="K2004" i="10"/>
  <c r="K2005" i="10"/>
  <c r="K2006" i="10"/>
  <c r="K2007" i="10"/>
  <c r="K2008" i="10"/>
  <c r="K2009" i="10"/>
  <c r="K2010" i="10"/>
  <c r="K2011" i="10"/>
  <c r="K2012" i="10"/>
  <c r="K2013" i="10"/>
  <c r="K2014" i="10"/>
  <c r="K2015" i="10"/>
  <c r="K2016" i="10"/>
  <c r="K2017" i="10"/>
  <c r="K2018" i="10"/>
  <c r="K2019" i="10"/>
  <c r="K2020" i="10"/>
  <c r="K2021" i="10"/>
  <c r="K2022" i="10"/>
  <c r="K2023" i="10"/>
  <c r="K2024" i="10"/>
  <c r="K2025" i="10"/>
  <c r="K2026" i="10"/>
  <c r="K2027" i="10"/>
  <c r="K2028" i="10"/>
  <c r="K2029" i="10"/>
  <c r="K2030" i="10"/>
  <c r="K2031" i="10"/>
  <c r="K2032" i="10"/>
  <c r="K2033" i="10"/>
  <c r="K2034" i="10"/>
  <c r="K2035" i="10"/>
  <c r="K2036" i="10"/>
  <c r="K2037" i="10"/>
  <c r="K2038" i="10"/>
  <c r="K2039" i="10"/>
  <c r="K2040" i="10"/>
  <c r="K2041" i="10"/>
  <c r="K2042" i="10"/>
  <c r="K2043" i="10"/>
  <c r="K2044" i="10"/>
  <c r="K2045" i="10"/>
  <c r="K2046" i="10"/>
  <c r="K2047" i="10"/>
  <c r="K2048" i="10"/>
  <c r="K2049" i="10"/>
  <c r="K2050" i="10"/>
  <c r="K2051" i="10"/>
  <c r="K2052" i="10"/>
  <c r="K2053" i="10"/>
  <c r="K2054" i="10"/>
  <c r="K2055" i="10"/>
  <c r="K2056" i="10"/>
  <c r="K2057" i="10"/>
  <c r="K2058" i="10"/>
  <c r="K2059" i="10"/>
  <c r="K2060" i="10"/>
  <c r="K2061" i="10"/>
  <c r="K2062" i="10"/>
  <c r="K2063" i="10"/>
  <c r="K2064" i="10"/>
  <c r="K2065" i="10"/>
  <c r="K2066" i="10"/>
  <c r="K2067" i="10"/>
  <c r="K2068" i="10"/>
  <c r="K2069" i="10"/>
  <c r="K2070" i="10"/>
  <c r="K2071" i="10"/>
  <c r="K2072" i="10"/>
  <c r="K2073" i="10"/>
  <c r="K2074" i="10"/>
  <c r="K2075" i="10"/>
  <c r="K2076" i="10"/>
  <c r="K2077" i="10"/>
  <c r="K2078" i="10"/>
  <c r="K2079" i="10"/>
  <c r="K2080" i="10"/>
  <c r="K2081" i="10"/>
  <c r="K2082" i="10"/>
  <c r="K2083" i="10"/>
  <c r="K2084" i="10"/>
  <c r="K2085" i="10"/>
  <c r="K2086" i="10"/>
  <c r="K2087" i="10"/>
  <c r="K2088" i="10"/>
  <c r="K2089" i="10"/>
  <c r="K2090" i="10"/>
  <c r="K2091" i="10"/>
  <c r="K2092" i="10"/>
  <c r="K2093" i="10"/>
  <c r="K2094" i="10"/>
  <c r="K2095" i="10"/>
  <c r="K2096" i="10"/>
  <c r="K2097" i="10"/>
  <c r="K2098" i="10"/>
  <c r="K2099" i="10"/>
  <c r="K2100" i="10"/>
  <c r="K2101" i="10"/>
  <c r="K2102" i="10"/>
  <c r="K2103" i="10"/>
  <c r="K2104" i="10"/>
  <c r="K2105" i="10"/>
  <c r="K2106" i="10"/>
  <c r="K2107" i="10"/>
  <c r="K2108" i="10"/>
  <c r="K2109" i="10"/>
  <c r="K2110" i="10"/>
  <c r="K2111" i="10"/>
  <c r="K2112" i="10"/>
  <c r="K2113" i="10"/>
  <c r="K2114" i="10"/>
  <c r="K2115" i="10"/>
  <c r="K2116" i="10"/>
  <c r="K2117" i="10"/>
  <c r="K2118" i="10"/>
  <c r="K2119" i="10"/>
  <c r="K2120" i="10"/>
  <c r="K2121" i="10"/>
  <c r="K2122" i="10"/>
  <c r="K2123" i="10"/>
  <c r="K2124" i="10"/>
  <c r="K2125" i="10"/>
  <c r="K2126" i="10"/>
  <c r="K2127" i="10"/>
  <c r="K2128" i="10"/>
  <c r="K2129" i="10"/>
  <c r="K2130" i="10"/>
  <c r="K2131" i="10"/>
  <c r="K2132" i="10"/>
  <c r="K2133" i="10"/>
  <c r="K2134" i="10"/>
  <c r="K2135" i="10"/>
  <c r="K2136" i="10"/>
  <c r="K2137" i="10"/>
  <c r="K2138" i="10"/>
  <c r="K2139" i="10"/>
  <c r="K2140" i="10"/>
  <c r="K2141" i="10"/>
  <c r="K2142" i="10"/>
  <c r="K2143" i="10"/>
  <c r="K2144" i="10"/>
  <c r="K2145" i="10"/>
  <c r="K2146" i="10"/>
  <c r="K2147" i="10"/>
  <c r="K2148" i="10"/>
  <c r="K2149" i="10"/>
  <c r="K2150" i="10"/>
  <c r="K2151" i="10"/>
  <c r="K2152" i="10"/>
  <c r="K2153" i="10"/>
  <c r="K2154" i="10"/>
  <c r="K2155" i="10"/>
  <c r="K2156" i="10"/>
  <c r="K2157" i="10"/>
  <c r="K2158" i="10"/>
  <c r="K2159" i="10"/>
  <c r="K2160" i="10"/>
  <c r="K2161" i="10"/>
  <c r="K2162" i="10"/>
  <c r="K3" i="10"/>
  <c r="C357" i="7" l="1"/>
  <c r="L357" i="7" s="1"/>
  <c r="D357" i="7"/>
  <c r="E357" i="7"/>
  <c r="F357" i="7"/>
  <c r="G357" i="7"/>
  <c r="H357" i="7"/>
  <c r="I357" i="7"/>
  <c r="K4" i="13"/>
  <c r="K5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104" i="13"/>
  <c r="K105" i="13"/>
  <c r="K106" i="13"/>
  <c r="K107" i="13"/>
  <c r="K108" i="13"/>
  <c r="K109" i="13"/>
  <c r="K110" i="13"/>
  <c r="K111" i="13"/>
  <c r="K112" i="13"/>
  <c r="K113" i="13"/>
  <c r="K114" i="13"/>
  <c r="K115" i="13"/>
  <c r="K116" i="13"/>
  <c r="K117" i="13"/>
  <c r="K118" i="13"/>
  <c r="K119" i="13"/>
  <c r="K120" i="13"/>
  <c r="K121" i="13"/>
  <c r="K122" i="13"/>
  <c r="K123" i="13"/>
  <c r="K124" i="13"/>
  <c r="K125" i="13"/>
  <c r="K126" i="13"/>
  <c r="K127" i="13"/>
  <c r="K128" i="13"/>
  <c r="K129" i="13"/>
  <c r="K130" i="13"/>
  <c r="K131" i="13"/>
  <c r="K132" i="13"/>
  <c r="K133" i="13"/>
  <c r="K134" i="13"/>
  <c r="K135" i="13"/>
  <c r="K136" i="13"/>
  <c r="K137" i="13"/>
  <c r="K138" i="13"/>
  <c r="K139" i="13"/>
  <c r="K140" i="13"/>
  <c r="K141" i="13"/>
  <c r="K142" i="13"/>
  <c r="K143" i="13"/>
  <c r="K144" i="13"/>
  <c r="K145" i="13"/>
  <c r="K146" i="13"/>
  <c r="K147" i="13"/>
  <c r="K148" i="13"/>
  <c r="K149" i="13"/>
  <c r="K150" i="13"/>
  <c r="K151" i="13"/>
  <c r="K152" i="13"/>
  <c r="K153" i="13"/>
  <c r="K154" i="13"/>
  <c r="K155" i="13"/>
  <c r="K156" i="13"/>
  <c r="K157" i="13"/>
  <c r="K158" i="13"/>
  <c r="K159" i="13"/>
  <c r="K160" i="13"/>
  <c r="C356" i="7" l="1"/>
  <c r="D356" i="7"/>
  <c r="E356" i="7"/>
  <c r="F356" i="7"/>
  <c r="G356" i="7"/>
  <c r="H356" i="7"/>
  <c r="I356" i="7"/>
  <c r="C363" i="7"/>
  <c r="D363" i="7"/>
  <c r="E363" i="7"/>
  <c r="F363" i="7"/>
  <c r="G363" i="7"/>
  <c r="H363" i="7"/>
  <c r="I363" i="7"/>
  <c r="C364" i="7"/>
  <c r="D364" i="7"/>
  <c r="E364" i="7"/>
  <c r="F364" i="7"/>
  <c r="G364" i="7"/>
  <c r="H364" i="7"/>
  <c r="I364" i="7"/>
  <c r="C362" i="7"/>
  <c r="D362" i="7"/>
  <c r="E362" i="7"/>
  <c r="F362" i="7"/>
  <c r="G362" i="7"/>
  <c r="H362" i="7"/>
  <c r="I362" i="7"/>
  <c r="C489" i="7"/>
  <c r="D489" i="7"/>
  <c r="E489" i="7"/>
  <c r="F489" i="7"/>
  <c r="G489" i="7"/>
  <c r="H489" i="7"/>
  <c r="I489" i="7"/>
  <c r="C490" i="7"/>
  <c r="D490" i="7"/>
  <c r="E490" i="7"/>
  <c r="F490" i="7"/>
  <c r="G490" i="7"/>
  <c r="H490" i="7"/>
  <c r="I490" i="7"/>
  <c r="C491" i="7"/>
  <c r="D491" i="7"/>
  <c r="E491" i="7"/>
  <c r="F491" i="7"/>
  <c r="G491" i="7"/>
  <c r="H491" i="7"/>
  <c r="I491" i="7"/>
  <c r="C492" i="7"/>
  <c r="D492" i="7"/>
  <c r="E492" i="7"/>
  <c r="F492" i="7"/>
  <c r="G492" i="7"/>
  <c r="H492" i="7"/>
  <c r="I492" i="7"/>
  <c r="C361" i="7"/>
  <c r="D361" i="7"/>
  <c r="E361" i="7"/>
  <c r="F361" i="7"/>
  <c r="G361" i="7"/>
  <c r="H361" i="7"/>
  <c r="I361" i="7"/>
  <c r="C367" i="7"/>
  <c r="D367" i="7"/>
  <c r="E367" i="7"/>
  <c r="F367" i="7"/>
  <c r="G367" i="7"/>
  <c r="H367" i="7"/>
  <c r="I367" i="7"/>
  <c r="C368" i="7"/>
  <c r="D368" i="7"/>
  <c r="E368" i="7"/>
  <c r="F368" i="7"/>
  <c r="G368" i="7"/>
  <c r="H368" i="7"/>
  <c r="I368" i="7"/>
  <c r="C365" i="7"/>
  <c r="D365" i="7"/>
  <c r="E365" i="7"/>
  <c r="F365" i="7"/>
  <c r="G365" i="7"/>
  <c r="H365" i="7"/>
  <c r="I365" i="7"/>
  <c r="C366" i="7"/>
  <c r="D366" i="7"/>
  <c r="E366" i="7"/>
  <c r="F366" i="7"/>
  <c r="G366" i="7"/>
  <c r="H366" i="7"/>
  <c r="I366" i="7"/>
  <c r="C360" i="7"/>
  <c r="D360" i="7"/>
  <c r="E360" i="7"/>
  <c r="F360" i="7"/>
  <c r="G360" i="7"/>
  <c r="H360" i="7"/>
  <c r="I360" i="7"/>
  <c r="C358" i="7"/>
  <c r="D358" i="7"/>
  <c r="E358" i="7"/>
  <c r="F358" i="7"/>
  <c r="G358" i="7"/>
  <c r="H358" i="7"/>
  <c r="I358" i="7"/>
  <c r="C359" i="7"/>
  <c r="D359" i="7"/>
  <c r="E359" i="7"/>
  <c r="F359" i="7"/>
  <c r="G359" i="7"/>
  <c r="H359" i="7"/>
  <c r="I359" i="7"/>
  <c r="C349" i="7"/>
  <c r="D349" i="7"/>
  <c r="E349" i="7"/>
  <c r="F349" i="7"/>
  <c r="G349" i="7"/>
  <c r="H349" i="7"/>
  <c r="I349" i="7"/>
  <c r="C350" i="7"/>
  <c r="D350" i="7"/>
  <c r="E350" i="7"/>
  <c r="F350" i="7"/>
  <c r="G350" i="7"/>
  <c r="H350" i="7"/>
  <c r="I350" i="7"/>
  <c r="C351" i="7"/>
  <c r="D351" i="7"/>
  <c r="E351" i="7"/>
  <c r="F351" i="7"/>
  <c r="G351" i="7"/>
  <c r="H351" i="7"/>
  <c r="I351" i="7"/>
  <c r="C352" i="7"/>
  <c r="D352" i="7"/>
  <c r="E352" i="7"/>
  <c r="F352" i="7"/>
  <c r="G352" i="7"/>
  <c r="H352" i="7"/>
  <c r="I352" i="7"/>
  <c r="C353" i="7"/>
  <c r="D353" i="7"/>
  <c r="E353" i="7"/>
  <c r="F353" i="7"/>
  <c r="G353" i="7"/>
  <c r="H353" i="7"/>
  <c r="I353" i="7"/>
  <c r="C354" i="7"/>
  <c r="D354" i="7"/>
  <c r="E354" i="7"/>
  <c r="F354" i="7"/>
  <c r="G354" i="7"/>
  <c r="H354" i="7"/>
  <c r="I354" i="7"/>
  <c r="C355" i="7"/>
  <c r="D355" i="7"/>
  <c r="E355" i="7"/>
  <c r="F355" i="7"/>
  <c r="G355" i="7"/>
  <c r="H355" i="7"/>
  <c r="I355" i="7"/>
  <c r="F370" i="7" l="1"/>
  <c r="C391" i="7" l="1"/>
  <c r="C392" i="7"/>
  <c r="D391" i="7"/>
  <c r="D392" i="7"/>
  <c r="E391" i="7"/>
  <c r="E392" i="7"/>
  <c r="F391" i="7"/>
  <c r="F392" i="7"/>
  <c r="G391" i="7"/>
  <c r="G392" i="7"/>
  <c r="H391" i="7"/>
  <c r="H392" i="7"/>
  <c r="I391" i="7"/>
  <c r="I392" i="7"/>
  <c r="C394" i="7"/>
  <c r="C395" i="7"/>
  <c r="C393" i="7"/>
  <c r="D394" i="7"/>
  <c r="D395" i="7"/>
  <c r="D393" i="7"/>
  <c r="E394" i="7"/>
  <c r="E395" i="7"/>
  <c r="E393" i="7"/>
  <c r="F394" i="7"/>
  <c r="F395" i="7"/>
  <c r="F393" i="7"/>
  <c r="G394" i="7"/>
  <c r="G395" i="7"/>
  <c r="G393" i="7"/>
  <c r="H394" i="7"/>
  <c r="H395" i="7"/>
  <c r="H393" i="7"/>
  <c r="I394" i="7"/>
  <c r="I395" i="7"/>
  <c r="I393" i="7"/>
  <c r="C417" i="7" l="1"/>
  <c r="D417" i="7"/>
  <c r="E417" i="7"/>
  <c r="F417" i="7"/>
  <c r="G417" i="7"/>
  <c r="H417" i="7"/>
  <c r="I417" i="7"/>
  <c r="C416" i="7"/>
  <c r="C415" i="7"/>
  <c r="D416" i="7"/>
  <c r="D415" i="7"/>
  <c r="E416" i="7"/>
  <c r="E415" i="7"/>
  <c r="F416" i="7"/>
  <c r="F415" i="7"/>
  <c r="G416" i="7"/>
  <c r="G415" i="7"/>
  <c r="H416" i="7"/>
  <c r="H415" i="7"/>
  <c r="I416" i="7"/>
  <c r="I415" i="7"/>
  <c r="D401" i="7"/>
  <c r="D398" i="7"/>
  <c r="D396" i="7"/>
  <c r="D397" i="7"/>
  <c r="D403" i="7"/>
  <c r="D404" i="7"/>
  <c r="D402" i="7"/>
  <c r="D399" i="7"/>
  <c r="D400" i="7"/>
  <c r="D383" i="7"/>
  <c r="D381" i="7"/>
  <c r="D378" i="7"/>
  <c r="D382" i="7"/>
  <c r="D380" i="7"/>
  <c r="D377" i="7"/>
  <c r="D379" i="7"/>
  <c r="D389" i="7"/>
  <c r="D385" i="7"/>
  <c r="D388" i="7"/>
  <c r="D384" i="7"/>
  <c r="D387" i="7"/>
  <c r="D390" i="7"/>
  <c r="D386" i="7"/>
  <c r="D376" i="7"/>
  <c r="D370" i="7"/>
  <c r="D375" i="7"/>
  <c r="D369" i="7"/>
  <c r="D373" i="7"/>
  <c r="D371" i="7"/>
  <c r="D374" i="7"/>
  <c r="D372" i="7"/>
  <c r="D418" i="7"/>
  <c r="D414" i="7"/>
  <c r="D407" i="7"/>
  <c r="D405" i="7"/>
  <c r="D406" i="7"/>
  <c r="D411" i="7"/>
  <c r="D410" i="7"/>
  <c r="D412" i="7"/>
  <c r="D409" i="7"/>
  <c r="D408" i="7"/>
  <c r="D413" i="7"/>
  <c r="D493" i="7"/>
  <c r="D494" i="7"/>
  <c r="I401" i="7" l="1"/>
  <c r="I398" i="7"/>
  <c r="I396" i="7"/>
  <c r="I397" i="7"/>
  <c r="I403" i="7"/>
  <c r="I404" i="7"/>
  <c r="I402" i="7"/>
  <c r="I399" i="7"/>
  <c r="I400" i="7"/>
  <c r="I383" i="7"/>
  <c r="I381" i="7"/>
  <c r="I378" i="7"/>
  <c r="I382" i="7"/>
  <c r="I380" i="7"/>
  <c r="I377" i="7"/>
  <c r="I379" i="7"/>
  <c r="I389" i="7"/>
  <c r="I385" i="7"/>
  <c r="I388" i="7"/>
  <c r="I384" i="7"/>
  <c r="I387" i="7"/>
  <c r="I390" i="7"/>
  <c r="I386" i="7"/>
  <c r="I376" i="7"/>
  <c r="I370" i="7"/>
  <c r="I375" i="7"/>
  <c r="I369" i="7"/>
  <c r="I373" i="7"/>
  <c r="I371" i="7"/>
  <c r="I374" i="7"/>
  <c r="I372" i="7"/>
  <c r="I418" i="7"/>
  <c r="I414" i="7"/>
  <c r="I407" i="7"/>
  <c r="I405" i="7"/>
  <c r="I406" i="7"/>
  <c r="I411" i="7"/>
  <c r="I410" i="7"/>
  <c r="I412" i="7"/>
  <c r="I409" i="7"/>
  <c r="I408" i="7"/>
  <c r="I413" i="7"/>
  <c r="I493" i="7"/>
  <c r="I494" i="7"/>
  <c r="C418" i="7"/>
  <c r="E418" i="7"/>
  <c r="F418" i="7"/>
  <c r="G418" i="7"/>
  <c r="H418" i="7"/>
  <c r="C414" i="7"/>
  <c r="E414" i="7"/>
  <c r="F414" i="7"/>
  <c r="G414" i="7"/>
  <c r="H414" i="7"/>
  <c r="C407" i="7"/>
  <c r="E407" i="7"/>
  <c r="F407" i="7"/>
  <c r="G407" i="7"/>
  <c r="H407" i="7"/>
  <c r="C405" i="7"/>
  <c r="E405" i="7"/>
  <c r="F405" i="7"/>
  <c r="G405" i="7"/>
  <c r="H405" i="7"/>
  <c r="C406" i="7"/>
  <c r="E406" i="7"/>
  <c r="F406" i="7"/>
  <c r="G406" i="7"/>
  <c r="H406" i="7"/>
  <c r="C411" i="7"/>
  <c r="E411" i="7"/>
  <c r="F411" i="7"/>
  <c r="G411" i="7"/>
  <c r="H411" i="7"/>
  <c r="C410" i="7"/>
  <c r="E410" i="7"/>
  <c r="F410" i="7"/>
  <c r="G410" i="7"/>
  <c r="H410" i="7"/>
  <c r="C412" i="7"/>
  <c r="E412" i="7"/>
  <c r="F412" i="7"/>
  <c r="G412" i="7"/>
  <c r="H412" i="7"/>
  <c r="C409" i="7"/>
  <c r="E409" i="7"/>
  <c r="F409" i="7"/>
  <c r="G409" i="7"/>
  <c r="H409" i="7"/>
  <c r="C408" i="7"/>
  <c r="E408" i="7"/>
  <c r="F408" i="7"/>
  <c r="G408" i="7"/>
  <c r="H408" i="7"/>
  <c r="C413" i="7"/>
  <c r="E413" i="7"/>
  <c r="F413" i="7"/>
  <c r="G413" i="7"/>
  <c r="H413" i="7"/>
  <c r="C493" i="7"/>
  <c r="E493" i="7"/>
  <c r="F493" i="7"/>
  <c r="G493" i="7"/>
  <c r="H493" i="7"/>
  <c r="C494" i="7"/>
  <c r="E494" i="7"/>
  <c r="F494" i="7"/>
  <c r="G494" i="7"/>
  <c r="H494" i="7"/>
  <c r="C399" i="7"/>
  <c r="E399" i="7"/>
  <c r="F399" i="7"/>
  <c r="G399" i="7"/>
  <c r="H399" i="7"/>
  <c r="C400" i="7"/>
  <c r="E400" i="7"/>
  <c r="F400" i="7"/>
  <c r="G400" i="7"/>
  <c r="H400" i="7"/>
  <c r="C383" i="7"/>
  <c r="E383" i="7"/>
  <c r="F383" i="7"/>
  <c r="G383" i="7"/>
  <c r="H383" i="7"/>
  <c r="C381" i="7"/>
  <c r="E381" i="7"/>
  <c r="F381" i="7"/>
  <c r="G381" i="7"/>
  <c r="H381" i="7"/>
  <c r="C378" i="7"/>
  <c r="E378" i="7"/>
  <c r="F378" i="7"/>
  <c r="G378" i="7"/>
  <c r="H378" i="7"/>
  <c r="C382" i="7"/>
  <c r="E382" i="7"/>
  <c r="F382" i="7"/>
  <c r="G382" i="7"/>
  <c r="H382" i="7"/>
  <c r="C380" i="7"/>
  <c r="E380" i="7"/>
  <c r="F380" i="7"/>
  <c r="G380" i="7"/>
  <c r="H380" i="7"/>
  <c r="C377" i="7"/>
  <c r="E377" i="7"/>
  <c r="F377" i="7"/>
  <c r="G377" i="7"/>
  <c r="H377" i="7"/>
  <c r="C379" i="7"/>
  <c r="E379" i="7"/>
  <c r="F379" i="7"/>
  <c r="G379" i="7"/>
  <c r="H379" i="7"/>
  <c r="C389" i="7"/>
  <c r="E389" i="7"/>
  <c r="F389" i="7"/>
  <c r="G389" i="7"/>
  <c r="H389" i="7"/>
  <c r="C385" i="7"/>
  <c r="E385" i="7"/>
  <c r="F385" i="7"/>
  <c r="G385" i="7"/>
  <c r="H385" i="7"/>
  <c r="C388" i="7"/>
  <c r="E388" i="7"/>
  <c r="F388" i="7"/>
  <c r="G388" i="7"/>
  <c r="H388" i="7"/>
  <c r="C384" i="7"/>
  <c r="E384" i="7"/>
  <c r="F384" i="7"/>
  <c r="G384" i="7"/>
  <c r="H384" i="7"/>
  <c r="C387" i="7"/>
  <c r="E387" i="7"/>
  <c r="F387" i="7"/>
  <c r="G387" i="7"/>
  <c r="H387" i="7"/>
  <c r="C390" i="7"/>
  <c r="E390" i="7"/>
  <c r="F390" i="7"/>
  <c r="G390" i="7"/>
  <c r="H390" i="7"/>
  <c r="C386" i="7"/>
  <c r="E386" i="7"/>
  <c r="F386" i="7"/>
  <c r="G386" i="7"/>
  <c r="H386" i="7"/>
  <c r="C376" i="7"/>
  <c r="E376" i="7"/>
  <c r="F376" i="7"/>
  <c r="G376" i="7"/>
  <c r="H376" i="7"/>
  <c r="C370" i="7"/>
  <c r="E370" i="7"/>
  <c r="G370" i="7"/>
  <c r="H370" i="7"/>
  <c r="C375" i="7"/>
  <c r="E375" i="7"/>
  <c r="F375" i="7"/>
  <c r="G375" i="7"/>
  <c r="H375" i="7"/>
  <c r="C369" i="7"/>
  <c r="E369" i="7"/>
  <c r="F369" i="7"/>
  <c r="G369" i="7"/>
  <c r="H369" i="7"/>
  <c r="C373" i="7"/>
  <c r="E373" i="7"/>
  <c r="F373" i="7"/>
  <c r="G373" i="7"/>
  <c r="H373" i="7"/>
  <c r="C371" i="7"/>
  <c r="E371" i="7"/>
  <c r="F371" i="7"/>
  <c r="G371" i="7"/>
  <c r="H371" i="7"/>
  <c r="C374" i="7"/>
  <c r="E374" i="7"/>
  <c r="F374" i="7"/>
  <c r="G374" i="7"/>
  <c r="H374" i="7"/>
  <c r="C372" i="7"/>
  <c r="E372" i="7"/>
  <c r="F372" i="7"/>
  <c r="G372" i="7"/>
  <c r="H372" i="7"/>
  <c r="E314" i="7" l="1"/>
  <c r="E313" i="7"/>
  <c r="C341" i="7" l="1"/>
  <c r="D341" i="7"/>
  <c r="E341" i="7"/>
  <c r="F341" i="7"/>
  <c r="G341" i="7"/>
  <c r="H341" i="7"/>
  <c r="I341" i="7"/>
  <c r="C342" i="7"/>
  <c r="D342" i="7"/>
  <c r="E342" i="7"/>
  <c r="F342" i="7"/>
  <c r="G342" i="7"/>
  <c r="H342" i="7"/>
  <c r="I342" i="7"/>
  <c r="C343" i="7"/>
  <c r="D343" i="7"/>
  <c r="E343" i="7"/>
  <c r="F343" i="7"/>
  <c r="G343" i="7"/>
  <c r="H343" i="7"/>
  <c r="I343" i="7"/>
  <c r="C344" i="7"/>
  <c r="D344" i="7"/>
  <c r="E344" i="7"/>
  <c r="F344" i="7"/>
  <c r="G344" i="7"/>
  <c r="H344" i="7"/>
  <c r="I344" i="7"/>
  <c r="C345" i="7" l="1"/>
  <c r="D345" i="7"/>
  <c r="E345" i="7"/>
  <c r="F345" i="7"/>
  <c r="G345" i="7"/>
  <c r="H345" i="7"/>
  <c r="I345" i="7"/>
  <c r="C346" i="7"/>
  <c r="D346" i="7"/>
  <c r="E346" i="7"/>
  <c r="F346" i="7"/>
  <c r="G346" i="7"/>
  <c r="H346" i="7"/>
  <c r="I346" i="7"/>
  <c r="C347" i="7"/>
  <c r="D347" i="7"/>
  <c r="E347" i="7"/>
  <c r="F347" i="7"/>
  <c r="G347" i="7"/>
  <c r="H347" i="7"/>
  <c r="I347" i="7"/>
  <c r="C348" i="7"/>
  <c r="D348" i="7"/>
  <c r="E348" i="7"/>
  <c r="F348" i="7"/>
  <c r="G348" i="7"/>
  <c r="H348" i="7"/>
  <c r="I348" i="7"/>
  <c r="C325" i="7"/>
  <c r="C326" i="7"/>
  <c r="C327" i="7"/>
  <c r="C328" i="7"/>
  <c r="C329" i="7"/>
  <c r="D325" i="7"/>
  <c r="D326" i="7"/>
  <c r="D327" i="7"/>
  <c r="D328" i="7"/>
  <c r="D329" i="7"/>
  <c r="E325" i="7"/>
  <c r="E326" i="7"/>
  <c r="E327" i="7"/>
  <c r="E328" i="7"/>
  <c r="E329" i="7"/>
  <c r="F325" i="7"/>
  <c r="F326" i="7"/>
  <c r="F327" i="7"/>
  <c r="F328" i="7"/>
  <c r="F329" i="7"/>
  <c r="G325" i="7"/>
  <c r="G326" i="7"/>
  <c r="G327" i="7"/>
  <c r="G328" i="7"/>
  <c r="G329" i="7"/>
  <c r="H325" i="7"/>
  <c r="H326" i="7"/>
  <c r="H327" i="7"/>
  <c r="H328" i="7"/>
  <c r="H329" i="7"/>
  <c r="I325" i="7"/>
  <c r="I326" i="7"/>
  <c r="I327" i="7"/>
  <c r="I328" i="7"/>
  <c r="I329" i="7"/>
  <c r="C330" i="7"/>
  <c r="C331" i="7"/>
  <c r="C332" i="7"/>
  <c r="C323" i="7"/>
  <c r="C324" i="7"/>
  <c r="D330" i="7"/>
  <c r="D331" i="7"/>
  <c r="D332" i="7"/>
  <c r="D323" i="7"/>
  <c r="D324" i="7"/>
  <c r="E330" i="7"/>
  <c r="E331" i="7"/>
  <c r="E332" i="7"/>
  <c r="E323" i="7"/>
  <c r="E324" i="7"/>
  <c r="F330" i="7"/>
  <c r="F331" i="7"/>
  <c r="F332" i="7"/>
  <c r="F323" i="7"/>
  <c r="F324" i="7"/>
  <c r="G330" i="7"/>
  <c r="G331" i="7"/>
  <c r="G332" i="7"/>
  <c r="G323" i="7"/>
  <c r="G324" i="7"/>
  <c r="H330" i="7"/>
  <c r="H331" i="7"/>
  <c r="H332" i="7"/>
  <c r="H323" i="7"/>
  <c r="H324" i="7"/>
  <c r="I330" i="7"/>
  <c r="I331" i="7"/>
  <c r="I332" i="7"/>
  <c r="I323" i="7"/>
  <c r="I324" i="7"/>
  <c r="C337" i="7"/>
  <c r="C338" i="7"/>
  <c r="C339" i="7"/>
  <c r="C340" i="7"/>
  <c r="C333" i="7"/>
  <c r="D337" i="7"/>
  <c r="D338" i="7"/>
  <c r="D339" i="7"/>
  <c r="D340" i="7"/>
  <c r="D333" i="7"/>
  <c r="E337" i="7"/>
  <c r="E338" i="7"/>
  <c r="E339" i="7"/>
  <c r="E340" i="7"/>
  <c r="E333" i="7"/>
  <c r="F337" i="7"/>
  <c r="F338" i="7"/>
  <c r="F339" i="7"/>
  <c r="F340" i="7"/>
  <c r="F333" i="7"/>
  <c r="G337" i="7"/>
  <c r="G338" i="7"/>
  <c r="G339" i="7"/>
  <c r="G340" i="7"/>
  <c r="G333" i="7"/>
  <c r="H337" i="7"/>
  <c r="H338" i="7"/>
  <c r="H339" i="7"/>
  <c r="H340" i="7"/>
  <c r="H333" i="7"/>
  <c r="I337" i="7"/>
  <c r="I338" i="7"/>
  <c r="I339" i="7"/>
  <c r="I340" i="7"/>
  <c r="I333" i="7"/>
  <c r="C334" i="7"/>
  <c r="C335" i="7"/>
  <c r="C336" i="7"/>
  <c r="D334" i="7"/>
  <c r="D335" i="7"/>
  <c r="D336" i="7"/>
  <c r="E334" i="7"/>
  <c r="E335" i="7"/>
  <c r="E336" i="7"/>
  <c r="F334" i="7"/>
  <c r="F335" i="7"/>
  <c r="F336" i="7"/>
  <c r="G334" i="7"/>
  <c r="G335" i="7"/>
  <c r="G336" i="7"/>
  <c r="H334" i="7"/>
  <c r="H335" i="7"/>
  <c r="H336" i="7"/>
  <c r="I334" i="7"/>
  <c r="I335" i="7"/>
  <c r="I336" i="7"/>
  <c r="C447" i="7"/>
  <c r="D447" i="7"/>
  <c r="E447" i="7"/>
  <c r="F447" i="7"/>
  <c r="G447" i="7"/>
  <c r="H447" i="7"/>
  <c r="I447" i="7"/>
  <c r="C448" i="7"/>
  <c r="D448" i="7"/>
  <c r="E448" i="7"/>
  <c r="F448" i="7"/>
  <c r="G448" i="7"/>
  <c r="H448" i="7"/>
  <c r="I448" i="7"/>
  <c r="C449" i="7"/>
  <c r="D449" i="7"/>
  <c r="E449" i="7"/>
  <c r="F449" i="7"/>
  <c r="G449" i="7"/>
  <c r="H449" i="7"/>
  <c r="I449" i="7"/>
  <c r="C450" i="7"/>
  <c r="D450" i="7"/>
  <c r="E450" i="7"/>
  <c r="F450" i="7"/>
  <c r="G450" i="7"/>
  <c r="H450" i="7"/>
  <c r="I450" i="7"/>
  <c r="C463" i="7"/>
  <c r="C464" i="7"/>
  <c r="C465" i="7"/>
  <c r="C466" i="7"/>
  <c r="C443" i="7"/>
  <c r="D463" i="7"/>
  <c r="D464" i="7"/>
  <c r="D465" i="7"/>
  <c r="D466" i="7"/>
  <c r="D443" i="7"/>
  <c r="E463" i="7"/>
  <c r="E464" i="7"/>
  <c r="E465" i="7"/>
  <c r="E466" i="7"/>
  <c r="E443" i="7"/>
  <c r="F463" i="7"/>
  <c r="F464" i="7"/>
  <c r="F465" i="7"/>
  <c r="F466" i="7"/>
  <c r="F443" i="7"/>
  <c r="G463" i="7"/>
  <c r="G464" i="7"/>
  <c r="G465" i="7"/>
  <c r="G466" i="7"/>
  <c r="G443" i="7"/>
  <c r="H463" i="7"/>
  <c r="H464" i="7"/>
  <c r="H465" i="7"/>
  <c r="H466" i="7"/>
  <c r="H443" i="7"/>
  <c r="I463" i="7"/>
  <c r="I464" i="7"/>
  <c r="I465" i="7"/>
  <c r="I466" i="7"/>
  <c r="I443" i="7"/>
  <c r="C444" i="7"/>
  <c r="D444" i="7"/>
  <c r="E444" i="7"/>
  <c r="F444" i="7"/>
  <c r="G444" i="7"/>
  <c r="H444" i="7"/>
  <c r="I444" i="7"/>
  <c r="C445" i="7"/>
  <c r="D445" i="7"/>
  <c r="E445" i="7"/>
  <c r="F445" i="7"/>
  <c r="G445" i="7"/>
  <c r="H445" i="7"/>
  <c r="I445" i="7"/>
  <c r="C446" i="7"/>
  <c r="D446" i="7"/>
  <c r="E446" i="7"/>
  <c r="F446" i="7"/>
  <c r="G446" i="7"/>
  <c r="H446" i="7"/>
  <c r="I446" i="7"/>
  <c r="C459" i="7"/>
  <c r="D459" i="7"/>
  <c r="E459" i="7"/>
  <c r="F459" i="7"/>
  <c r="G459" i="7"/>
  <c r="H459" i="7"/>
  <c r="I459" i="7"/>
  <c r="C455" i="7"/>
  <c r="C456" i="7"/>
  <c r="C457" i="7"/>
  <c r="C458" i="7"/>
  <c r="C451" i="7"/>
  <c r="D455" i="7"/>
  <c r="D456" i="7"/>
  <c r="D457" i="7"/>
  <c r="D458" i="7"/>
  <c r="D451" i="7"/>
  <c r="E455" i="7"/>
  <c r="E456" i="7"/>
  <c r="E457" i="7"/>
  <c r="E458" i="7"/>
  <c r="E451" i="7"/>
  <c r="F455" i="7"/>
  <c r="F456" i="7"/>
  <c r="F457" i="7"/>
  <c r="F458" i="7"/>
  <c r="F451" i="7"/>
  <c r="G455" i="7"/>
  <c r="G456" i="7"/>
  <c r="G457" i="7"/>
  <c r="G458" i="7"/>
  <c r="G451" i="7"/>
  <c r="H455" i="7"/>
  <c r="H456" i="7"/>
  <c r="H457" i="7"/>
  <c r="H458" i="7"/>
  <c r="H451" i="7"/>
  <c r="I455" i="7"/>
  <c r="I456" i="7"/>
  <c r="I457" i="7"/>
  <c r="I458" i="7"/>
  <c r="I451" i="7"/>
  <c r="C452" i="7"/>
  <c r="D452" i="7"/>
  <c r="E452" i="7"/>
  <c r="F452" i="7"/>
  <c r="G452" i="7"/>
  <c r="H452" i="7"/>
  <c r="I452" i="7"/>
  <c r="C453" i="7"/>
  <c r="D453" i="7"/>
  <c r="E453" i="7"/>
  <c r="F453" i="7"/>
  <c r="G453" i="7"/>
  <c r="H453" i="7"/>
  <c r="I453" i="7"/>
  <c r="C454" i="7"/>
  <c r="D454" i="7"/>
  <c r="E454" i="7"/>
  <c r="F454" i="7"/>
  <c r="G454" i="7"/>
  <c r="H454" i="7"/>
  <c r="I454" i="7"/>
  <c r="C460" i="7"/>
  <c r="D460" i="7"/>
  <c r="E460" i="7"/>
  <c r="F460" i="7"/>
  <c r="G460" i="7"/>
  <c r="H460" i="7"/>
  <c r="I460" i="7"/>
  <c r="C430" i="7"/>
  <c r="C431" i="7"/>
  <c r="C432" i="7"/>
  <c r="C433" i="7"/>
  <c r="C434" i="7"/>
  <c r="D430" i="7"/>
  <c r="D431" i="7"/>
  <c r="D432" i="7"/>
  <c r="D433" i="7"/>
  <c r="D434" i="7"/>
  <c r="E430" i="7"/>
  <c r="E431" i="7"/>
  <c r="E432" i="7"/>
  <c r="E433" i="7"/>
  <c r="E434" i="7"/>
  <c r="F430" i="7"/>
  <c r="F431" i="7"/>
  <c r="F432" i="7"/>
  <c r="F433" i="7"/>
  <c r="F434" i="7"/>
  <c r="G430" i="7"/>
  <c r="G431" i="7"/>
  <c r="G432" i="7"/>
  <c r="G433" i="7"/>
  <c r="G434" i="7"/>
  <c r="H430" i="7"/>
  <c r="H431" i="7"/>
  <c r="H432" i="7"/>
  <c r="H433" i="7"/>
  <c r="H434" i="7"/>
  <c r="I430" i="7"/>
  <c r="I431" i="7"/>
  <c r="I432" i="7"/>
  <c r="I433" i="7"/>
  <c r="I434" i="7"/>
  <c r="C419" i="7"/>
  <c r="C420" i="7"/>
  <c r="C421" i="7"/>
  <c r="C422" i="7"/>
  <c r="C439" i="7"/>
  <c r="D419" i="7"/>
  <c r="D420" i="7"/>
  <c r="D421" i="7"/>
  <c r="D422" i="7"/>
  <c r="D439" i="7"/>
  <c r="E419" i="7"/>
  <c r="E420" i="7"/>
  <c r="E421" i="7"/>
  <c r="E422" i="7"/>
  <c r="E439" i="7"/>
  <c r="F419" i="7"/>
  <c r="F420" i="7"/>
  <c r="F421" i="7"/>
  <c r="F422" i="7"/>
  <c r="F439" i="7"/>
  <c r="G419" i="7"/>
  <c r="G420" i="7"/>
  <c r="G421" i="7"/>
  <c r="G422" i="7"/>
  <c r="G439" i="7"/>
  <c r="H419" i="7"/>
  <c r="H420" i="7"/>
  <c r="H421" i="7"/>
  <c r="H422" i="7"/>
  <c r="H439" i="7"/>
  <c r="I419" i="7"/>
  <c r="I420" i="7"/>
  <c r="I421" i="7"/>
  <c r="I422" i="7"/>
  <c r="I439" i="7"/>
  <c r="C440" i="7"/>
  <c r="D440" i="7"/>
  <c r="E440" i="7"/>
  <c r="F440" i="7"/>
  <c r="G440" i="7"/>
  <c r="H440" i="7"/>
  <c r="I440" i="7"/>
  <c r="C441" i="7"/>
  <c r="D441" i="7"/>
  <c r="E441" i="7"/>
  <c r="F441" i="7"/>
  <c r="G441" i="7"/>
  <c r="H441" i="7"/>
  <c r="I441" i="7"/>
  <c r="C442" i="7"/>
  <c r="D442" i="7"/>
  <c r="E442" i="7"/>
  <c r="F442" i="7"/>
  <c r="G442" i="7"/>
  <c r="H442" i="7"/>
  <c r="I442" i="7"/>
  <c r="C461" i="7"/>
  <c r="D461" i="7"/>
  <c r="E461" i="7"/>
  <c r="F461" i="7"/>
  <c r="G461" i="7"/>
  <c r="H461" i="7"/>
  <c r="I461" i="7"/>
  <c r="C462" i="7"/>
  <c r="D462" i="7"/>
  <c r="E462" i="7"/>
  <c r="F462" i="7"/>
  <c r="G462" i="7"/>
  <c r="H462" i="7"/>
  <c r="I462" i="7"/>
  <c r="C467" i="7"/>
  <c r="C468" i="7"/>
  <c r="C469" i="7"/>
  <c r="C470" i="7"/>
  <c r="D467" i="7"/>
  <c r="D468" i="7"/>
  <c r="D469" i="7"/>
  <c r="D470" i="7"/>
  <c r="E467" i="7"/>
  <c r="E468" i="7"/>
  <c r="E469" i="7"/>
  <c r="E470" i="7"/>
  <c r="F467" i="7"/>
  <c r="F468" i="7"/>
  <c r="F469" i="7"/>
  <c r="F470" i="7"/>
  <c r="G467" i="7"/>
  <c r="G468" i="7"/>
  <c r="G469" i="7"/>
  <c r="G470" i="7"/>
  <c r="H467" i="7"/>
  <c r="H468" i="7"/>
  <c r="H469" i="7"/>
  <c r="H470" i="7"/>
  <c r="I467" i="7"/>
  <c r="I468" i="7"/>
  <c r="I469" i="7"/>
  <c r="I470" i="7"/>
  <c r="C435" i="7"/>
  <c r="C436" i="7"/>
  <c r="C437" i="7"/>
  <c r="C438" i="7"/>
  <c r="D435" i="7"/>
  <c r="D436" i="7"/>
  <c r="D437" i="7"/>
  <c r="D438" i="7"/>
  <c r="E435" i="7"/>
  <c r="E436" i="7"/>
  <c r="E437" i="7"/>
  <c r="E438" i="7"/>
  <c r="F435" i="7"/>
  <c r="F436" i="7"/>
  <c r="F437" i="7"/>
  <c r="F438" i="7"/>
  <c r="G435" i="7"/>
  <c r="G436" i="7"/>
  <c r="G437" i="7"/>
  <c r="G438" i="7"/>
  <c r="H435" i="7"/>
  <c r="H436" i="7"/>
  <c r="H437" i="7"/>
  <c r="H438" i="7"/>
  <c r="I435" i="7"/>
  <c r="I436" i="7"/>
  <c r="I437" i="7"/>
  <c r="I438" i="7"/>
  <c r="C423" i="7"/>
  <c r="C424" i="7"/>
  <c r="C425" i="7"/>
  <c r="C426" i="7"/>
  <c r="D423" i="7"/>
  <c r="D424" i="7"/>
  <c r="D425" i="7"/>
  <c r="D426" i="7"/>
  <c r="E423" i="7"/>
  <c r="E424" i="7"/>
  <c r="E425" i="7"/>
  <c r="E426" i="7"/>
  <c r="F423" i="7"/>
  <c r="F424" i="7"/>
  <c r="F425" i="7"/>
  <c r="F426" i="7"/>
  <c r="G423" i="7"/>
  <c r="G424" i="7"/>
  <c r="G425" i="7"/>
  <c r="G426" i="7"/>
  <c r="H423" i="7"/>
  <c r="H424" i="7"/>
  <c r="H425" i="7"/>
  <c r="H426" i="7"/>
  <c r="I423" i="7"/>
  <c r="I424" i="7"/>
  <c r="I425" i="7"/>
  <c r="I426" i="7"/>
  <c r="C427" i="7"/>
  <c r="D427" i="7"/>
  <c r="E427" i="7"/>
  <c r="F427" i="7"/>
  <c r="G427" i="7"/>
  <c r="H427" i="7"/>
  <c r="I427" i="7"/>
  <c r="C428" i="7"/>
  <c r="D428" i="7"/>
  <c r="E428" i="7"/>
  <c r="F428" i="7"/>
  <c r="G428" i="7"/>
  <c r="H428" i="7"/>
  <c r="I428" i="7"/>
  <c r="C429" i="7"/>
  <c r="D429" i="7"/>
  <c r="E429" i="7"/>
  <c r="F429" i="7"/>
  <c r="G429" i="7"/>
  <c r="H429" i="7"/>
  <c r="I429" i="7"/>
  <c r="C472" i="7"/>
  <c r="C473" i="7"/>
  <c r="C474" i="7"/>
  <c r="D472" i="7"/>
  <c r="D473" i="7"/>
  <c r="D474" i="7"/>
  <c r="E472" i="7"/>
  <c r="E473" i="7"/>
  <c r="E474" i="7"/>
  <c r="F472" i="7"/>
  <c r="F473" i="7"/>
  <c r="F474" i="7"/>
  <c r="G472" i="7"/>
  <c r="G473" i="7"/>
  <c r="G474" i="7"/>
  <c r="H472" i="7"/>
  <c r="H473" i="7"/>
  <c r="H474" i="7"/>
  <c r="I472" i="7"/>
  <c r="I473" i="7"/>
  <c r="I474" i="7"/>
  <c r="C475" i="7"/>
  <c r="C476" i="7"/>
  <c r="C477" i="7"/>
  <c r="D475" i="7"/>
  <c r="D476" i="7"/>
  <c r="D477" i="7"/>
  <c r="E475" i="7"/>
  <c r="E476" i="7"/>
  <c r="E477" i="7"/>
  <c r="F475" i="7"/>
  <c r="F476" i="7"/>
  <c r="F477" i="7"/>
  <c r="G475" i="7"/>
  <c r="G476" i="7"/>
  <c r="G477" i="7"/>
  <c r="H475" i="7"/>
  <c r="H476" i="7"/>
  <c r="H477" i="7"/>
  <c r="I475" i="7"/>
  <c r="I476" i="7"/>
  <c r="I477" i="7"/>
  <c r="C478" i="7"/>
  <c r="C479" i="7"/>
  <c r="C480" i="7"/>
  <c r="D478" i="7"/>
  <c r="D479" i="7"/>
  <c r="D480" i="7"/>
  <c r="E478" i="7"/>
  <c r="E479" i="7"/>
  <c r="E480" i="7"/>
  <c r="F478" i="7"/>
  <c r="F479" i="7"/>
  <c r="F480" i="7"/>
  <c r="G478" i="7"/>
  <c r="G479" i="7"/>
  <c r="G480" i="7"/>
  <c r="H478" i="7"/>
  <c r="H479" i="7"/>
  <c r="H480" i="7"/>
  <c r="I478" i="7"/>
  <c r="I479" i="7"/>
  <c r="I480" i="7"/>
  <c r="C481" i="7"/>
  <c r="C482" i="7"/>
  <c r="C483" i="7"/>
  <c r="D481" i="7"/>
  <c r="D482" i="7"/>
  <c r="D483" i="7"/>
  <c r="E481" i="7"/>
  <c r="E482" i="7"/>
  <c r="E483" i="7"/>
  <c r="F481" i="7"/>
  <c r="F482" i="7"/>
  <c r="F483" i="7"/>
  <c r="G481" i="7"/>
  <c r="G482" i="7"/>
  <c r="G483" i="7"/>
  <c r="H481" i="7"/>
  <c r="H482" i="7"/>
  <c r="H483" i="7"/>
  <c r="I481" i="7"/>
  <c r="I482" i="7"/>
  <c r="I483" i="7"/>
  <c r="C471" i="7"/>
  <c r="D471" i="7"/>
  <c r="E471" i="7"/>
  <c r="F471" i="7"/>
  <c r="G471" i="7"/>
  <c r="H471" i="7"/>
  <c r="I471" i="7"/>
  <c r="C484" i="7"/>
  <c r="D484" i="7"/>
  <c r="E484" i="7"/>
  <c r="F484" i="7"/>
  <c r="G484" i="7"/>
  <c r="H484" i="7"/>
  <c r="I484" i="7"/>
  <c r="C485" i="7"/>
  <c r="D485" i="7"/>
  <c r="E485" i="7"/>
  <c r="F485" i="7"/>
  <c r="G485" i="7"/>
  <c r="H485" i="7"/>
  <c r="I485" i="7"/>
  <c r="I254" i="7" l="1"/>
  <c r="I255" i="7"/>
  <c r="I256" i="7"/>
  <c r="I257" i="7"/>
  <c r="I258" i="7"/>
  <c r="I259" i="7"/>
  <c r="I260" i="7"/>
  <c r="I261" i="7"/>
  <c r="I262" i="7"/>
  <c r="I263" i="7"/>
  <c r="I174" i="7"/>
  <c r="I172" i="7"/>
  <c r="I175" i="7"/>
  <c r="I176" i="7"/>
  <c r="I173" i="7"/>
  <c r="I171" i="7"/>
  <c r="I163" i="7"/>
  <c r="I164" i="7"/>
  <c r="I169" i="7"/>
  <c r="I170" i="7"/>
  <c r="I165" i="7"/>
  <c r="I166" i="7"/>
  <c r="I168" i="7"/>
  <c r="I167" i="7"/>
  <c r="I161" i="7"/>
  <c r="I162" i="7"/>
  <c r="I205" i="7"/>
  <c r="I211" i="7"/>
  <c r="I209" i="7"/>
  <c r="I210" i="7"/>
  <c r="I220" i="7"/>
  <c r="I218" i="7"/>
  <c r="I219" i="7"/>
  <c r="I223" i="7"/>
  <c r="I221" i="7"/>
  <c r="I222" i="7"/>
  <c r="I214" i="7"/>
  <c r="I212" i="7"/>
  <c r="I213" i="7"/>
  <c r="I217" i="7"/>
  <c r="I215" i="7"/>
  <c r="I216" i="7"/>
  <c r="I208" i="7"/>
  <c r="I206" i="7"/>
  <c r="I207" i="7"/>
  <c r="I228" i="7"/>
  <c r="I229" i="7"/>
  <c r="I230" i="7"/>
  <c r="I231" i="7"/>
  <c r="I224" i="7"/>
  <c r="I225" i="7"/>
  <c r="I226" i="7"/>
  <c r="I227" i="7"/>
  <c r="I240" i="7"/>
  <c r="I241" i="7"/>
  <c r="I242" i="7"/>
  <c r="I243" i="7"/>
  <c r="I244" i="7"/>
  <c r="I245" i="7"/>
  <c r="I246" i="7"/>
  <c r="I247" i="7"/>
  <c r="I232" i="7"/>
  <c r="I233" i="7"/>
  <c r="I234" i="7"/>
  <c r="I235" i="7"/>
  <c r="I236" i="7"/>
  <c r="I237" i="7"/>
  <c r="I238" i="7"/>
  <c r="I239" i="7"/>
  <c r="I248" i="7"/>
  <c r="I249" i="7"/>
  <c r="I250" i="7"/>
  <c r="I251" i="7"/>
  <c r="I252" i="7"/>
  <c r="I253" i="7"/>
  <c r="I194" i="7"/>
  <c r="I195" i="7"/>
  <c r="I196" i="7"/>
  <c r="I197" i="7"/>
  <c r="I198" i="7"/>
  <c r="I199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202" i="7"/>
  <c r="I204" i="7"/>
  <c r="I203" i="7"/>
  <c r="I200" i="7"/>
  <c r="I201" i="7"/>
  <c r="I177" i="7"/>
  <c r="I178" i="7"/>
  <c r="I179" i="7"/>
  <c r="I180" i="7"/>
  <c r="I181" i="7"/>
  <c r="I314" i="7"/>
  <c r="I313" i="7"/>
  <c r="I486" i="7"/>
  <c r="I487" i="7"/>
  <c r="I488" i="7"/>
  <c r="I319" i="7"/>
  <c r="I320" i="7"/>
  <c r="I321" i="7"/>
  <c r="I322" i="7"/>
  <c r="I315" i="7"/>
  <c r="I316" i="7"/>
  <c r="I317" i="7"/>
  <c r="I318" i="7"/>
  <c r="I267" i="7"/>
  <c r="I266" i="7"/>
  <c r="I265" i="7"/>
  <c r="I264" i="7"/>
  <c r="I269" i="7"/>
  <c r="I270" i="7"/>
  <c r="I268" i="7"/>
  <c r="I271" i="7"/>
  <c r="I272" i="7"/>
  <c r="I274" i="7"/>
  <c r="I273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275" i="7"/>
  <c r="I276" i="7"/>
  <c r="I277" i="7"/>
  <c r="I278" i="7"/>
  <c r="I279" i="7"/>
  <c r="I280" i="7"/>
  <c r="I281" i="7"/>
  <c r="I300" i="7"/>
  <c r="I301" i="7"/>
  <c r="I302" i="7"/>
  <c r="I308" i="7"/>
  <c r="I309" i="7"/>
  <c r="I305" i="7"/>
  <c r="I306" i="7"/>
  <c r="I307" i="7"/>
  <c r="I312" i="7"/>
  <c r="I310" i="7"/>
  <c r="I311" i="7"/>
  <c r="I303" i="7"/>
  <c r="I304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68" i="7"/>
  <c r="I69" i="7"/>
  <c r="I70" i="7"/>
  <c r="I71" i="7"/>
  <c r="I72" i="7"/>
  <c r="I73" i="7"/>
  <c r="I74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7" i="7"/>
  <c r="I58" i="7"/>
  <c r="I59" i="7"/>
  <c r="I60" i="7"/>
  <c r="I61" i="7"/>
  <c r="I62" i="7"/>
  <c r="I51" i="7"/>
  <c r="I52" i="7"/>
  <c r="I53" i="7"/>
  <c r="I54" i="7"/>
  <c r="I55" i="7"/>
  <c r="I56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63" i="7"/>
  <c r="I64" i="7"/>
  <c r="I65" i="7"/>
  <c r="I66" i="7"/>
  <c r="I67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33" i="7"/>
  <c r="I131" i="7"/>
  <c r="I132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4" i="7"/>
  <c r="I135" i="7"/>
  <c r="I136" i="7"/>
  <c r="I137" i="7"/>
  <c r="I138" i="7"/>
  <c r="I139" i="7"/>
  <c r="I140" i="7"/>
  <c r="I141" i="7"/>
  <c r="I152" i="7"/>
  <c r="I153" i="7"/>
  <c r="I154" i="7"/>
  <c r="I155" i="7"/>
  <c r="I147" i="7"/>
  <c r="I148" i="7"/>
  <c r="I149" i="7"/>
  <c r="I150" i="7"/>
  <c r="I151" i="7"/>
  <c r="I142" i="7"/>
  <c r="I143" i="7"/>
  <c r="I144" i="7"/>
  <c r="I145" i="7"/>
  <c r="I146" i="7"/>
  <c r="I156" i="7"/>
  <c r="I157" i="7"/>
  <c r="I158" i="7"/>
  <c r="I159" i="7"/>
  <c r="I160" i="7"/>
  <c r="C5" i="7"/>
  <c r="D5" i="7"/>
  <c r="E5" i="7"/>
  <c r="F5" i="7"/>
  <c r="G5" i="7"/>
  <c r="H5" i="7"/>
  <c r="C6" i="7"/>
  <c r="D6" i="7"/>
  <c r="E6" i="7"/>
  <c r="F6" i="7"/>
  <c r="G6" i="7"/>
  <c r="H6" i="7"/>
  <c r="C7" i="7"/>
  <c r="D7" i="7"/>
  <c r="E7" i="7"/>
  <c r="F7" i="7"/>
  <c r="G7" i="7"/>
  <c r="H7" i="7"/>
  <c r="C8" i="7"/>
  <c r="D8" i="7"/>
  <c r="E8" i="7"/>
  <c r="F8" i="7"/>
  <c r="G8" i="7"/>
  <c r="H8" i="7"/>
  <c r="C9" i="7"/>
  <c r="D9" i="7"/>
  <c r="E9" i="7"/>
  <c r="F9" i="7"/>
  <c r="G9" i="7"/>
  <c r="H9" i="7"/>
  <c r="C10" i="7"/>
  <c r="D10" i="7"/>
  <c r="E10" i="7"/>
  <c r="F10" i="7"/>
  <c r="G10" i="7"/>
  <c r="H10" i="7"/>
  <c r="C11" i="7"/>
  <c r="D11" i="7"/>
  <c r="E11" i="7"/>
  <c r="F11" i="7"/>
  <c r="G11" i="7"/>
  <c r="H11" i="7"/>
  <c r="C12" i="7"/>
  <c r="D12" i="7"/>
  <c r="E12" i="7"/>
  <c r="F12" i="7"/>
  <c r="G12" i="7"/>
  <c r="H12" i="7"/>
  <c r="C13" i="7"/>
  <c r="D13" i="7"/>
  <c r="E13" i="7"/>
  <c r="F13" i="7"/>
  <c r="G13" i="7"/>
  <c r="H13" i="7"/>
  <c r="C14" i="7"/>
  <c r="D14" i="7"/>
  <c r="E14" i="7"/>
  <c r="F14" i="7"/>
  <c r="G14" i="7"/>
  <c r="H14" i="7"/>
  <c r="C15" i="7"/>
  <c r="D15" i="7"/>
  <c r="E15" i="7"/>
  <c r="F15" i="7"/>
  <c r="G15" i="7"/>
  <c r="H15" i="7"/>
  <c r="C16" i="7"/>
  <c r="D16" i="7"/>
  <c r="E16" i="7"/>
  <c r="F16" i="7"/>
  <c r="G16" i="7"/>
  <c r="H16" i="7"/>
  <c r="C17" i="7"/>
  <c r="D17" i="7"/>
  <c r="E17" i="7"/>
  <c r="F17" i="7"/>
  <c r="G17" i="7"/>
  <c r="H17" i="7"/>
  <c r="C18" i="7"/>
  <c r="D18" i="7"/>
  <c r="E18" i="7"/>
  <c r="F18" i="7"/>
  <c r="G18" i="7"/>
  <c r="H18" i="7"/>
  <c r="C19" i="7"/>
  <c r="D19" i="7"/>
  <c r="E19" i="7"/>
  <c r="F19" i="7"/>
  <c r="G19" i="7"/>
  <c r="H19" i="7"/>
  <c r="C20" i="7"/>
  <c r="D20" i="7"/>
  <c r="E20" i="7"/>
  <c r="F20" i="7"/>
  <c r="G20" i="7"/>
  <c r="H20" i="7"/>
  <c r="C21" i="7"/>
  <c r="D21" i="7"/>
  <c r="E21" i="7"/>
  <c r="F21" i="7"/>
  <c r="G21" i="7"/>
  <c r="H21" i="7"/>
  <c r="C22" i="7"/>
  <c r="D22" i="7"/>
  <c r="E22" i="7"/>
  <c r="F22" i="7"/>
  <c r="G22" i="7"/>
  <c r="H22" i="7"/>
  <c r="C23" i="7"/>
  <c r="D23" i="7"/>
  <c r="E23" i="7"/>
  <c r="F23" i="7"/>
  <c r="G23" i="7"/>
  <c r="H23" i="7"/>
  <c r="C24" i="7"/>
  <c r="D24" i="7"/>
  <c r="E24" i="7"/>
  <c r="F24" i="7"/>
  <c r="G24" i="7"/>
  <c r="H24" i="7"/>
  <c r="C25" i="7"/>
  <c r="D25" i="7"/>
  <c r="E25" i="7"/>
  <c r="F25" i="7"/>
  <c r="G25" i="7"/>
  <c r="H25" i="7"/>
  <c r="C26" i="7"/>
  <c r="D26" i="7"/>
  <c r="E26" i="7"/>
  <c r="F26" i="7"/>
  <c r="G26" i="7"/>
  <c r="H26" i="7"/>
  <c r="C27" i="7"/>
  <c r="D27" i="7"/>
  <c r="E27" i="7"/>
  <c r="F27" i="7"/>
  <c r="G27" i="7"/>
  <c r="H27" i="7"/>
  <c r="C28" i="7"/>
  <c r="D28" i="7"/>
  <c r="E28" i="7"/>
  <c r="F28" i="7"/>
  <c r="G28" i="7"/>
  <c r="H28" i="7"/>
  <c r="C29" i="7"/>
  <c r="D29" i="7"/>
  <c r="E29" i="7"/>
  <c r="F29" i="7"/>
  <c r="G29" i="7"/>
  <c r="H29" i="7"/>
  <c r="C30" i="7"/>
  <c r="D30" i="7"/>
  <c r="E30" i="7"/>
  <c r="F30" i="7"/>
  <c r="G30" i="7"/>
  <c r="H30" i="7"/>
  <c r="C31" i="7"/>
  <c r="D31" i="7"/>
  <c r="E31" i="7"/>
  <c r="F31" i="7"/>
  <c r="G31" i="7"/>
  <c r="H31" i="7"/>
  <c r="C32" i="7"/>
  <c r="D32" i="7"/>
  <c r="E32" i="7"/>
  <c r="F32" i="7"/>
  <c r="G32" i="7"/>
  <c r="H32" i="7"/>
  <c r="C33" i="7"/>
  <c r="D33" i="7"/>
  <c r="E33" i="7"/>
  <c r="F33" i="7"/>
  <c r="G33" i="7"/>
  <c r="H33" i="7"/>
  <c r="C34" i="7"/>
  <c r="D34" i="7"/>
  <c r="E34" i="7"/>
  <c r="F34" i="7"/>
  <c r="G34" i="7"/>
  <c r="H34" i="7"/>
  <c r="C35" i="7"/>
  <c r="D35" i="7"/>
  <c r="E35" i="7"/>
  <c r="F35" i="7"/>
  <c r="G35" i="7"/>
  <c r="H35" i="7"/>
  <c r="C36" i="7"/>
  <c r="D36" i="7"/>
  <c r="E36" i="7"/>
  <c r="F36" i="7"/>
  <c r="G36" i="7"/>
  <c r="H36" i="7"/>
  <c r="C68" i="7"/>
  <c r="D68" i="7"/>
  <c r="E68" i="7"/>
  <c r="F68" i="7"/>
  <c r="G68" i="7"/>
  <c r="H68" i="7"/>
  <c r="C69" i="7"/>
  <c r="D69" i="7"/>
  <c r="E69" i="7"/>
  <c r="F69" i="7"/>
  <c r="G69" i="7"/>
  <c r="H69" i="7"/>
  <c r="C70" i="7"/>
  <c r="D70" i="7"/>
  <c r="E70" i="7"/>
  <c r="F70" i="7"/>
  <c r="G70" i="7"/>
  <c r="H70" i="7"/>
  <c r="C71" i="7"/>
  <c r="D71" i="7"/>
  <c r="E71" i="7"/>
  <c r="F71" i="7"/>
  <c r="G71" i="7"/>
  <c r="H71" i="7"/>
  <c r="C72" i="7"/>
  <c r="D72" i="7"/>
  <c r="E72" i="7"/>
  <c r="F72" i="7"/>
  <c r="G72" i="7"/>
  <c r="H72" i="7"/>
  <c r="C73" i="7"/>
  <c r="D73" i="7"/>
  <c r="E73" i="7"/>
  <c r="F73" i="7"/>
  <c r="G73" i="7"/>
  <c r="H73" i="7"/>
  <c r="C74" i="7"/>
  <c r="D74" i="7"/>
  <c r="E74" i="7"/>
  <c r="F74" i="7"/>
  <c r="G74" i="7"/>
  <c r="H74" i="7"/>
  <c r="C37" i="7"/>
  <c r="D37" i="7"/>
  <c r="E37" i="7"/>
  <c r="F37" i="7"/>
  <c r="G37" i="7"/>
  <c r="H37" i="7"/>
  <c r="C38" i="7"/>
  <c r="D38" i="7"/>
  <c r="E38" i="7"/>
  <c r="F38" i="7"/>
  <c r="G38" i="7"/>
  <c r="H38" i="7"/>
  <c r="C39" i="7"/>
  <c r="D39" i="7"/>
  <c r="E39" i="7"/>
  <c r="F39" i="7"/>
  <c r="G39" i="7"/>
  <c r="H39" i="7"/>
  <c r="C40" i="7"/>
  <c r="D40" i="7"/>
  <c r="E40" i="7"/>
  <c r="F40" i="7"/>
  <c r="G40" i="7"/>
  <c r="H40" i="7"/>
  <c r="C41" i="7"/>
  <c r="D41" i="7"/>
  <c r="E41" i="7"/>
  <c r="F41" i="7"/>
  <c r="G41" i="7"/>
  <c r="H41" i="7"/>
  <c r="C42" i="7"/>
  <c r="D42" i="7"/>
  <c r="E42" i="7"/>
  <c r="F42" i="7"/>
  <c r="G42" i="7"/>
  <c r="H42" i="7"/>
  <c r="C43" i="7"/>
  <c r="D43" i="7"/>
  <c r="E43" i="7"/>
  <c r="F43" i="7"/>
  <c r="G43" i="7"/>
  <c r="H43" i="7"/>
  <c r="C44" i="7"/>
  <c r="D44" i="7"/>
  <c r="E44" i="7"/>
  <c r="F44" i="7"/>
  <c r="G44" i="7"/>
  <c r="H44" i="7"/>
  <c r="C45" i="7"/>
  <c r="D45" i="7"/>
  <c r="E45" i="7"/>
  <c r="F45" i="7"/>
  <c r="G45" i="7"/>
  <c r="H45" i="7"/>
  <c r="C46" i="7"/>
  <c r="D46" i="7"/>
  <c r="E46" i="7"/>
  <c r="F46" i="7"/>
  <c r="G46" i="7"/>
  <c r="H46" i="7"/>
  <c r="C47" i="7"/>
  <c r="D47" i="7"/>
  <c r="E47" i="7"/>
  <c r="F47" i="7"/>
  <c r="G47" i="7"/>
  <c r="H47" i="7"/>
  <c r="C48" i="7"/>
  <c r="D48" i="7"/>
  <c r="E48" i="7"/>
  <c r="F48" i="7"/>
  <c r="G48" i="7"/>
  <c r="H48" i="7"/>
  <c r="C49" i="7"/>
  <c r="D49" i="7"/>
  <c r="E49" i="7"/>
  <c r="F49" i="7"/>
  <c r="G49" i="7"/>
  <c r="H49" i="7"/>
  <c r="C50" i="7"/>
  <c r="D50" i="7"/>
  <c r="E50" i="7"/>
  <c r="F50" i="7"/>
  <c r="G50" i="7"/>
  <c r="H50" i="7"/>
  <c r="C57" i="7"/>
  <c r="D57" i="7"/>
  <c r="E57" i="7"/>
  <c r="F57" i="7"/>
  <c r="G57" i="7"/>
  <c r="H57" i="7"/>
  <c r="C58" i="7"/>
  <c r="D58" i="7"/>
  <c r="E58" i="7"/>
  <c r="F58" i="7"/>
  <c r="G58" i="7"/>
  <c r="H58" i="7"/>
  <c r="C59" i="7"/>
  <c r="D59" i="7"/>
  <c r="E59" i="7"/>
  <c r="F59" i="7"/>
  <c r="G59" i="7"/>
  <c r="H59" i="7"/>
  <c r="C60" i="7"/>
  <c r="D60" i="7"/>
  <c r="E60" i="7"/>
  <c r="F60" i="7"/>
  <c r="G60" i="7"/>
  <c r="H60" i="7"/>
  <c r="C61" i="7"/>
  <c r="D61" i="7"/>
  <c r="E61" i="7"/>
  <c r="F61" i="7"/>
  <c r="G61" i="7"/>
  <c r="H61" i="7"/>
  <c r="C62" i="7"/>
  <c r="D62" i="7"/>
  <c r="E62" i="7"/>
  <c r="F62" i="7"/>
  <c r="G62" i="7"/>
  <c r="H62" i="7"/>
  <c r="C51" i="7"/>
  <c r="D51" i="7"/>
  <c r="E51" i="7"/>
  <c r="F51" i="7"/>
  <c r="G51" i="7"/>
  <c r="H51" i="7"/>
  <c r="C52" i="7"/>
  <c r="D52" i="7"/>
  <c r="E52" i="7"/>
  <c r="F52" i="7"/>
  <c r="G52" i="7"/>
  <c r="H52" i="7"/>
  <c r="C53" i="7"/>
  <c r="D53" i="7"/>
  <c r="E53" i="7"/>
  <c r="F53" i="7"/>
  <c r="G53" i="7"/>
  <c r="H53" i="7"/>
  <c r="C54" i="7"/>
  <c r="D54" i="7"/>
  <c r="E54" i="7"/>
  <c r="F54" i="7"/>
  <c r="G54" i="7"/>
  <c r="H54" i="7"/>
  <c r="C55" i="7"/>
  <c r="D55" i="7"/>
  <c r="E55" i="7"/>
  <c r="F55" i="7"/>
  <c r="G55" i="7"/>
  <c r="H55" i="7"/>
  <c r="C56" i="7"/>
  <c r="D56" i="7"/>
  <c r="E56" i="7"/>
  <c r="F56" i="7"/>
  <c r="G56" i="7"/>
  <c r="H56" i="7"/>
  <c r="C75" i="7"/>
  <c r="D75" i="7"/>
  <c r="E75" i="7"/>
  <c r="F75" i="7"/>
  <c r="G75" i="7"/>
  <c r="H75" i="7"/>
  <c r="C76" i="7"/>
  <c r="D76" i="7"/>
  <c r="E76" i="7"/>
  <c r="F76" i="7"/>
  <c r="G76" i="7"/>
  <c r="H76" i="7"/>
  <c r="C77" i="7"/>
  <c r="D77" i="7"/>
  <c r="E77" i="7"/>
  <c r="F77" i="7"/>
  <c r="G77" i="7"/>
  <c r="H77" i="7"/>
  <c r="C78" i="7"/>
  <c r="D78" i="7"/>
  <c r="E78" i="7"/>
  <c r="F78" i="7"/>
  <c r="G78" i="7"/>
  <c r="H78" i="7"/>
  <c r="C79" i="7"/>
  <c r="D79" i="7"/>
  <c r="E79" i="7"/>
  <c r="F79" i="7"/>
  <c r="G79" i="7"/>
  <c r="H79" i="7"/>
  <c r="C80" i="7"/>
  <c r="D80" i="7"/>
  <c r="E80" i="7"/>
  <c r="F80" i="7"/>
  <c r="G80" i="7"/>
  <c r="H80" i="7"/>
  <c r="C81" i="7"/>
  <c r="D81" i="7"/>
  <c r="E81" i="7"/>
  <c r="F81" i="7"/>
  <c r="G81" i="7"/>
  <c r="H81" i="7"/>
  <c r="C82" i="7"/>
  <c r="D82" i="7"/>
  <c r="E82" i="7"/>
  <c r="F82" i="7"/>
  <c r="G82" i="7"/>
  <c r="H82" i="7"/>
  <c r="C83" i="7"/>
  <c r="D83" i="7"/>
  <c r="E83" i="7"/>
  <c r="F83" i="7"/>
  <c r="G83" i="7"/>
  <c r="H83" i="7"/>
  <c r="C84" i="7"/>
  <c r="D84" i="7"/>
  <c r="E84" i="7"/>
  <c r="F84" i="7"/>
  <c r="G84" i="7"/>
  <c r="H84" i="7"/>
  <c r="C85" i="7"/>
  <c r="D85" i="7"/>
  <c r="E85" i="7"/>
  <c r="F85" i="7"/>
  <c r="G85" i="7"/>
  <c r="H85" i="7"/>
  <c r="C86" i="7"/>
  <c r="D86" i="7"/>
  <c r="E86" i="7"/>
  <c r="F86" i="7"/>
  <c r="G86" i="7"/>
  <c r="H86" i="7"/>
  <c r="C87" i="7"/>
  <c r="D87" i="7"/>
  <c r="E87" i="7"/>
  <c r="F87" i="7"/>
  <c r="G87" i="7"/>
  <c r="H87" i="7"/>
  <c r="C88" i="7"/>
  <c r="D88" i="7"/>
  <c r="E88" i="7"/>
  <c r="F88" i="7"/>
  <c r="G88" i="7"/>
  <c r="H88" i="7"/>
  <c r="C63" i="7"/>
  <c r="D63" i="7"/>
  <c r="E63" i="7"/>
  <c r="F63" i="7"/>
  <c r="G63" i="7"/>
  <c r="H63" i="7"/>
  <c r="C64" i="7"/>
  <c r="D64" i="7"/>
  <c r="E64" i="7"/>
  <c r="F64" i="7"/>
  <c r="G64" i="7"/>
  <c r="H64" i="7"/>
  <c r="C65" i="7"/>
  <c r="D65" i="7"/>
  <c r="E65" i="7"/>
  <c r="F65" i="7"/>
  <c r="G65" i="7"/>
  <c r="H65" i="7"/>
  <c r="C66" i="7"/>
  <c r="D66" i="7"/>
  <c r="E66" i="7"/>
  <c r="F66" i="7"/>
  <c r="G66" i="7"/>
  <c r="H66" i="7"/>
  <c r="C67" i="7"/>
  <c r="D67" i="7"/>
  <c r="E67" i="7"/>
  <c r="F67" i="7"/>
  <c r="G67" i="7"/>
  <c r="H67" i="7"/>
  <c r="C89" i="7"/>
  <c r="D89" i="7"/>
  <c r="E89" i="7"/>
  <c r="F89" i="7"/>
  <c r="G89" i="7"/>
  <c r="H89" i="7"/>
  <c r="C90" i="7"/>
  <c r="D90" i="7"/>
  <c r="E90" i="7"/>
  <c r="F90" i="7"/>
  <c r="G90" i="7"/>
  <c r="H90" i="7"/>
  <c r="C91" i="7"/>
  <c r="D91" i="7"/>
  <c r="E91" i="7"/>
  <c r="F91" i="7"/>
  <c r="G91" i="7"/>
  <c r="H91" i="7"/>
  <c r="C92" i="7"/>
  <c r="D92" i="7"/>
  <c r="E92" i="7"/>
  <c r="F92" i="7"/>
  <c r="G92" i="7"/>
  <c r="H92" i="7"/>
  <c r="C93" i="7"/>
  <c r="D93" i="7"/>
  <c r="E93" i="7"/>
  <c r="F93" i="7"/>
  <c r="G93" i="7"/>
  <c r="H93" i="7"/>
  <c r="C94" i="7"/>
  <c r="D94" i="7"/>
  <c r="E94" i="7"/>
  <c r="F94" i="7"/>
  <c r="G94" i="7"/>
  <c r="H94" i="7"/>
  <c r="C95" i="7"/>
  <c r="D95" i="7"/>
  <c r="E95" i="7"/>
  <c r="F95" i="7"/>
  <c r="G95" i="7"/>
  <c r="H95" i="7"/>
  <c r="C96" i="7"/>
  <c r="D96" i="7"/>
  <c r="E96" i="7"/>
  <c r="F96" i="7"/>
  <c r="G96" i="7"/>
  <c r="H96" i="7"/>
  <c r="C97" i="7"/>
  <c r="D97" i="7"/>
  <c r="E97" i="7"/>
  <c r="F97" i="7"/>
  <c r="G97" i="7"/>
  <c r="H97" i="7"/>
  <c r="C98" i="7"/>
  <c r="D98" i="7"/>
  <c r="E98" i="7"/>
  <c r="F98" i="7"/>
  <c r="G98" i="7"/>
  <c r="H98" i="7"/>
  <c r="C99" i="7"/>
  <c r="D99" i="7"/>
  <c r="E99" i="7"/>
  <c r="F99" i="7"/>
  <c r="G99" i="7"/>
  <c r="H99" i="7"/>
  <c r="C100" i="7"/>
  <c r="D100" i="7"/>
  <c r="E100" i="7"/>
  <c r="F100" i="7"/>
  <c r="G100" i="7"/>
  <c r="H100" i="7"/>
  <c r="C101" i="7"/>
  <c r="D101" i="7"/>
  <c r="E101" i="7"/>
  <c r="F101" i="7"/>
  <c r="G101" i="7"/>
  <c r="H101" i="7"/>
  <c r="C102" i="7"/>
  <c r="D102" i="7"/>
  <c r="E102" i="7"/>
  <c r="F102" i="7"/>
  <c r="G102" i="7"/>
  <c r="H102" i="7"/>
  <c r="C103" i="7"/>
  <c r="D103" i="7"/>
  <c r="E103" i="7"/>
  <c r="F103" i="7"/>
  <c r="G103" i="7"/>
  <c r="H103" i="7"/>
  <c r="C104" i="7"/>
  <c r="D104" i="7"/>
  <c r="E104" i="7"/>
  <c r="F104" i="7"/>
  <c r="G104" i="7"/>
  <c r="H104" i="7"/>
  <c r="C105" i="7"/>
  <c r="D105" i="7"/>
  <c r="E105" i="7"/>
  <c r="F105" i="7"/>
  <c r="G105" i="7"/>
  <c r="H105" i="7"/>
  <c r="C106" i="7"/>
  <c r="D106" i="7"/>
  <c r="E106" i="7"/>
  <c r="F106" i="7"/>
  <c r="G106" i="7"/>
  <c r="H106" i="7"/>
  <c r="C107" i="7"/>
  <c r="D107" i="7"/>
  <c r="E107" i="7"/>
  <c r="F107" i="7"/>
  <c r="G107" i="7"/>
  <c r="H107" i="7"/>
  <c r="C108" i="7"/>
  <c r="D108" i="7"/>
  <c r="E108" i="7"/>
  <c r="F108" i="7"/>
  <c r="G108" i="7"/>
  <c r="H108" i="7"/>
  <c r="C109" i="7"/>
  <c r="D109" i="7"/>
  <c r="E109" i="7"/>
  <c r="F109" i="7"/>
  <c r="G109" i="7"/>
  <c r="H109" i="7"/>
  <c r="C110" i="7"/>
  <c r="D110" i="7"/>
  <c r="E110" i="7"/>
  <c r="F110" i="7"/>
  <c r="G110" i="7"/>
  <c r="H110" i="7"/>
  <c r="C133" i="7"/>
  <c r="D133" i="7"/>
  <c r="E133" i="7"/>
  <c r="F133" i="7"/>
  <c r="G133" i="7"/>
  <c r="H133" i="7"/>
  <c r="C131" i="7"/>
  <c r="D131" i="7"/>
  <c r="E131" i="7"/>
  <c r="F131" i="7"/>
  <c r="G131" i="7"/>
  <c r="H131" i="7"/>
  <c r="C132" i="7"/>
  <c r="D132" i="7"/>
  <c r="E132" i="7"/>
  <c r="F132" i="7"/>
  <c r="G132" i="7"/>
  <c r="H132" i="7"/>
  <c r="C111" i="7"/>
  <c r="D111" i="7"/>
  <c r="E111" i="7"/>
  <c r="F111" i="7"/>
  <c r="G111" i="7"/>
  <c r="H111" i="7"/>
  <c r="C112" i="7"/>
  <c r="D112" i="7"/>
  <c r="E112" i="7"/>
  <c r="F112" i="7"/>
  <c r="G112" i="7"/>
  <c r="H112" i="7"/>
  <c r="C113" i="7"/>
  <c r="D113" i="7"/>
  <c r="E113" i="7"/>
  <c r="F113" i="7"/>
  <c r="G113" i="7"/>
  <c r="H113" i="7"/>
  <c r="C114" i="7"/>
  <c r="D114" i="7"/>
  <c r="E114" i="7"/>
  <c r="F114" i="7"/>
  <c r="G114" i="7"/>
  <c r="H114" i="7"/>
  <c r="C115" i="7"/>
  <c r="D115" i="7"/>
  <c r="E115" i="7"/>
  <c r="F115" i="7"/>
  <c r="G115" i="7"/>
  <c r="H115" i="7"/>
  <c r="C116" i="7"/>
  <c r="D116" i="7"/>
  <c r="E116" i="7"/>
  <c r="F116" i="7"/>
  <c r="G116" i="7"/>
  <c r="H116" i="7"/>
  <c r="C117" i="7"/>
  <c r="D117" i="7"/>
  <c r="E117" i="7"/>
  <c r="F117" i="7"/>
  <c r="G117" i="7"/>
  <c r="H117" i="7"/>
  <c r="C118" i="7"/>
  <c r="D118" i="7"/>
  <c r="E118" i="7"/>
  <c r="F118" i="7"/>
  <c r="G118" i="7"/>
  <c r="H118" i="7"/>
  <c r="C119" i="7"/>
  <c r="D119" i="7"/>
  <c r="E119" i="7"/>
  <c r="F119" i="7"/>
  <c r="G119" i="7"/>
  <c r="H119" i="7"/>
  <c r="C120" i="7"/>
  <c r="D120" i="7"/>
  <c r="E120" i="7"/>
  <c r="F120" i="7"/>
  <c r="G120" i="7"/>
  <c r="H120" i="7"/>
  <c r="C121" i="7"/>
  <c r="D121" i="7"/>
  <c r="E121" i="7"/>
  <c r="F121" i="7"/>
  <c r="G121" i="7"/>
  <c r="H121" i="7"/>
  <c r="C122" i="7"/>
  <c r="D122" i="7"/>
  <c r="E122" i="7"/>
  <c r="F122" i="7"/>
  <c r="G122" i="7"/>
  <c r="H122" i="7"/>
  <c r="C123" i="7"/>
  <c r="D123" i="7"/>
  <c r="E123" i="7"/>
  <c r="F123" i="7"/>
  <c r="G123" i="7"/>
  <c r="H123" i="7"/>
  <c r="C124" i="7"/>
  <c r="D124" i="7"/>
  <c r="E124" i="7"/>
  <c r="F124" i="7"/>
  <c r="G124" i="7"/>
  <c r="H124" i="7"/>
  <c r="C125" i="7"/>
  <c r="D125" i="7"/>
  <c r="E125" i="7"/>
  <c r="F125" i="7"/>
  <c r="G125" i="7"/>
  <c r="H125" i="7"/>
  <c r="C126" i="7"/>
  <c r="D126" i="7"/>
  <c r="E126" i="7"/>
  <c r="F126" i="7"/>
  <c r="G126" i="7"/>
  <c r="H126" i="7"/>
  <c r="C127" i="7"/>
  <c r="D127" i="7"/>
  <c r="E127" i="7"/>
  <c r="F127" i="7"/>
  <c r="G127" i="7"/>
  <c r="H127" i="7"/>
  <c r="C128" i="7"/>
  <c r="D128" i="7"/>
  <c r="E128" i="7"/>
  <c r="F128" i="7"/>
  <c r="G128" i="7"/>
  <c r="H128" i="7"/>
  <c r="C129" i="7"/>
  <c r="D129" i="7"/>
  <c r="E129" i="7"/>
  <c r="F129" i="7"/>
  <c r="G129" i="7"/>
  <c r="H129" i="7"/>
  <c r="C130" i="7"/>
  <c r="D130" i="7"/>
  <c r="E130" i="7"/>
  <c r="F130" i="7"/>
  <c r="G130" i="7"/>
  <c r="H130" i="7"/>
  <c r="C134" i="7"/>
  <c r="D134" i="7"/>
  <c r="E134" i="7"/>
  <c r="F134" i="7"/>
  <c r="G134" i="7"/>
  <c r="H134" i="7"/>
  <c r="C135" i="7"/>
  <c r="D135" i="7"/>
  <c r="E135" i="7"/>
  <c r="F135" i="7"/>
  <c r="G135" i="7"/>
  <c r="H135" i="7"/>
  <c r="C136" i="7"/>
  <c r="D136" i="7"/>
  <c r="E136" i="7"/>
  <c r="F136" i="7"/>
  <c r="G136" i="7"/>
  <c r="H136" i="7"/>
  <c r="C137" i="7"/>
  <c r="D137" i="7"/>
  <c r="E137" i="7"/>
  <c r="F137" i="7"/>
  <c r="G137" i="7"/>
  <c r="H137" i="7"/>
  <c r="C138" i="7"/>
  <c r="D138" i="7"/>
  <c r="E138" i="7"/>
  <c r="F138" i="7"/>
  <c r="G138" i="7"/>
  <c r="H138" i="7"/>
  <c r="C139" i="7"/>
  <c r="D139" i="7"/>
  <c r="E139" i="7"/>
  <c r="F139" i="7"/>
  <c r="G139" i="7"/>
  <c r="H139" i="7"/>
  <c r="C140" i="7"/>
  <c r="D140" i="7"/>
  <c r="E140" i="7"/>
  <c r="F140" i="7"/>
  <c r="G140" i="7"/>
  <c r="H140" i="7"/>
  <c r="C141" i="7"/>
  <c r="D141" i="7"/>
  <c r="E141" i="7"/>
  <c r="F141" i="7"/>
  <c r="G141" i="7"/>
  <c r="H141" i="7"/>
  <c r="C152" i="7"/>
  <c r="D152" i="7"/>
  <c r="E152" i="7"/>
  <c r="F152" i="7"/>
  <c r="G152" i="7"/>
  <c r="H152" i="7"/>
  <c r="C153" i="7"/>
  <c r="D153" i="7"/>
  <c r="E153" i="7"/>
  <c r="F153" i="7"/>
  <c r="G153" i="7"/>
  <c r="H153" i="7"/>
  <c r="C154" i="7"/>
  <c r="D154" i="7"/>
  <c r="E154" i="7"/>
  <c r="F154" i="7"/>
  <c r="G154" i="7"/>
  <c r="H154" i="7"/>
  <c r="C155" i="7"/>
  <c r="D155" i="7"/>
  <c r="E155" i="7"/>
  <c r="F155" i="7"/>
  <c r="G155" i="7"/>
  <c r="H155" i="7"/>
  <c r="C147" i="7"/>
  <c r="D147" i="7"/>
  <c r="E147" i="7"/>
  <c r="F147" i="7"/>
  <c r="G147" i="7"/>
  <c r="H147" i="7"/>
  <c r="C148" i="7"/>
  <c r="D148" i="7"/>
  <c r="E148" i="7"/>
  <c r="F148" i="7"/>
  <c r="G148" i="7"/>
  <c r="H148" i="7"/>
  <c r="C149" i="7"/>
  <c r="D149" i="7"/>
  <c r="E149" i="7"/>
  <c r="F149" i="7"/>
  <c r="G149" i="7"/>
  <c r="H149" i="7"/>
  <c r="C150" i="7"/>
  <c r="D150" i="7"/>
  <c r="E150" i="7"/>
  <c r="F150" i="7"/>
  <c r="G150" i="7"/>
  <c r="H150" i="7"/>
  <c r="C151" i="7"/>
  <c r="D151" i="7"/>
  <c r="E151" i="7"/>
  <c r="F151" i="7"/>
  <c r="G151" i="7"/>
  <c r="H151" i="7"/>
  <c r="C142" i="7"/>
  <c r="D142" i="7"/>
  <c r="E142" i="7"/>
  <c r="F142" i="7"/>
  <c r="G142" i="7"/>
  <c r="H142" i="7"/>
  <c r="C143" i="7"/>
  <c r="D143" i="7"/>
  <c r="E143" i="7"/>
  <c r="F143" i="7"/>
  <c r="G143" i="7"/>
  <c r="H143" i="7"/>
  <c r="C144" i="7"/>
  <c r="D144" i="7"/>
  <c r="E144" i="7"/>
  <c r="F144" i="7"/>
  <c r="G144" i="7"/>
  <c r="H144" i="7"/>
  <c r="C145" i="7"/>
  <c r="D145" i="7"/>
  <c r="E145" i="7"/>
  <c r="F145" i="7"/>
  <c r="G145" i="7"/>
  <c r="H145" i="7"/>
  <c r="C146" i="7"/>
  <c r="D146" i="7"/>
  <c r="E146" i="7"/>
  <c r="F146" i="7"/>
  <c r="G146" i="7"/>
  <c r="H146" i="7"/>
  <c r="C156" i="7"/>
  <c r="D156" i="7"/>
  <c r="E156" i="7"/>
  <c r="F156" i="7"/>
  <c r="G156" i="7"/>
  <c r="H156" i="7"/>
  <c r="C157" i="7"/>
  <c r="D157" i="7"/>
  <c r="E157" i="7"/>
  <c r="F157" i="7"/>
  <c r="G157" i="7"/>
  <c r="H157" i="7"/>
  <c r="C158" i="7"/>
  <c r="D158" i="7"/>
  <c r="E158" i="7"/>
  <c r="F158" i="7"/>
  <c r="G158" i="7"/>
  <c r="H158" i="7"/>
  <c r="C159" i="7"/>
  <c r="D159" i="7"/>
  <c r="E159" i="7"/>
  <c r="F159" i="7"/>
  <c r="G159" i="7"/>
  <c r="H159" i="7"/>
  <c r="C160" i="7"/>
  <c r="D160" i="7"/>
  <c r="E160" i="7"/>
  <c r="F160" i="7"/>
  <c r="G160" i="7"/>
  <c r="H160" i="7"/>
  <c r="C396" i="7"/>
  <c r="E396" i="7"/>
  <c r="F396" i="7"/>
  <c r="G396" i="7"/>
  <c r="H396" i="7"/>
  <c r="C401" i="7"/>
  <c r="E401" i="7"/>
  <c r="F401" i="7"/>
  <c r="G401" i="7"/>
  <c r="H401" i="7"/>
  <c r="C398" i="7"/>
  <c r="E398" i="7"/>
  <c r="F398" i="7"/>
  <c r="G398" i="7"/>
  <c r="H398" i="7"/>
  <c r="C397" i="7"/>
  <c r="E397" i="7"/>
  <c r="F397" i="7"/>
  <c r="G397" i="7"/>
  <c r="H397" i="7"/>
  <c r="C403" i="7"/>
  <c r="E403" i="7"/>
  <c r="F403" i="7"/>
  <c r="G403" i="7"/>
  <c r="H403" i="7"/>
  <c r="C404" i="7"/>
  <c r="E404" i="7"/>
  <c r="F404" i="7"/>
  <c r="G404" i="7"/>
  <c r="H404" i="7"/>
  <c r="C402" i="7"/>
  <c r="E402" i="7"/>
  <c r="F402" i="7"/>
  <c r="G402" i="7"/>
  <c r="H402" i="7"/>
  <c r="C177" i="7"/>
  <c r="D177" i="7"/>
  <c r="E177" i="7"/>
  <c r="F177" i="7"/>
  <c r="G177" i="7"/>
  <c r="H177" i="7"/>
  <c r="C178" i="7"/>
  <c r="D178" i="7"/>
  <c r="E178" i="7"/>
  <c r="F178" i="7"/>
  <c r="G178" i="7"/>
  <c r="H178" i="7"/>
  <c r="C179" i="7"/>
  <c r="D179" i="7"/>
  <c r="E179" i="7"/>
  <c r="F179" i="7"/>
  <c r="G179" i="7"/>
  <c r="H179" i="7"/>
  <c r="C180" i="7"/>
  <c r="D180" i="7"/>
  <c r="E180" i="7"/>
  <c r="F180" i="7"/>
  <c r="G180" i="7"/>
  <c r="H180" i="7"/>
  <c r="C181" i="7"/>
  <c r="D181" i="7"/>
  <c r="E181" i="7"/>
  <c r="F181" i="7"/>
  <c r="G181" i="7"/>
  <c r="H181" i="7"/>
  <c r="C314" i="7"/>
  <c r="D314" i="7"/>
  <c r="F314" i="7"/>
  <c r="G314" i="7"/>
  <c r="H314" i="7"/>
  <c r="C313" i="7"/>
  <c r="D313" i="7"/>
  <c r="F313" i="7"/>
  <c r="G313" i="7"/>
  <c r="H313" i="7"/>
  <c r="C486" i="7"/>
  <c r="D486" i="7"/>
  <c r="E486" i="7"/>
  <c r="F486" i="7"/>
  <c r="G486" i="7"/>
  <c r="H486" i="7"/>
  <c r="C487" i="7"/>
  <c r="D487" i="7"/>
  <c r="E487" i="7"/>
  <c r="F487" i="7"/>
  <c r="G487" i="7"/>
  <c r="H487" i="7"/>
  <c r="C488" i="7"/>
  <c r="D488" i="7"/>
  <c r="E488" i="7"/>
  <c r="F488" i="7"/>
  <c r="G488" i="7"/>
  <c r="H488" i="7"/>
  <c r="C319" i="7"/>
  <c r="D319" i="7"/>
  <c r="E319" i="7"/>
  <c r="F319" i="7"/>
  <c r="G319" i="7"/>
  <c r="H319" i="7"/>
  <c r="C320" i="7"/>
  <c r="D320" i="7"/>
  <c r="E320" i="7"/>
  <c r="F320" i="7"/>
  <c r="G320" i="7"/>
  <c r="H320" i="7"/>
  <c r="C321" i="7"/>
  <c r="D321" i="7"/>
  <c r="E321" i="7"/>
  <c r="F321" i="7"/>
  <c r="G321" i="7"/>
  <c r="H321" i="7"/>
  <c r="C322" i="7"/>
  <c r="D322" i="7"/>
  <c r="E322" i="7"/>
  <c r="F322" i="7"/>
  <c r="G322" i="7"/>
  <c r="H322" i="7"/>
  <c r="C315" i="7"/>
  <c r="D315" i="7"/>
  <c r="E315" i="7"/>
  <c r="F315" i="7"/>
  <c r="G315" i="7"/>
  <c r="H315" i="7"/>
  <c r="C316" i="7"/>
  <c r="D316" i="7"/>
  <c r="E316" i="7"/>
  <c r="F316" i="7"/>
  <c r="G316" i="7"/>
  <c r="H316" i="7"/>
  <c r="C317" i="7"/>
  <c r="D317" i="7"/>
  <c r="E317" i="7"/>
  <c r="F317" i="7"/>
  <c r="G317" i="7"/>
  <c r="H317" i="7"/>
  <c r="C318" i="7"/>
  <c r="D318" i="7"/>
  <c r="E318" i="7"/>
  <c r="F318" i="7"/>
  <c r="G318" i="7"/>
  <c r="H318" i="7"/>
  <c r="C267" i="7"/>
  <c r="D267" i="7"/>
  <c r="E267" i="7"/>
  <c r="F267" i="7"/>
  <c r="G267" i="7"/>
  <c r="H267" i="7"/>
  <c r="C266" i="7"/>
  <c r="D266" i="7"/>
  <c r="E266" i="7"/>
  <c r="F266" i="7"/>
  <c r="G266" i="7"/>
  <c r="H266" i="7"/>
  <c r="C265" i="7"/>
  <c r="D265" i="7"/>
  <c r="E265" i="7"/>
  <c r="F265" i="7"/>
  <c r="G265" i="7"/>
  <c r="H265" i="7"/>
  <c r="C264" i="7"/>
  <c r="D264" i="7"/>
  <c r="E264" i="7"/>
  <c r="F264" i="7"/>
  <c r="G264" i="7"/>
  <c r="H264" i="7"/>
  <c r="C269" i="7"/>
  <c r="D269" i="7"/>
  <c r="E269" i="7"/>
  <c r="F269" i="7"/>
  <c r="G269" i="7"/>
  <c r="H269" i="7"/>
  <c r="C270" i="7"/>
  <c r="D270" i="7"/>
  <c r="E270" i="7"/>
  <c r="F270" i="7"/>
  <c r="G270" i="7"/>
  <c r="H270" i="7"/>
  <c r="C268" i="7"/>
  <c r="D268" i="7"/>
  <c r="E268" i="7"/>
  <c r="F268" i="7"/>
  <c r="G268" i="7"/>
  <c r="H268" i="7"/>
  <c r="C271" i="7"/>
  <c r="D271" i="7"/>
  <c r="E271" i="7"/>
  <c r="F271" i="7"/>
  <c r="G271" i="7"/>
  <c r="H271" i="7"/>
  <c r="C272" i="7"/>
  <c r="D272" i="7"/>
  <c r="E272" i="7"/>
  <c r="F272" i="7"/>
  <c r="G272" i="7"/>
  <c r="H272" i="7"/>
  <c r="C274" i="7"/>
  <c r="D274" i="7"/>
  <c r="E274" i="7"/>
  <c r="F274" i="7"/>
  <c r="G274" i="7"/>
  <c r="H274" i="7"/>
  <c r="C273" i="7"/>
  <c r="D273" i="7"/>
  <c r="E273" i="7"/>
  <c r="F273" i="7"/>
  <c r="G273" i="7"/>
  <c r="H273" i="7"/>
  <c r="C282" i="7"/>
  <c r="D282" i="7"/>
  <c r="E282" i="7"/>
  <c r="F282" i="7"/>
  <c r="G282" i="7"/>
  <c r="H282" i="7"/>
  <c r="C283" i="7"/>
  <c r="D283" i="7"/>
  <c r="E283" i="7"/>
  <c r="F283" i="7"/>
  <c r="G283" i="7"/>
  <c r="H283" i="7"/>
  <c r="C284" i="7"/>
  <c r="D284" i="7"/>
  <c r="E284" i="7"/>
  <c r="F284" i="7"/>
  <c r="G284" i="7"/>
  <c r="H284" i="7"/>
  <c r="C285" i="7"/>
  <c r="D285" i="7"/>
  <c r="E285" i="7"/>
  <c r="F285" i="7"/>
  <c r="G285" i="7"/>
  <c r="H285" i="7"/>
  <c r="C286" i="7"/>
  <c r="D286" i="7"/>
  <c r="E286" i="7"/>
  <c r="F286" i="7"/>
  <c r="G286" i="7"/>
  <c r="H286" i="7"/>
  <c r="C287" i="7"/>
  <c r="D287" i="7"/>
  <c r="E287" i="7"/>
  <c r="F287" i="7"/>
  <c r="G287" i="7"/>
  <c r="H287" i="7"/>
  <c r="C288" i="7"/>
  <c r="D288" i="7"/>
  <c r="E288" i="7"/>
  <c r="F288" i="7"/>
  <c r="G288" i="7"/>
  <c r="H288" i="7"/>
  <c r="C289" i="7"/>
  <c r="D289" i="7"/>
  <c r="E289" i="7"/>
  <c r="F289" i="7"/>
  <c r="G289" i="7"/>
  <c r="H289" i="7"/>
  <c r="C290" i="7"/>
  <c r="D290" i="7"/>
  <c r="E290" i="7"/>
  <c r="F290" i="7"/>
  <c r="G290" i="7"/>
  <c r="H290" i="7"/>
  <c r="C291" i="7"/>
  <c r="D291" i="7"/>
  <c r="E291" i="7"/>
  <c r="F291" i="7"/>
  <c r="G291" i="7"/>
  <c r="H291" i="7"/>
  <c r="C292" i="7"/>
  <c r="D292" i="7"/>
  <c r="E292" i="7"/>
  <c r="F292" i="7"/>
  <c r="G292" i="7"/>
  <c r="H292" i="7"/>
  <c r="C293" i="7"/>
  <c r="D293" i="7"/>
  <c r="E293" i="7"/>
  <c r="F293" i="7"/>
  <c r="G293" i="7"/>
  <c r="H293" i="7"/>
  <c r="C294" i="7"/>
  <c r="D294" i="7"/>
  <c r="E294" i="7"/>
  <c r="F294" i="7"/>
  <c r="G294" i="7"/>
  <c r="H294" i="7"/>
  <c r="C295" i="7"/>
  <c r="D295" i="7"/>
  <c r="E295" i="7"/>
  <c r="F295" i="7"/>
  <c r="G295" i="7"/>
  <c r="H295" i="7"/>
  <c r="C296" i="7"/>
  <c r="D296" i="7"/>
  <c r="E296" i="7"/>
  <c r="F296" i="7"/>
  <c r="G296" i="7"/>
  <c r="H296" i="7"/>
  <c r="C297" i="7"/>
  <c r="D297" i="7"/>
  <c r="E297" i="7"/>
  <c r="F297" i="7"/>
  <c r="G297" i="7"/>
  <c r="H297" i="7"/>
  <c r="C298" i="7"/>
  <c r="D298" i="7"/>
  <c r="E298" i="7"/>
  <c r="F298" i="7"/>
  <c r="G298" i="7"/>
  <c r="H298" i="7"/>
  <c r="C299" i="7"/>
  <c r="D299" i="7"/>
  <c r="E299" i="7"/>
  <c r="F299" i="7"/>
  <c r="G299" i="7"/>
  <c r="H299" i="7"/>
  <c r="C275" i="7"/>
  <c r="D275" i="7"/>
  <c r="E275" i="7"/>
  <c r="F275" i="7"/>
  <c r="G275" i="7"/>
  <c r="H275" i="7"/>
  <c r="C276" i="7"/>
  <c r="D276" i="7"/>
  <c r="E276" i="7"/>
  <c r="F276" i="7"/>
  <c r="G276" i="7"/>
  <c r="H276" i="7"/>
  <c r="C277" i="7"/>
  <c r="D277" i="7"/>
  <c r="E277" i="7"/>
  <c r="F277" i="7"/>
  <c r="G277" i="7"/>
  <c r="H277" i="7"/>
  <c r="C278" i="7"/>
  <c r="D278" i="7"/>
  <c r="E278" i="7"/>
  <c r="F278" i="7"/>
  <c r="G278" i="7"/>
  <c r="H278" i="7"/>
  <c r="C279" i="7"/>
  <c r="D279" i="7"/>
  <c r="E279" i="7"/>
  <c r="F279" i="7"/>
  <c r="G279" i="7"/>
  <c r="H279" i="7"/>
  <c r="C280" i="7"/>
  <c r="D280" i="7"/>
  <c r="E280" i="7"/>
  <c r="F280" i="7"/>
  <c r="G280" i="7"/>
  <c r="H280" i="7"/>
  <c r="C281" i="7"/>
  <c r="D281" i="7"/>
  <c r="E281" i="7"/>
  <c r="F281" i="7"/>
  <c r="G281" i="7"/>
  <c r="H281" i="7"/>
  <c r="C300" i="7"/>
  <c r="D300" i="7"/>
  <c r="E300" i="7"/>
  <c r="F300" i="7"/>
  <c r="G300" i="7"/>
  <c r="H300" i="7"/>
  <c r="C301" i="7"/>
  <c r="D301" i="7"/>
  <c r="E301" i="7"/>
  <c r="F301" i="7"/>
  <c r="G301" i="7"/>
  <c r="H301" i="7"/>
  <c r="C302" i="7"/>
  <c r="D302" i="7"/>
  <c r="E302" i="7"/>
  <c r="F302" i="7"/>
  <c r="G302" i="7"/>
  <c r="H302" i="7"/>
  <c r="C308" i="7"/>
  <c r="D308" i="7"/>
  <c r="E308" i="7"/>
  <c r="F308" i="7"/>
  <c r="G308" i="7"/>
  <c r="H308" i="7"/>
  <c r="C309" i="7"/>
  <c r="D309" i="7"/>
  <c r="E309" i="7"/>
  <c r="F309" i="7"/>
  <c r="G309" i="7"/>
  <c r="H309" i="7"/>
  <c r="C305" i="7"/>
  <c r="D305" i="7"/>
  <c r="E305" i="7"/>
  <c r="F305" i="7"/>
  <c r="G305" i="7"/>
  <c r="H305" i="7"/>
  <c r="C306" i="7"/>
  <c r="D306" i="7"/>
  <c r="E306" i="7"/>
  <c r="F306" i="7"/>
  <c r="G306" i="7"/>
  <c r="H306" i="7"/>
  <c r="C307" i="7"/>
  <c r="D307" i="7"/>
  <c r="E307" i="7"/>
  <c r="F307" i="7"/>
  <c r="G307" i="7"/>
  <c r="H307" i="7"/>
  <c r="C312" i="7"/>
  <c r="D312" i="7"/>
  <c r="E312" i="7"/>
  <c r="F312" i="7"/>
  <c r="G312" i="7"/>
  <c r="H312" i="7"/>
  <c r="C310" i="7"/>
  <c r="D310" i="7"/>
  <c r="E310" i="7"/>
  <c r="F310" i="7"/>
  <c r="G310" i="7"/>
  <c r="H310" i="7"/>
  <c r="C311" i="7"/>
  <c r="D311" i="7"/>
  <c r="E311" i="7"/>
  <c r="F311" i="7"/>
  <c r="G311" i="7"/>
  <c r="H311" i="7"/>
  <c r="C303" i="7"/>
  <c r="D303" i="7"/>
  <c r="E303" i="7"/>
  <c r="F303" i="7"/>
  <c r="G303" i="7"/>
  <c r="H303" i="7"/>
  <c r="C304" i="7"/>
  <c r="D304" i="7"/>
  <c r="E304" i="7"/>
  <c r="F304" i="7"/>
  <c r="G304" i="7"/>
  <c r="H304" i="7"/>
  <c r="C4" i="7"/>
  <c r="D4" i="7"/>
  <c r="E4" i="7"/>
  <c r="F4" i="7"/>
  <c r="G4" i="7"/>
  <c r="H4" i="7"/>
  <c r="D4" i="13" l="1"/>
  <c r="E4" i="13"/>
  <c r="F4" i="13"/>
  <c r="G4" i="13"/>
  <c r="H4" i="13"/>
  <c r="I4" i="13"/>
  <c r="J4" i="13"/>
  <c r="L4" i="13"/>
  <c r="D5" i="13"/>
  <c r="E5" i="13"/>
  <c r="F5" i="13"/>
  <c r="G5" i="13"/>
  <c r="H5" i="13"/>
  <c r="I5" i="13"/>
  <c r="J5" i="13"/>
  <c r="L5" i="13"/>
  <c r="D6" i="13"/>
  <c r="E6" i="13"/>
  <c r="F6" i="13"/>
  <c r="G6" i="13"/>
  <c r="H6" i="13"/>
  <c r="I6" i="13"/>
  <c r="J6" i="13"/>
  <c r="L6" i="13"/>
  <c r="D7" i="13"/>
  <c r="E7" i="13"/>
  <c r="F7" i="13"/>
  <c r="G7" i="13"/>
  <c r="H7" i="13"/>
  <c r="I7" i="13"/>
  <c r="J7" i="13"/>
  <c r="L7" i="13"/>
  <c r="D8" i="13"/>
  <c r="E8" i="13"/>
  <c r="F8" i="13"/>
  <c r="G8" i="13"/>
  <c r="H8" i="13"/>
  <c r="I8" i="13"/>
  <c r="J8" i="13"/>
  <c r="L8" i="13"/>
  <c r="D9" i="13"/>
  <c r="E9" i="13"/>
  <c r="F9" i="13"/>
  <c r="G9" i="13"/>
  <c r="H9" i="13"/>
  <c r="I9" i="13"/>
  <c r="J9" i="13"/>
  <c r="L9" i="13"/>
  <c r="D10" i="13"/>
  <c r="E10" i="13"/>
  <c r="F10" i="13"/>
  <c r="G10" i="13"/>
  <c r="H10" i="13"/>
  <c r="I10" i="13"/>
  <c r="J10" i="13"/>
  <c r="L10" i="13"/>
  <c r="D11" i="13"/>
  <c r="E11" i="13"/>
  <c r="F11" i="13"/>
  <c r="G11" i="13"/>
  <c r="H11" i="13"/>
  <c r="I11" i="13"/>
  <c r="J11" i="13"/>
  <c r="L11" i="13"/>
  <c r="D12" i="13"/>
  <c r="E12" i="13"/>
  <c r="F12" i="13"/>
  <c r="G12" i="13"/>
  <c r="H12" i="13"/>
  <c r="I12" i="13"/>
  <c r="J12" i="13"/>
  <c r="L12" i="13"/>
  <c r="D13" i="13"/>
  <c r="E13" i="13"/>
  <c r="F13" i="13"/>
  <c r="G13" i="13"/>
  <c r="H13" i="13"/>
  <c r="I13" i="13"/>
  <c r="J13" i="13"/>
  <c r="L13" i="13"/>
  <c r="D14" i="13"/>
  <c r="E14" i="13"/>
  <c r="F14" i="13"/>
  <c r="G14" i="13"/>
  <c r="H14" i="13"/>
  <c r="I14" i="13"/>
  <c r="J14" i="13"/>
  <c r="L14" i="13"/>
  <c r="D15" i="13"/>
  <c r="E15" i="13"/>
  <c r="F15" i="13"/>
  <c r="G15" i="13"/>
  <c r="H15" i="13"/>
  <c r="I15" i="13"/>
  <c r="J15" i="13"/>
  <c r="L15" i="13"/>
  <c r="D16" i="13"/>
  <c r="E16" i="13"/>
  <c r="F16" i="13"/>
  <c r="G16" i="13"/>
  <c r="H16" i="13"/>
  <c r="I16" i="13"/>
  <c r="J16" i="13"/>
  <c r="L16" i="13"/>
  <c r="D17" i="13"/>
  <c r="E17" i="13"/>
  <c r="F17" i="13"/>
  <c r="G17" i="13"/>
  <c r="H17" i="13"/>
  <c r="I17" i="13"/>
  <c r="J17" i="13"/>
  <c r="L17" i="13"/>
  <c r="D18" i="13"/>
  <c r="E18" i="13"/>
  <c r="F18" i="13"/>
  <c r="G18" i="13"/>
  <c r="H18" i="13"/>
  <c r="I18" i="13"/>
  <c r="J18" i="13"/>
  <c r="L18" i="13"/>
  <c r="D19" i="13"/>
  <c r="E19" i="13"/>
  <c r="F19" i="13"/>
  <c r="G19" i="13"/>
  <c r="H19" i="13"/>
  <c r="I19" i="13"/>
  <c r="J19" i="13"/>
  <c r="L19" i="13"/>
  <c r="D20" i="13"/>
  <c r="E20" i="13"/>
  <c r="F20" i="13"/>
  <c r="G20" i="13"/>
  <c r="H20" i="13"/>
  <c r="I20" i="13"/>
  <c r="J20" i="13"/>
  <c r="L20" i="13"/>
  <c r="D21" i="13"/>
  <c r="E21" i="13"/>
  <c r="F21" i="13"/>
  <c r="G21" i="13"/>
  <c r="H21" i="13"/>
  <c r="I21" i="13"/>
  <c r="J21" i="13"/>
  <c r="L21" i="13"/>
  <c r="D22" i="13"/>
  <c r="E22" i="13"/>
  <c r="F22" i="13"/>
  <c r="G22" i="13"/>
  <c r="H22" i="13"/>
  <c r="I22" i="13"/>
  <c r="J22" i="13"/>
  <c r="L22" i="13"/>
  <c r="D23" i="13"/>
  <c r="E23" i="13"/>
  <c r="F23" i="13"/>
  <c r="G23" i="13"/>
  <c r="H23" i="13"/>
  <c r="I23" i="13"/>
  <c r="J23" i="13"/>
  <c r="L23" i="13"/>
  <c r="D24" i="13"/>
  <c r="E24" i="13"/>
  <c r="F24" i="13"/>
  <c r="G24" i="13"/>
  <c r="H24" i="13"/>
  <c r="I24" i="13"/>
  <c r="J24" i="13"/>
  <c r="L24" i="13"/>
  <c r="D25" i="13"/>
  <c r="E25" i="13"/>
  <c r="F25" i="13"/>
  <c r="G25" i="13"/>
  <c r="H25" i="13"/>
  <c r="I25" i="13"/>
  <c r="J25" i="13"/>
  <c r="L25" i="13"/>
  <c r="D26" i="13"/>
  <c r="E26" i="13"/>
  <c r="F26" i="13"/>
  <c r="G26" i="13"/>
  <c r="H26" i="13"/>
  <c r="I26" i="13"/>
  <c r="J26" i="13"/>
  <c r="L26" i="13"/>
  <c r="D27" i="13"/>
  <c r="E27" i="13"/>
  <c r="F27" i="13"/>
  <c r="G27" i="13"/>
  <c r="H27" i="13"/>
  <c r="I27" i="13"/>
  <c r="J27" i="13"/>
  <c r="L27" i="13"/>
  <c r="D28" i="13"/>
  <c r="E28" i="13"/>
  <c r="F28" i="13"/>
  <c r="G28" i="13"/>
  <c r="H28" i="13"/>
  <c r="I28" i="13"/>
  <c r="J28" i="13"/>
  <c r="L28" i="13"/>
  <c r="D29" i="13"/>
  <c r="E29" i="13"/>
  <c r="F29" i="13"/>
  <c r="G29" i="13"/>
  <c r="H29" i="13"/>
  <c r="I29" i="13"/>
  <c r="J29" i="13"/>
  <c r="L29" i="13"/>
  <c r="D30" i="13"/>
  <c r="E30" i="13"/>
  <c r="F30" i="13"/>
  <c r="G30" i="13"/>
  <c r="H30" i="13"/>
  <c r="I30" i="13"/>
  <c r="J30" i="13"/>
  <c r="L30" i="13"/>
  <c r="D31" i="13"/>
  <c r="E31" i="13"/>
  <c r="F31" i="13"/>
  <c r="G31" i="13"/>
  <c r="H31" i="13"/>
  <c r="I31" i="13"/>
  <c r="J31" i="13"/>
  <c r="L31" i="13"/>
  <c r="D32" i="13"/>
  <c r="E32" i="13"/>
  <c r="F32" i="13"/>
  <c r="G32" i="13"/>
  <c r="H32" i="13"/>
  <c r="I32" i="13"/>
  <c r="J32" i="13"/>
  <c r="L32" i="13"/>
  <c r="D33" i="13"/>
  <c r="E33" i="13"/>
  <c r="F33" i="13"/>
  <c r="G33" i="13"/>
  <c r="H33" i="13"/>
  <c r="I33" i="13"/>
  <c r="J33" i="13"/>
  <c r="L33" i="13"/>
  <c r="D34" i="13"/>
  <c r="E34" i="13"/>
  <c r="F34" i="13"/>
  <c r="G34" i="13"/>
  <c r="H34" i="13"/>
  <c r="I34" i="13"/>
  <c r="J34" i="13"/>
  <c r="L34" i="13"/>
  <c r="D35" i="13"/>
  <c r="E35" i="13"/>
  <c r="F35" i="13"/>
  <c r="G35" i="13"/>
  <c r="H35" i="13"/>
  <c r="I35" i="13"/>
  <c r="J35" i="13"/>
  <c r="L35" i="13"/>
  <c r="D36" i="13"/>
  <c r="E36" i="13"/>
  <c r="F36" i="13"/>
  <c r="G36" i="13"/>
  <c r="H36" i="13"/>
  <c r="I36" i="13"/>
  <c r="J36" i="13"/>
  <c r="L36" i="13"/>
  <c r="D37" i="13"/>
  <c r="E37" i="13"/>
  <c r="F37" i="13"/>
  <c r="G37" i="13"/>
  <c r="H37" i="13"/>
  <c r="I37" i="13"/>
  <c r="J37" i="13"/>
  <c r="L37" i="13"/>
  <c r="D38" i="13"/>
  <c r="E38" i="13"/>
  <c r="F38" i="13"/>
  <c r="G38" i="13"/>
  <c r="H38" i="13"/>
  <c r="I38" i="13"/>
  <c r="J38" i="13"/>
  <c r="L38" i="13"/>
  <c r="D39" i="13"/>
  <c r="E39" i="13"/>
  <c r="F39" i="13"/>
  <c r="G39" i="13"/>
  <c r="H39" i="13"/>
  <c r="I39" i="13"/>
  <c r="J39" i="13"/>
  <c r="L39" i="13"/>
  <c r="D40" i="13"/>
  <c r="E40" i="13"/>
  <c r="F40" i="13"/>
  <c r="G40" i="13"/>
  <c r="H40" i="13"/>
  <c r="I40" i="13"/>
  <c r="J40" i="13"/>
  <c r="L40" i="13"/>
  <c r="D41" i="13"/>
  <c r="E41" i="13"/>
  <c r="F41" i="13"/>
  <c r="G41" i="13"/>
  <c r="H41" i="13"/>
  <c r="I41" i="13"/>
  <c r="J41" i="13"/>
  <c r="L41" i="13"/>
  <c r="D42" i="13"/>
  <c r="E42" i="13"/>
  <c r="F42" i="13"/>
  <c r="G42" i="13"/>
  <c r="H42" i="13"/>
  <c r="I42" i="13"/>
  <c r="J42" i="13"/>
  <c r="L42" i="13"/>
  <c r="D43" i="13"/>
  <c r="E43" i="13"/>
  <c r="F43" i="13"/>
  <c r="G43" i="13"/>
  <c r="H43" i="13"/>
  <c r="I43" i="13"/>
  <c r="J43" i="13"/>
  <c r="L43" i="13"/>
  <c r="D44" i="13"/>
  <c r="E44" i="13"/>
  <c r="F44" i="13"/>
  <c r="G44" i="13"/>
  <c r="H44" i="13"/>
  <c r="I44" i="13"/>
  <c r="J44" i="13"/>
  <c r="L44" i="13"/>
  <c r="D45" i="13"/>
  <c r="E45" i="13"/>
  <c r="F45" i="13"/>
  <c r="G45" i="13"/>
  <c r="H45" i="13"/>
  <c r="I45" i="13"/>
  <c r="J45" i="13"/>
  <c r="L45" i="13"/>
  <c r="D46" i="13"/>
  <c r="E46" i="13"/>
  <c r="F46" i="13"/>
  <c r="G46" i="13"/>
  <c r="H46" i="13"/>
  <c r="I46" i="13"/>
  <c r="J46" i="13"/>
  <c r="L46" i="13"/>
  <c r="D47" i="13"/>
  <c r="E47" i="13"/>
  <c r="F47" i="13"/>
  <c r="G47" i="13"/>
  <c r="H47" i="13"/>
  <c r="I47" i="13"/>
  <c r="J47" i="13"/>
  <c r="L47" i="13"/>
  <c r="D48" i="13"/>
  <c r="E48" i="13"/>
  <c r="F48" i="13"/>
  <c r="G48" i="13"/>
  <c r="H48" i="13"/>
  <c r="I48" i="13"/>
  <c r="J48" i="13"/>
  <c r="L48" i="13"/>
  <c r="D49" i="13"/>
  <c r="E49" i="13"/>
  <c r="F49" i="13"/>
  <c r="G49" i="13"/>
  <c r="H49" i="13"/>
  <c r="I49" i="13"/>
  <c r="J49" i="13"/>
  <c r="L49" i="13"/>
  <c r="D50" i="13"/>
  <c r="E50" i="13"/>
  <c r="F50" i="13"/>
  <c r="G50" i="13"/>
  <c r="H50" i="13"/>
  <c r="I50" i="13"/>
  <c r="J50" i="13"/>
  <c r="L50" i="13"/>
  <c r="D51" i="13"/>
  <c r="E51" i="13"/>
  <c r="F51" i="13"/>
  <c r="G51" i="13"/>
  <c r="H51" i="13"/>
  <c r="I51" i="13"/>
  <c r="J51" i="13"/>
  <c r="L51" i="13"/>
  <c r="D52" i="13"/>
  <c r="E52" i="13"/>
  <c r="F52" i="13"/>
  <c r="G52" i="13"/>
  <c r="H52" i="13"/>
  <c r="I52" i="13"/>
  <c r="J52" i="13"/>
  <c r="L52" i="13"/>
  <c r="D53" i="13"/>
  <c r="E53" i="13"/>
  <c r="F53" i="13"/>
  <c r="G53" i="13"/>
  <c r="H53" i="13"/>
  <c r="I53" i="13"/>
  <c r="J53" i="13"/>
  <c r="L53" i="13"/>
  <c r="D54" i="13"/>
  <c r="E54" i="13"/>
  <c r="F54" i="13"/>
  <c r="G54" i="13"/>
  <c r="H54" i="13"/>
  <c r="I54" i="13"/>
  <c r="J54" i="13"/>
  <c r="L54" i="13"/>
  <c r="D55" i="13"/>
  <c r="E55" i="13"/>
  <c r="F55" i="13"/>
  <c r="G55" i="13"/>
  <c r="H55" i="13"/>
  <c r="I55" i="13"/>
  <c r="J55" i="13"/>
  <c r="L55" i="13"/>
  <c r="D56" i="13"/>
  <c r="E56" i="13"/>
  <c r="F56" i="13"/>
  <c r="G56" i="13"/>
  <c r="H56" i="13"/>
  <c r="I56" i="13"/>
  <c r="J56" i="13"/>
  <c r="L56" i="13"/>
  <c r="D57" i="13"/>
  <c r="E57" i="13"/>
  <c r="F57" i="13"/>
  <c r="G57" i="13"/>
  <c r="H57" i="13"/>
  <c r="I57" i="13"/>
  <c r="J57" i="13"/>
  <c r="L57" i="13"/>
  <c r="D58" i="13"/>
  <c r="E58" i="13"/>
  <c r="F58" i="13"/>
  <c r="G58" i="13"/>
  <c r="H58" i="13"/>
  <c r="I58" i="13"/>
  <c r="J58" i="13"/>
  <c r="L58" i="13"/>
  <c r="D59" i="13"/>
  <c r="E59" i="13"/>
  <c r="F59" i="13"/>
  <c r="G59" i="13"/>
  <c r="H59" i="13"/>
  <c r="I59" i="13"/>
  <c r="J59" i="13"/>
  <c r="L59" i="13"/>
  <c r="D60" i="13"/>
  <c r="E60" i="13"/>
  <c r="F60" i="13"/>
  <c r="G60" i="13"/>
  <c r="H60" i="13"/>
  <c r="I60" i="13"/>
  <c r="J60" i="13"/>
  <c r="L60" i="13"/>
  <c r="D61" i="13"/>
  <c r="E61" i="13"/>
  <c r="F61" i="13"/>
  <c r="G61" i="13"/>
  <c r="H61" i="13"/>
  <c r="I61" i="13"/>
  <c r="J61" i="13"/>
  <c r="L61" i="13"/>
  <c r="D62" i="13"/>
  <c r="E62" i="13"/>
  <c r="F62" i="13"/>
  <c r="G62" i="13"/>
  <c r="H62" i="13"/>
  <c r="I62" i="13"/>
  <c r="J62" i="13"/>
  <c r="L62" i="13"/>
  <c r="D63" i="13"/>
  <c r="E63" i="13"/>
  <c r="F63" i="13"/>
  <c r="G63" i="13"/>
  <c r="H63" i="13"/>
  <c r="I63" i="13"/>
  <c r="J63" i="13"/>
  <c r="L63" i="13"/>
  <c r="D64" i="13"/>
  <c r="E64" i="13"/>
  <c r="F64" i="13"/>
  <c r="G64" i="13"/>
  <c r="H64" i="13"/>
  <c r="I64" i="13"/>
  <c r="J64" i="13"/>
  <c r="L64" i="13"/>
  <c r="D65" i="13"/>
  <c r="E65" i="13"/>
  <c r="F65" i="13"/>
  <c r="G65" i="13"/>
  <c r="H65" i="13"/>
  <c r="I65" i="13"/>
  <c r="J65" i="13"/>
  <c r="L65" i="13"/>
  <c r="D66" i="13"/>
  <c r="E66" i="13"/>
  <c r="F66" i="13"/>
  <c r="G66" i="13"/>
  <c r="H66" i="13"/>
  <c r="I66" i="13"/>
  <c r="J66" i="13"/>
  <c r="L66" i="13"/>
  <c r="D67" i="13"/>
  <c r="E67" i="13"/>
  <c r="F67" i="13"/>
  <c r="G67" i="13"/>
  <c r="H67" i="13"/>
  <c r="I67" i="13"/>
  <c r="J67" i="13"/>
  <c r="L67" i="13"/>
  <c r="D68" i="13"/>
  <c r="E68" i="13"/>
  <c r="F68" i="13"/>
  <c r="G68" i="13"/>
  <c r="H68" i="13"/>
  <c r="I68" i="13"/>
  <c r="J68" i="13"/>
  <c r="L68" i="13"/>
  <c r="D69" i="13"/>
  <c r="E69" i="13"/>
  <c r="F69" i="13"/>
  <c r="G69" i="13"/>
  <c r="H69" i="13"/>
  <c r="I69" i="13"/>
  <c r="J69" i="13"/>
  <c r="L69" i="13"/>
  <c r="D70" i="13"/>
  <c r="E70" i="13"/>
  <c r="F70" i="13"/>
  <c r="G70" i="13"/>
  <c r="H70" i="13"/>
  <c r="I70" i="13"/>
  <c r="J70" i="13"/>
  <c r="L70" i="13"/>
  <c r="D71" i="13"/>
  <c r="E71" i="13"/>
  <c r="F71" i="13"/>
  <c r="G71" i="13"/>
  <c r="H71" i="13"/>
  <c r="I71" i="13"/>
  <c r="J71" i="13"/>
  <c r="L71" i="13"/>
  <c r="D72" i="13"/>
  <c r="E72" i="13"/>
  <c r="F72" i="13"/>
  <c r="G72" i="13"/>
  <c r="H72" i="13"/>
  <c r="I72" i="13"/>
  <c r="J72" i="13"/>
  <c r="L72" i="13"/>
  <c r="D73" i="13"/>
  <c r="E73" i="13"/>
  <c r="F73" i="13"/>
  <c r="G73" i="13"/>
  <c r="H73" i="13"/>
  <c r="I73" i="13"/>
  <c r="J73" i="13"/>
  <c r="L73" i="13"/>
  <c r="D74" i="13"/>
  <c r="E74" i="13"/>
  <c r="F74" i="13"/>
  <c r="G74" i="13"/>
  <c r="H74" i="13"/>
  <c r="I74" i="13"/>
  <c r="J74" i="13"/>
  <c r="L74" i="13"/>
  <c r="D75" i="13"/>
  <c r="E75" i="13"/>
  <c r="F75" i="13"/>
  <c r="G75" i="13"/>
  <c r="H75" i="13"/>
  <c r="I75" i="13"/>
  <c r="J75" i="13"/>
  <c r="L75" i="13"/>
  <c r="D76" i="13"/>
  <c r="E76" i="13"/>
  <c r="F76" i="13"/>
  <c r="G76" i="13"/>
  <c r="H76" i="13"/>
  <c r="I76" i="13"/>
  <c r="J76" i="13"/>
  <c r="L76" i="13"/>
  <c r="D77" i="13"/>
  <c r="E77" i="13"/>
  <c r="F77" i="13"/>
  <c r="G77" i="13"/>
  <c r="H77" i="13"/>
  <c r="I77" i="13"/>
  <c r="J77" i="13"/>
  <c r="L77" i="13"/>
  <c r="D78" i="13"/>
  <c r="E78" i="13"/>
  <c r="F78" i="13"/>
  <c r="G78" i="13"/>
  <c r="H78" i="13"/>
  <c r="I78" i="13"/>
  <c r="J78" i="13"/>
  <c r="L78" i="13"/>
  <c r="D79" i="13"/>
  <c r="E79" i="13"/>
  <c r="F79" i="13"/>
  <c r="G79" i="13"/>
  <c r="H79" i="13"/>
  <c r="I79" i="13"/>
  <c r="J79" i="13"/>
  <c r="L79" i="13"/>
  <c r="D80" i="13"/>
  <c r="E80" i="13"/>
  <c r="F80" i="13"/>
  <c r="G80" i="13"/>
  <c r="H80" i="13"/>
  <c r="I80" i="13"/>
  <c r="J80" i="13"/>
  <c r="L80" i="13"/>
  <c r="D81" i="13"/>
  <c r="E81" i="13"/>
  <c r="F81" i="13"/>
  <c r="G81" i="13"/>
  <c r="H81" i="13"/>
  <c r="I81" i="13"/>
  <c r="J81" i="13"/>
  <c r="L81" i="13"/>
  <c r="D82" i="13"/>
  <c r="E82" i="13"/>
  <c r="F82" i="13"/>
  <c r="G82" i="13"/>
  <c r="H82" i="13"/>
  <c r="I82" i="13"/>
  <c r="J82" i="13"/>
  <c r="L82" i="13"/>
  <c r="D83" i="13"/>
  <c r="E83" i="13"/>
  <c r="F83" i="13"/>
  <c r="G83" i="13"/>
  <c r="H83" i="13"/>
  <c r="I83" i="13"/>
  <c r="J83" i="13"/>
  <c r="L83" i="13"/>
  <c r="D84" i="13"/>
  <c r="E84" i="13"/>
  <c r="F84" i="13"/>
  <c r="G84" i="13"/>
  <c r="H84" i="13"/>
  <c r="I84" i="13"/>
  <c r="J84" i="13"/>
  <c r="L84" i="13"/>
  <c r="D85" i="13"/>
  <c r="E85" i="13"/>
  <c r="F85" i="13"/>
  <c r="G85" i="13"/>
  <c r="H85" i="13"/>
  <c r="I85" i="13"/>
  <c r="J85" i="13"/>
  <c r="L85" i="13"/>
  <c r="D86" i="13"/>
  <c r="E86" i="13"/>
  <c r="F86" i="13"/>
  <c r="G86" i="13"/>
  <c r="H86" i="13"/>
  <c r="I86" i="13"/>
  <c r="J86" i="13"/>
  <c r="L86" i="13"/>
  <c r="D87" i="13"/>
  <c r="E87" i="13"/>
  <c r="F87" i="13"/>
  <c r="G87" i="13"/>
  <c r="H87" i="13"/>
  <c r="I87" i="13"/>
  <c r="J87" i="13"/>
  <c r="L87" i="13"/>
  <c r="D88" i="13"/>
  <c r="E88" i="13"/>
  <c r="F88" i="13"/>
  <c r="G88" i="13"/>
  <c r="H88" i="13"/>
  <c r="I88" i="13"/>
  <c r="J88" i="13"/>
  <c r="L88" i="13"/>
  <c r="D89" i="13"/>
  <c r="E89" i="13"/>
  <c r="F89" i="13"/>
  <c r="G89" i="13"/>
  <c r="H89" i="13"/>
  <c r="I89" i="13"/>
  <c r="J89" i="13"/>
  <c r="L89" i="13"/>
  <c r="D90" i="13"/>
  <c r="E90" i="13"/>
  <c r="F90" i="13"/>
  <c r="G90" i="13"/>
  <c r="H90" i="13"/>
  <c r="I90" i="13"/>
  <c r="J90" i="13"/>
  <c r="L90" i="13"/>
  <c r="D91" i="13"/>
  <c r="E91" i="13"/>
  <c r="F91" i="13"/>
  <c r="G91" i="13"/>
  <c r="H91" i="13"/>
  <c r="I91" i="13"/>
  <c r="J91" i="13"/>
  <c r="L91" i="13"/>
  <c r="D92" i="13"/>
  <c r="E92" i="13"/>
  <c r="F92" i="13"/>
  <c r="G92" i="13"/>
  <c r="H92" i="13"/>
  <c r="I92" i="13"/>
  <c r="J92" i="13"/>
  <c r="L92" i="13"/>
  <c r="D93" i="13"/>
  <c r="E93" i="13"/>
  <c r="F93" i="13"/>
  <c r="G93" i="13"/>
  <c r="H93" i="13"/>
  <c r="I93" i="13"/>
  <c r="J93" i="13"/>
  <c r="L93" i="13"/>
  <c r="D94" i="13"/>
  <c r="E94" i="13"/>
  <c r="F94" i="13"/>
  <c r="G94" i="13"/>
  <c r="H94" i="13"/>
  <c r="I94" i="13"/>
  <c r="J94" i="13"/>
  <c r="L94" i="13"/>
  <c r="D95" i="13"/>
  <c r="E95" i="13"/>
  <c r="F95" i="13"/>
  <c r="G95" i="13"/>
  <c r="H95" i="13"/>
  <c r="I95" i="13"/>
  <c r="J95" i="13"/>
  <c r="L95" i="13"/>
  <c r="D96" i="13"/>
  <c r="E96" i="13"/>
  <c r="F96" i="13"/>
  <c r="G96" i="13"/>
  <c r="H96" i="13"/>
  <c r="I96" i="13"/>
  <c r="J96" i="13"/>
  <c r="L96" i="13"/>
  <c r="D97" i="13"/>
  <c r="E97" i="13"/>
  <c r="F97" i="13"/>
  <c r="G97" i="13"/>
  <c r="H97" i="13"/>
  <c r="I97" i="13"/>
  <c r="J97" i="13"/>
  <c r="L97" i="13"/>
  <c r="D98" i="13"/>
  <c r="E98" i="13"/>
  <c r="F98" i="13"/>
  <c r="G98" i="13"/>
  <c r="H98" i="13"/>
  <c r="I98" i="13"/>
  <c r="J98" i="13"/>
  <c r="L98" i="13"/>
  <c r="D99" i="13"/>
  <c r="E99" i="13"/>
  <c r="F99" i="13"/>
  <c r="G99" i="13"/>
  <c r="H99" i="13"/>
  <c r="I99" i="13"/>
  <c r="J99" i="13"/>
  <c r="L99" i="13"/>
  <c r="D100" i="13"/>
  <c r="E100" i="13"/>
  <c r="F100" i="13"/>
  <c r="G100" i="13"/>
  <c r="H100" i="13"/>
  <c r="I100" i="13"/>
  <c r="J100" i="13"/>
  <c r="L100" i="13"/>
  <c r="D101" i="13"/>
  <c r="E101" i="13"/>
  <c r="F101" i="13"/>
  <c r="G101" i="13"/>
  <c r="H101" i="13"/>
  <c r="I101" i="13"/>
  <c r="J101" i="13"/>
  <c r="L101" i="13"/>
  <c r="D102" i="13"/>
  <c r="E102" i="13"/>
  <c r="F102" i="13"/>
  <c r="G102" i="13"/>
  <c r="H102" i="13"/>
  <c r="I102" i="13"/>
  <c r="J102" i="13"/>
  <c r="L102" i="13"/>
  <c r="D103" i="13"/>
  <c r="E103" i="13"/>
  <c r="F103" i="13"/>
  <c r="G103" i="13"/>
  <c r="H103" i="13"/>
  <c r="I103" i="13"/>
  <c r="J103" i="13"/>
  <c r="L103" i="13"/>
  <c r="D104" i="13"/>
  <c r="E104" i="13"/>
  <c r="F104" i="13"/>
  <c r="G104" i="13"/>
  <c r="H104" i="13"/>
  <c r="I104" i="13"/>
  <c r="J104" i="13"/>
  <c r="L104" i="13"/>
  <c r="D105" i="13"/>
  <c r="E105" i="13"/>
  <c r="F105" i="13"/>
  <c r="G105" i="13"/>
  <c r="H105" i="13"/>
  <c r="I105" i="13"/>
  <c r="J105" i="13"/>
  <c r="L105" i="13"/>
  <c r="D106" i="13"/>
  <c r="E106" i="13"/>
  <c r="F106" i="13"/>
  <c r="G106" i="13"/>
  <c r="H106" i="13"/>
  <c r="I106" i="13"/>
  <c r="J106" i="13"/>
  <c r="L106" i="13"/>
  <c r="D107" i="13"/>
  <c r="E107" i="13"/>
  <c r="F107" i="13"/>
  <c r="G107" i="13"/>
  <c r="H107" i="13"/>
  <c r="I107" i="13"/>
  <c r="J107" i="13"/>
  <c r="L107" i="13"/>
  <c r="D108" i="13"/>
  <c r="E108" i="13"/>
  <c r="F108" i="13"/>
  <c r="G108" i="13"/>
  <c r="H108" i="13"/>
  <c r="I108" i="13"/>
  <c r="J108" i="13"/>
  <c r="L108" i="13"/>
  <c r="D109" i="13"/>
  <c r="E109" i="13"/>
  <c r="F109" i="13"/>
  <c r="G109" i="13"/>
  <c r="H109" i="13"/>
  <c r="I109" i="13"/>
  <c r="J109" i="13"/>
  <c r="L109" i="13"/>
  <c r="D110" i="13"/>
  <c r="E110" i="13"/>
  <c r="F110" i="13"/>
  <c r="G110" i="13"/>
  <c r="H110" i="13"/>
  <c r="I110" i="13"/>
  <c r="J110" i="13"/>
  <c r="L110" i="13"/>
  <c r="D111" i="13"/>
  <c r="E111" i="13"/>
  <c r="F111" i="13"/>
  <c r="G111" i="13"/>
  <c r="H111" i="13"/>
  <c r="I111" i="13"/>
  <c r="J111" i="13"/>
  <c r="L111" i="13"/>
  <c r="D112" i="13"/>
  <c r="E112" i="13"/>
  <c r="F112" i="13"/>
  <c r="G112" i="13"/>
  <c r="H112" i="13"/>
  <c r="I112" i="13"/>
  <c r="J112" i="13"/>
  <c r="L112" i="13"/>
  <c r="D113" i="13"/>
  <c r="E113" i="13"/>
  <c r="F113" i="13"/>
  <c r="G113" i="13"/>
  <c r="H113" i="13"/>
  <c r="I113" i="13"/>
  <c r="J113" i="13"/>
  <c r="L113" i="13"/>
  <c r="D114" i="13"/>
  <c r="E114" i="13"/>
  <c r="F114" i="13"/>
  <c r="G114" i="13"/>
  <c r="H114" i="13"/>
  <c r="I114" i="13"/>
  <c r="J114" i="13"/>
  <c r="L114" i="13"/>
  <c r="D115" i="13"/>
  <c r="E115" i="13"/>
  <c r="F115" i="13"/>
  <c r="G115" i="13"/>
  <c r="H115" i="13"/>
  <c r="I115" i="13"/>
  <c r="J115" i="13"/>
  <c r="L115" i="13"/>
  <c r="B24" i="16" l="1"/>
  <c r="B17" i="16" l="1"/>
  <c r="B20" i="16"/>
  <c r="B22" i="16"/>
  <c r="B23" i="16"/>
  <c r="B25" i="16"/>
  <c r="B21" i="16"/>
  <c r="B19" i="16"/>
  <c r="B26" i="16"/>
  <c r="B27" i="16"/>
  <c r="B28" i="16"/>
  <c r="B29" i="16"/>
  <c r="B18" i="16"/>
  <c r="B30" i="16"/>
  <c r="B31" i="16"/>
  <c r="B32" i="16"/>
  <c r="B33" i="16"/>
  <c r="B34" i="16"/>
  <c r="B35" i="16"/>
  <c r="B36" i="16"/>
  <c r="B37" i="16"/>
  <c r="B38" i="16"/>
  <c r="L116" i="13"/>
  <c r="L117" i="13"/>
  <c r="L118" i="13"/>
  <c r="L119" i="13"/>
  <c r="L120" i="13"/>
  <c r="L121" i="13"/>
  <c r="L122" i="13"/>
  <c r="L123" i="13"/>
  <c r="L124" i="13"/>
  <c r="L125" i="13"/>
  <c r="L126" i="13"/>
  <c r="L127" i="13"/>
  <c r="L128" i="13"/>
  <c r="L129" i="13"/>
  <c r="L130" i="13"/>
  <c r="L131" i="13"/>
  <c r="L132" i="13"/>
  <c r="L133" i="13"/>
  <c r="L134" i="13"/>
  <c r="L135" i="13"/>
  <c r="L136" i="13"/>
  <c r="L137" i="13"/>
  <c r="L138" i="13"/>
  <c r="L139" i="13"/>
  <c r="L140" i="13"/>
  <c r="L141" i="13"/>
  <c r="L142" i="13"/>
  <c r="L143" i="13"/>
  <c r="L144" i="13"/>
  <c r="L145" i="13"/>
  <c r="L146" i="13"/>
  <c r="L147" i="13"/>
  <c r="L148" i="13"/>
  <c r="L149" i="13"/>
  <c r="L150" i="13"/>
  <c r="L151" i="13"/>
  <c r="L152" i="13"/>
  <c r="L153" i="13"/>
  <c r="L154" i="13"/>
  <c r="L155" i="13"/>
  <c r="L156" i="13"/>
  <c r="L157" i="13"/>
  <c r="L158" i="13"/>
  <c r="L159" i="13"/>
  <c r="L160" i="13"/>
  <c r="B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C229" i="7"/>
  <c r="D229" i="7"/>
  <c r="E229" i="7"/>
  <c r="F229" i="7"/>
  <c r="G229" i="7"/>
  <c r="H229" i="7"/>
  <c r="E121" i="13"/>
  <c r="F121" i="13"/>
  <c r="G121" i="13"/>
  <c r="H121" i="13"/>
  <c r="I121" i="13"/>
  <c r="J121" i="13"/>
  <c r="E122" i="13"/>
  <c r="F122" i="13"/>
  <c r="G122" i="13"/>
  <c r="H122" i="13"/>
  <c r="I122" i="13"/>
  <c r="J122" i="13"/>
  <c r="E123" i="13"/>
  <c r="F123" i="13"/>
  <c r="G123" i="13"/>
  <c r="H123" i="13"/>
  <c r="I123" i="13"/>
  <c r="J123" i="13"/>
  <c r="E124" i="13"/>
  <c r="F124" i="13"/>
  <c r="G124" i="13"/>
  <c r="H124" i="13"/>
  <c r="I124" i="13"/>
  <c r="J124" i="13"/>
  <c r="E125" i="13"/>
  <c r="F125" i="13"/>
  <c r="G125" i="13"/>
  <c r="H125" i="13"/>
  <c r="I125" i="13"/>
  <c r="J125" i="13"/>
  <c r="E126" i="13"/>
  <c r="F126" i="13"/>
  <c r="G126" i="13"/>
  <c r="H126" i="13"/>
  <c r="I126" i="13"/>
  <c r="J126" i="13"/>
  <c r="E127" i="13"/>
  <c r="F127" i="13"/>
  <c r="G127" i="13"/>
  <c r="H127" i="13"/>
  <c r="I127" i="13"/>
  <c r="J127" i="13"/>
  <c r="E128" i="13"/>
  <c r="F128" i="13"/>
  <c r="G128" i="13"/>
  <c r="H128" i="13"/>
  <c r="I128" i="13"/>
  <c r="J128" i="13"/>
  <c r="E129" i="13"/>
  <c r="F129" i="13"/>
  <c r="G129" i="13"/>
  <c r="H129" i="13"/>
  <c r="I129" i="13"/>
  <c r="J129" i="13"/>
  <c r="G116" i="13"/>
  <c r="H116" i="13"/>
  <c r="I116" i="13"/>
  <c r="J116" i="13"/>
  <c r="G117" i="13"/>
  <c r="H117" i="13"/>
  <c r="I117" i="13"/>
  <c r="J117" i="13"/>
  <c r="G118" i="13"/>
  <c r="H118" i="13"/>
  <c r="I118" i="13"/>
  <c r="J118" i="13"/>
  <c r="G119" i="13"/>
  <c r="H119" i="13"/>
  <c r="I119" i="13"/>
  <c r="J119" i="13"/>
  <c r="G120" i="13"/>
  <c r="H120" i="13"/>
  <c r="I120" i="13"/>
  <c r="J120" i="13"/>
  <c r="G130" i="13"/>
  <c r="H130" i="13"/>
  <c r="I130" i="13"/>
  <c r="J130" i="13"/>
  <c r="G131" i="13"/>
  <c r="H131" i="13"/>
  <c r="I131" i="13"/>
  <c r="J131" i="13"/>
  <c r="G132" i="13"/>
  <c r="H132" i="13"/>
  <c r="I132" i="13"/>
  <c r="J132" i="13"/>
  <c r="G133" i="13"/>
  <c r="H133" i="13"/>
  <c r="I133" i="13"/>
  <c r="J133" i="13"/>
  <c r="G134" i="13"/>
  <c r="H134" i="13"/>
  <c r="I134" i="13"/>
  <c r="J134" i="13"/>
  <c r="G135" i="13"/>
  <c r="H135" i="13"/>
  <c r="I135" i="13"/>
  <c r="J135" i="13"/>
  <c r="G136" i="13"/>
  <c r="H136" i="13"/>
  <c r="I136" i="13"/>
  <c r="J136" i="13"/>
  <c r="G137" i="13"/>
  <c r="H137" i="13"/>
  <c r="I137" i="13"/>
  <c r="J137" i="13"/>
  <c r="G138" i="13"/>
  <c r="H138" i="13"/>
  <c r="I138" i="13"/>
  <c r="J138" i="13"/>
  <c r="G139" i="13"/>
  <c r="H139" i="13"/>
  <c r="I139" i="13"/>
  <c r="J139" i="13"/>
  <c r="G140" i="13"/>
  <c r="H140" i="13"/>
  <c r="I140" i="13"/>
  <c r="J140" i="13"/>
  <c r="G141" i="13"/>
  <c r="H141" i="13"/>
  <c r="I141" i="13"/>
  <c r="J141" i="13"/>
  <c r="G142" i="13"/>
  <c r="H142" i="13"/>
  <c r="I142" i="13"/>
  <c r="J142" i="13"/>
  <c r="G143" i="13"/>
  <c r="H143" i="13"/>
  <c r="I143" i="13"/>
  <c r="J143" i="13"/>
  <c r="G144" i="13"/>
  <c r="H144" i="13"/>
  <c r="I144" i="13"/>
  <c r="J144" i="13"/>
  <c r="G145" i="13"/>
  <c r="H145" i="13"/>
  <c r="I145" i="13"/>
  <c r="J145" i="13"/>
  <c r="G146" i="13"/>
  <c r="H146" i="13"/>
  <c r="I146" i="13"/>
  <c r="J146" i="13"/>
  <c r="G147" i="13"/>
  <c r="H147" i="13"/>
  <c r="I147" i="13"/>
  <c r="J147" i="13"/>
  <c r="G148" i="13"/>
  <c r="H148" i="13"/>
  <c r="I148" i="13"/>
  <c r="J148" i="13"/>
  <c r="G149" i="13"/>
  <c r="H149" i="13"/>
  <c r="I149" i="13"/>
  <c r="J149" i="13"/>
  <c r="G150" i="13"/>
  <c r="H150" i="13"/>
  <c r="I150" i="13"/>
  <c r="J150" i="13"/>
  <c r="G151" i="13"/>
  <c r="H151" i="13"/>
  <c r="I151" i="13"/>
  <c r="J151" i="13"/>
  <c r="G152" i="13"/>
  <c r="H152" i="13"/>
  <c r="I152" i="13"/>
  <c r="J152" i="13"/>
  <c r="G153" i="13"/>
  <c r="H153" i="13"/>
  <c r="I153" i="13"/>
  <c r="J153" i="13"/>
  <c r="G154" i="13"/>
  <c r="H154" i="13"/>
  <c r="I154" i="13"/>
  <c r="J154" i="13"/>
  <c r="G155" i="13"/>
  <c r="H155" i="13"/>
  <c r="I155" i="13"/>
  <c r="J155" i="13"/>
  <c r="G156" i="13"/>
  <c r="H156" i="13"/>
  <c r="I156" i="13"/>
  <c r="J156" i="13"/>
  <c r="G157" i="13"/>
  <c r="H157" i="13"/>
  <c r="I157" i="13"/>
  <c r="J157" i="13"/>
  <c r="G158" i="13"/>
  <c r="H158" i="13"/>
  <c r="I158" i="13"/>
  <c r="J158" i="13"/>
  <c r="G159" i="13"/>
  <c r="H159" i="13"/>
  <c r="I159" i="13"/>
  <c r="J159" i="13"/>
  <c r="G160" i="13"/>
  <c r="H160" i="13"/>
  <c r="I160" i="13"/>
  <c r="J160" i="13"/>
  <c r="D130" i="13"/>
  <c r="E130" i="13"/>
  <c r="F130" i="13"/>
  <c r="D131" i="13"/>
  <c r="E131" i="13"/>
  <c r="F131" i="13"/>
  <c r="D132" i="13"/>
  <c r="E132" i="13"/>
  <c r="F132" i="13"/>
  <c r="D133" i="13"/>
  <c r="E133" i="13"/>
  <c r="F133" i="13"/>
  <c r="D134" i="13"/>
  <c r="E134" i="13"/>
  <c r="F134" i="13"/>
  <c r="D135" i="13"/>
  <c r="E135" i="13"/>
  <c r="F135" i="13"/>
  <c r="D136" i="13"/>
  <c r="E136" i="13"/>
  <c r="F136" i="13"/>
  <c r="D137" i="13"/>
  <c r="E137" i="13"/>
  <c r="F137" i="13"/>
  <c r="D138" i="13"/>
  <c r="E138" i="13"/>
  <c r="F138" i="13"/>
  <c r="D139" i="13"/>
  <c r="E139" i="13"/>
  <c r="F139" i="13"/>
  <c r="D140" i="13"/>
  <c r="E140" i="13"/>
  <c r="F140" i="13"/>
  <c r="D141" i="13"/>
  <c r="E141" i="13"/>
  <c r="F141" i="13"/>
  <c r="D142" i="13"/>
  <c r="E142" i="13"/>
  <c r="F142" i="13"/>
  <c r="D143" i="13"/>
  <c r="E143" i="13"/>
  <c r="F143" i="13"/>
  <c r="D144" i="13"/>
  <c r="E144" i="13"/>
  <c r="F144" i="13"/>
  <c r="D145" i="13"/>
  <c r="E145" i="13"/>
  <c r="F145" i="13"/>
  <c r="D146" i="13"/>
  <c r="E146" i="13"/>
  <c r="F146" i="13"/>
  <c r="D147" i="13"/>
  <c r="E147" i="13"/>
  <c r="F147" i="13"/>
  <c r="D148" i="13"/>
  <c r="E148" i="13"/>
  <c r="F148" i="13"/>
  <c r="D149" i="13"/>
  <c r="E149" i="13"/>
  <c r="F149" i="13"/>
  <c r="D150" i="13"/>
  <c r="E150" i="13"/>
  <c r="F150" i="13"/>
  <c r="D151" i="13"/>
  <c r="E151" i="13"/>
  <c r="F151" i="13"/>
  <c r="D152" i="13"/>
  <c r="E152" i="13"/>
  <c r="F152" i="13"/>
  <c r="D153" i="13"/>
  <c r="E153" i="13"/>
  <c r="F153" i="13"/>
  <c r="D154" i="13"/>
  <c r="E154" i="13"/>
  <c r="F154" i="13"/>
  <c r="D155" i="13"/>
  <c r="E155" i="13"/>
  <c r="F155" i="13"/>
  <c r="D156" i="13"/>
  <c r="E156" i="13"/>
  <c r="F156" i="13"/>
  <c r="D157" i="13"/>
  <c r="E157" i="13"/>
  <c r="F157" i="13"/>
  <c r="D158" i="13"/>
  <c r="E158" i="13"/>
  <c r="F158" i="13"/>
  <c r="D159" i="13"/>
  <c r="E159" i="13"/>
  <c r="F159" i="13"/>
  <c r="D160" i="13"/>
  <c r="E160" i="13"/>
  <c r="F160" i="13"/>
  <c r="D123" i="13"/>
  <c r="D124" i="13"/>
  <c r="D125" i="13"/>
  <c r="D126" i="13"/>
  <c r="D127" i="13"/>
  <c r="D128" i="13"/>
  <c r="D129" i="13"/>
  <c r="C254" i="7"/>
  <c r="C255" i="7"/>
  <c r="C256" i="7"/>
  <c r="C257" i="7"/>
  <c r="C258" i="7"/>
  <c r="C259" i="7"/>
  <c r="C260" i="7"/>
  <c r="C261" i="7"/>
  <c r="C262" i="7"/>
  <c r="C263" i="7"/>
  <c r="H228" i="7"/>
  <c r="G228" i="7"/>
  <c r="F228" i="7"/>
  <c r="E228" i="7"/>
  <c r="D228" i="7"/>
  <c r="C228" i="7"/>
  <c r="H207" i="7"/>
  <c r="G207" i="7"/>
  <c r="F207" i="7"/>
  <c r="E207" i="7"/>
  <c r="D207" i="7"/>
  <c r="C207" i="7"/>
  <c r="H206" i="7"/>
  <c r="G206" i="7"/>
  <c r="F206" i="7"/>
  <c r="E206" i="7"/>
  <c r="D206" i="7"/>
  <c r="C206" i="7"/>
  <c r="H208" i="7"/>
  <c r="G208" i="7"/>
  <c r="F208" i="7"/>
  <c r="E208" i="7"/>
  <c r="D208" i="7"/>
  <c r="C208" i="7"/>
  <c r="H215" i="7"/>
  <c r="G215" i="7"/>
  <c r="F215" i="7"/>
  <c r="E215" i="7"/>
  <c r="D215" i="7"/>
  <c r="C215" i="7"/>
  <c r="H217" i="7"/>
  <c r="G217" i="7"/>
  <c r="F217" i="7"/>
  <c r="E217" i="7"/>
  <c r="D217" i="7"/>
  <c r="C217" i="7"/>
  <c r="H213" i="7"/>
  <c r="G213" i="7"/>
  <c r="F213" i="7"/>
  <c r="E213" i="7"/>
  <c r="D213" i="7"/>
  <c r="C213" i="7"/>
  <c r="H212" i="7"/>
  <c r="G212" i="7"/>
  <c r="F212" i="7"/>
  <c r="E212" i="7"/>
  <c r="D212" i="7"/>
  <c r="C212" i="7"/>
  <c r="H214" i="7"/>
  <c r="G214" i="7"/>
  <c r="F214" i="7"/>
  <c r="E214" i="7"/>
  <c r="D214" i="7"/>
  <c r="C214" i="7"/>
  <c r="H222" i="7"/>
  <c r="G222" i="7"/>
  <c r="F222" i="7"/>
  <c r="E222" i="7"/>
  <c r="D222" i="7"/>
  <c r="C222" i="7"/>
  <c r="H221" i="7"/>
  <c r="G221" i="7"/>
  <c r="F221" i="7"/>
  <c r="E221" i="7"/>
  <c r="D221" i="7"/>
  <c r="C221" i="7"/>
  <c r="H223" i="7"/>
  <c r="G223" i="7"/>
  <c r="F223" i="7"/>
  <c r="E223" i="7"/>
  <c r="D223" i="7"/>
  <c r="C223" i="7"/>
  <c r="H219" i="7"/>
  <c r="G219" i="7"/>
  <c r="F219" i="7"/>
  <c r="E219" i="7"/>
  <c r="D219" i="7"/>
  <c r="C219" i="7"/>
  <c r="H218" i="7"/>
  <c r="G218" i="7"/>
  <c r="F218" i="7"/>
  <c r="E218" i="7"/>
  <c r="D218" i="7"/>
  <c r="C218" i="7"/>
  <c r="H220" i="7"/>
  <c r="G220" i="7"/>
  <c r="F220" i="7"/>
  <c r="E220" i="7"/>
  <c r="D220" i="7"/>
  <c r="C220" i="7"/>
  <c r="H210" i="7"/>
  <c r="G210" i="7"/>
  <c r="F210" i="7"/>
  <c r="E210" i="7"/>
  <c r="D210" i="7"/>
  <c r="C210" i="7"/>
  <c r="H209" i="7"/>
  <c r="G209" i="7"/>
  <c r="F209" i="7"/>
  <c r="E209" i="7"/>
  <c r="D209" i="7"/>
  <c r="C209" i="7"/>
  <c r="H211" i="7"/>
  <c r="G211" i="7"/>
  <c r="F211" i="7"/>
  <c r="E211" i="7"/>
  <c r="D211" i="7"/>
  <c r="C211" i="7"/>
  <c r="H205" i="7"/>
  <c r="G205" i="7"/>
  <c r="F205" i="7"/>
  <c r="E205" i="7"/>
  <c r="D205" i="7"/>
  <c r="C205" i="7"/>
  <c r="H162" i="7"/>
  <c r="G162" i="7"/>
  <c r="F162" i="7"/>
  <c r="E162" i="7"/>
  <c r="D162" i="7"/>
  <c r="C162" i="7"/>
  <c r="H161" i="7"/>
  <c r="G161" i="7"/>
  <c r="F161" i="7"/>
  <c r="E161" i="7"/>
  <c r="D161" i="7"/>
  <c r="C161" i="7"/>
  <c r="H167" i="7"/>
  <c r="G167" i="7"/>
  <c r="F167" i="7"/>
  <c r="E167" i="7"/>
  <c r="D167" i="7"/>
  <c r="C167" i="7"/>
  <c r="H168" i="7"/>
  <c r="G168" i="7"/>
  <c r="F168" i="7"/>
  <c r="E168" i="7"/>
  <c r="D168" i="7"/>
  <c r="C168" i="7"/>
  <c r="H166" i="7"/>
  <c r="G166" i="7"/>
  <c r="F166" i="7"/>
  <c r="E166" i="7"/>
  <c r="D166" i="7"/>
  <c r="C166" i="7"/>
  <c r="H165" i="7"/>
  <c r="G165" i="7"/>
  <c r="F165" i="7"/>
  <c r="E165" i="7"/>
  <c r="D165" i="7"/>
  <c r="C165" i="7"/>
  <c r="H170" i="7"/>
  <c r="G170" i="7"/>
  <c r="F170" i="7"/>
  <c r="E170" i="7"/>
  <c r="D170" i="7"/>
  <c r="C170" i="7"/>
  <c r="H169" i="7"/>
  <c r="G169" i="7"/>
  <c r="F169" i="7"/>
  <c r="E169" i="7"/>
  <c r="D169" i="7"/>
  <c r="C169" i="7"/>
  <c r="H164" i="7"/>
  <c r="G164" i="7"/>
  <c r="F164" i="7"/>
  <c r="E164" i="7"/>
  <c r="D164" i="7"/>
  <c r="C164" i="7"/>
  <c r="H163" i="7"/>
  <c r="G163" i="7"/>
  <c r="F163" i="7"/>
  <c r="E163" i="7"/>
  <c r="D163" i="7"/>
  <c r="C163" i="7"/>
  <c r="H171" i="7"/>
  <c r="G171" i="7"/>
  <c r="F171" i="7"/>
  <c r="E171" i="7"/>
  <c r="D171" i="7"/>
  <c r="C171" i="7"/>
  <c r="H173" i="7"/>
  <c r="G173" i="7"/>
  <c r="F173" i="7"/>
  <c r="E173" i="7"/>
  <c r="D173" i="7"/>
  <c r="C173" i="7"/>
  <c r="H176" i="7"/>
  <c r="G176" i="7"/>
  <c r="F176" i="7"/>
  <c r="E176" i="7"/>
  <c r="D176" i="7"/>
  <c r="C176" i="7"/>
  <c r="H175" i="7"/>
  <c r="G175" i="7"/>
  <c r="F175" i="7"/>
  <c r="E175" i="7"/>
  <c r="D175" i="7"/>
  <c r="C175" i="7"/>
  <c r="H172" i="7"/>
  <c r="G172" i="7"/>
  <c r="F172" i="7"/>
  <c r="E172" i="7"/>
  <c r="D172" i="7"/>
  <c r="C172" i="7"/>
  <c r="H174" i="7"/>
  <c r="G174" i="7"/>
  <c r="F174" i="7"/>
  <c r="E174" i="7"/>
  <c r="D174" i="7"/>
  <c r="C174" i="7"/>
  <c r="H263" i="7"/>
  <c r="G263" i="7"/>
  <c r="F263" i="7"/>
  <c r="E263" i="7"/>
  <c r="D263" i="7"/>
  <c r="H262" i="7"/>
  <c r="G262" i="7"/>
  <c r="F262" i="7"/>
  <c r="E262" i="7"/>
  <c r="D262" i="7"/>
  <c r="H261" i="7"/>
  <c r="G261" i="7"/>
  <c r="F261" i="7"/>
  <c r="E261" i="7"/>
  <c r="D261" i="7"/>
  <c r="H260" i="7"/>
  <c r="G260" i="7"/>
  <c r="F260" i="7"/>
  <c r="E260" i="7"/>
  <c r="D260" i="7"/>
  <c r="H259" i="7"/>
  <c r="G259" i="7"/>
  <c r="F259" i="7"/>
  <c r="E259" i="7"/>
  <c r="D259" i="7"/>
  <c r="H258" i="7"/>
  <c r="G258" i="7"/>
  <c r="F258" i="7"/>
  <c r="E258" i="7"/>
  <c r="D258" i="7"/>
  <c r="H257" i="7"/>
  <c r="G257" i="7"/>
  <c r="F257" i="7"/>
  <c r="E257" i="7"/>
  <c r="D257" i="7"/>
  <c r="H256" i="7"/>
  <c r="G256" i="7"/>
  <c r="F256" i="7"/>
  <c r="E256" i="7"/>
  <c r="D256" i="7"/>
  <c r="H255" i="7"/>
  <c r="G255" i="7"/>
  <c r="F255" i="7"/>
  <c r="E255" i="7"/>
  <c r="D255" i="7"/>
  <c r="H254" i="7"/>
  <c r="G254" i="7"/>
  <c r="F254" i="7"/>
  <c r="E254" i="7"/>
  <c r="D254" i="7"/>
  <c r="G230" i="7"/>
  <c r="G231" i="7"/>
  <c r="G224" i="7"/>
  <c r="G225" i="7"/>
  <c r="G226" i="7"/>
  <c r="G227" i="7"/>
  <c r="G240" i="7"/>
  <c r="G241" i="7"/>
  <c r="G242" i="7"/>
  <c r="G243" i="7"/>
  <c r="G244" i="7"/>
  <c r="G245" i="7"/>
  <c r="G246" i="7"/>
  <c r="G247" i="7"/>
  <c r="G232" i="7"/>
  <c r="G233" i="7"/>
  <c r="G234" i="7"/>
  <c r="G235" i="7"/>
  <c r="G236" i="7"/>
  <c r="G237" i="7"/>
  <c r="G238" i="7"/>
  <c r="G239" i="7"/>
  <c r="G248" i="7"/>
  <c r="G249" i="7"/>
  <c r="G250" i="7"/>
  <c r="G251" i="7"/>
  <c r="G252" i="7"/>
  <c r="G253" i="7"/>
  <c r="G194" i="7"/>
  <c r="G195" i="7"/>
  <c r="G196" i="7"/>
  <c r="G197" i="7"/>
  <c r="G198" i="7"/>
  <c r="G199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202" i="7"/>
  <c r="G204" i="7"/>
  <c r="G203" i="7"/>
  <c r="G200" i="7"/>
  <c r="G201" i="7"/>
  <c r="F230" i="7"/>
  <c r="F231" i="7"/>
  <c r="F224" i="7"/>
  <c r="F225" i="7"/>
  <c r="F226" i="7"/>
  <c r="F227" i="7"/>
  <c r="F240" i="7"/>
  <c r="F241" i="7"/>
  <c r="F242" i="7"/>
  <c r="F243" i="7"/>
  <c r="F244" i="7"/>
  <c r="F245" i="7"/>
  <c r="F246" i="7"/>
  <c r="F247" i="7"/>
  <c r="F232" i="7"/>
  <c r="F233" i="7"/>
  <c r="F234" i="7"/>
  <c r="F235" i="7"/>
  <c r="F236" i="7"/>
  <c r="F237" i="7"/>
  <c r="F238" i="7"/>
  <c r="F239" i="7"/>
  <c r="F248" i="7"/>
  <c r="F249" i="7"/>
  <c r="F250" i="7"/>
  <c r="F251" i="7"/>
  <c r="F252" i="7"/>
  <c r="F253" i="7"/>
  <c r="F194" i="7"/>
  <c r="F195" i="7"/>
  <c r="F196" i="7"/>
  <c r="F197" i="7"/>
  <c r="F198" i="7"/>
  <c r="F199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202" i="7"/>
  <c r="F204" i="7"/>
  <c r="F203" i="7"/>
  <c r="F200" i="7"/>
  <c r="F201" i="7"/>
  <c r="E230" i="7"/>
  <c r="E231" i="7"/>
  <c r="E224" i="7"/>
  <c r="E225" i="7"/>
  <c r="E226" i="7"/>
  <c r="E227" i="7"/>
  <c r="E240" i="7"/>
  <c r="E241" i="7"/>
  <c r="E242" i="7"/>
  <c r="E243" i="7"/>
  <c r="E244" i="7"/>
  <c r="E245" i="7"/>
  <c r="E246" i="7"/>
  <c r="E247" i="7"/>
  <c r="E232" i="7"/>
  <c r="E233" i="7"/>
  <c r="E234" i="7"/>
  <c r="E235" i="7"/>
  <c r="E236" i="7"/>
  <c r="E237" i="7"/>
  <c r="E238" i="7"/>
  <c r="E239" i="7"/>
  <c r="E248" i="7"/>
  <c r="E249" i="7"/>
  <c r="E250" i="7"/>
  <c r="E251" i="7"/>
  <c r="E252" i="7"/>
  <c r="E253" i="7"/>
  <c r="E194" i="7"/>
  <c r="E195" i="7"/>
  <c r="E196" i="7"/>
  <c r="E197" i="7"/>
  <c r="E198" i="7"/>
  <c r="E199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202" i="7"/>
  <c r="E204" i="7"/>
  <c r="E203" i="7"/>
  <c r="E200" i="7"/>
  <c r="E201" i="7"/>
  <c r="H230" i="7"/>
  <c r="H231" i="7"/>
  <c r="H224" i="7"/>
  <c r="H225" i="7"/>
  <c r="H226" i="7"/>
  <c r="H227" i="7"/>
  <c r="H240" i="7"/>
  <c r="H241" i="7"/>
  <c r="H242" i="7"/>
  <c r="H243" i="7"/>
  <c r="H244" i="7"/>
  <c r="H245" i="7"/>
  <c r="H246" i="7"/>
  <c r="H247" i="7"/>
  <c r="H232" i="7"/>
  <c r="H233" i="7"/>
  <c r="H234" i="7"/>
  <c r="H235" i="7"/>
  <c r="H236" i="7"/>
  <c r="H237" i="7"/>
  <c r="H238" i="7"/>
  <c r="H239" i="7"/>
  <c r="H248" i="7"/>
  <c r="H249" i="7"/>
  <c r="H250" i="7"/>
  <c r="H251" i="7"/>
  <c r="H252" i="7"/>
  <c r="H253" i="7"/>
  <c r="H194" i="7"/>
  <c r="H195" i="7"/>
  <c r="H196" i="7"/>
  <c r="H197" i="7"/>
  <c r="H198" i="7"/>
  <c r="H199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202" i="7"/>
  <c r="H204" i="7"/>
  <c r="H203" i="7"/>
  <c r="H200" i="7"/>
  <c r="H201" i="7"/>
  <c r="C230" i="7"/>
  <c r="D230" i="7"/>
  <c r="C231" i="7"/>
  <c r="D231" i="7"/>
  <c r="C224" i="7"/>
  <c r="D224" i="7"/>
  <c r="C225" i="7"/>
  <c r="D225" i="7"/>
  <c r="C226" i="7"/>
  <c r="D226" i="7"/>
  <c r="C227" i="7"/>
  <c r="D227" i="7"/>
  <c r="C240" i="7"/>
  <c r="D240" i="7"/>
  <c r="C241" i="7"/>
  <c r="D241" i="7"/>
  <c r="C242" i="7"/>
  <c r="D242" i="7"/>
  <c r="C243" i="7"/>
  <c r="D243" i="7"/>
  <c r="C244" i="7"/>
  <c r="D244" i="7"/>
  <c r="C245" i="7"/>
  <c r="D245" i="7"/>
  <c r="C246" i="7"/>
  <c r="D246" i="7"/>
  <c r="C247" i="7"/>
  <c r="D247" i="7"/>
  <c r="C232" i="7"/>
  <c r="D232" i="7"/>
  <c r="C233" i="7"/>
  <c r="D233" i="7"/>
  <c r="C234" i="7"/>
  <c r="D234" i="7"/>
  <c r="C235" i="7"/>
  <c r="D235" i="7"/>
  <c r="C236" i="7"/>
  <c r="D236" i="7"/>
  <c r="C237" i="7"/>
  <c r="D237" i="7"/>
  <c r="C238" i="7"/>
  <c r="D238" i="7"/>
  <c r="C239" i="7"/>
  <c r="D239" i="7"/>
  <c r="C248" i="7"/>
  <c r="D248" i="7"/>
  <c r="C249" i="7"/>
  <c r="D249" i="7"/>
  <c r="C250" i="7"/>
  <c r="D250" i="7"/>
  <c r="C251" i="7"/>
  <c r="D251" i="7"/>
  <c r="C252" i="7"/>
  <c r="D252" i="7"/>
  <c r="C253" i="7"/>
  <c r="D253" i="7"/>
  <c r="C194" i="7"/>
  <c r="D194" i="7"/>
  <c r="C195" i="7"/>
  <c r="D195" i="7"/>
  <c r="C196" i="7"/>
  <c r="D196" i="7"/>
  <c r="C197" i="7"/>
  <c r="D197" i="7"/>
  <c r="C198" i="7"/>
  <c r="D198" i="7"/>
  <c r="C199" i="7"/>
  <c r="D199" i="7"/>
  <c r="C182" i="7"/>
  <c r="D182" i="7"/>
  <c r="C183" i="7"/>
  <c r="D183" i="7"/>
  <c r="C184" i="7"/>
  <c r="D184" i="7"/>
  <c r="C185" i="7"/>
  <c r="D185" i="7"/>
  <c r="C186" i="7"/>
  <c r="D186" i="7"/>
  <c r="C187" i="7"/>
  <c r="D187" i="7"/>
  <c r="C188" i="7"/>
  <c r="D188" i="7"/>
  <c r="C189" i="7"/>
  <c r="D189" i="7"/>
  <c r="C190" i="7"/>
  <c r="D190" i="7"/>
  <c r="C191" i="7"/>
  <c r="D191" i="7"/>
  <c r="C192" i="7"/>
  <c r="D192" i="7"/>
  <c r="C193" i="7"/>
  <c r="D193" i="7"/>
  <c r="C202" i="7"/>
  <c r="D202" i="7"/>
  <c r="C204" i="7"/>
  <c r="D204" i="7"/>
  <c r="C203" i="7"/>
  <c r="D203" i="7"/>
  <c r="C200" i="7"/>
  <c r="D200" i="7"/>
  <c r="C201" i="7"/>
  <c r="D201" i="7"/>
  <c r="D122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D216" i="7"/>
  <c r="E216" i="7"/>
  <c r="G216" i="7"/>
  <c r="C216" i="7"/>
  <c r="H216" i="7"/>
  <c r="F216" i="7"/>
  <c r="L356" i="7" l="1"/>
  <c r="L355" i="7"/>
  <c r="L359" i="7"/>
  <c r="L351" i="7"/>
  <c r="L361" i="7"/>
  <c r="L354" i="7"/>
  <c r="L490" i="7"/>
  <c r="L366" i="7"/>
  <c r="L368" i="7"/>
  <c r="L365" i="7"/>
  <c r="L353" i="7"/>
  <c r="L489" i="7"/>
  <c r="L350" i="7"/>
  <c r="L363" i="7"/>
  <c r="L491" i="7"/>
  <c r="L364" i="7"/>
  <c r="L492" i="7"/>
  <c r="L349" i="7"/>
  <c r="L358" i="7"/>
  <c r="L360" i="7"/>
  <c r="L352" i="7"/>
  <c r="L362" i="7"/>
  <c r="L367" i="7"/>
  <c r="L395" i="7"/>
  <c r="L392" i="7"/>
  <c r="L394" i="7"/>
  <c r="L393" i="7"/>
  <c r="L391" i="7"/>
  <c r="L417" i="7"/>
  <c r="L416" i="7"/>
  <c r="L415" i="7"/>
  <c r="L388" i="7"/>
  <c r="L369" i="7"/>
  <c r="L383" i="7"/>
  <c r="L386" i="7"/>
  <c r="L375" i="7"/>
  <c r="L382" i="7"/>
  <c r="L407" i="7"/>
  <c r="L371" i="7"/>
  <c r="L378" i="7"/>
  <c r="L414" i="7"/>
  <c r="L405" i="7"/>
  <c r="L410" i="7"/>
  <c r="L411" i="7"/>
  <c r="L494" i="7"/>
  <c r="L390" i="7"/>
  <c r="L493" i="7"/>
  <c r="L377" i="7"/>
  <c r="L370" i="7"/>
  <c r="L400" i="7"/>
  <c r="L373" i="7"/>
  <c r="L376" i="7"/>
  <c r="L399" i="7"/>
  <c r="L372" i="7"/>
  <c r="L374" i="7"/>
  <c r="L406" i="7"/>
  <c r="L418" i="7"/>
  <c r="L385" i="7"/>
  <c r="L412" i="7"/>
  <c r="L409" i="7"/>
  <c r="L387" i="7"/>
  <c r="L413" i="7"/>
  <c r="L381" i="7"/>
  <c r="L384" i="7"/>
  <c r="L408" i="7"/>
  <c r="L380" i="7"/>
  <c r="L389" i="7"/>
  <c r="L379" i="7"/>
  <c r="L342" i="7"/>
  <c r="L341" i="7"/>
  <c r="L343" i="7"/>
  <c r="L344" i="7"/>
  <c r="L404" i="7"/>
  <c r="L402" i="7"/>
  <c r="L401" i="7"/>
  <c r="L397" i="7"/>
  <c r="L403" i="7"/>
  <c r="L398" i="7"/>
  <c r="L396" i="7"/>
  <c r="L174" i="7"/>
  <c r="L175" i="7"/>
  <c r="L173" i="7"/>
  <c r="L163" i="7"/>
  <c r="L169" i="7"/>
  <c r="L165" i="7"/>
  <c r="L168" i="7"/>
  <c r="L161" i="7"/>
  <c r="L205" i="7"/>
  <c r="L209" i="7"/>
  <c r="L220" i="7"/>
  <c r="L219" i="7"/>
  <c r="L221" i="7"/>
  <c r="L214" i="7"/>
  <c r="L213" i="7"/>
  <c r="L215" i="7"/>
  <c r="L206" i="7"/>
  <c r="L228" i="7"/>
  <c r="L262" i="7"/>
  <c r="L258" i="7"/>
  <c r="L254" i="7"/>
  <c r="L201" i="7"/>
  <c r="L203" i="7"/>
  <c r="L202" i="7"/>
  <c r="L192" i="7"/>
  <c r="L190" i="7"/>
  <c r="L188" i="7"/>
  <c r="L186" i="7"/>
  <c r="L184" i="7"/>
  <c r="L182" i="7"/>
  <c r="L198" i="7"/>
  <c r="L196" i="7"/>
  <c r="L194" i="7"/>
  <c r="L252" i="7"/>
  <c r="L250" i="7"/>
  <c r="L248" i="7"/>
  <c r="L238" i="7"/>
  <c r="L236" i="7"/>
  <c r="L234" i="7"/>
  <c r="L232" i="7"/>
  <c r="L246" i="7"/>
  <c r="L244" i="7"/>
  <c r="L242" i="7"/>
  <c r="L240" i="7"/>
  <c r="L226" i="7"/>
  <c r="L224" i="7"/>
  <c r="L230" i="7"/>
  <c r="L261" i="7"/>
  <c r="L257" i="7"/>
  <c r="L229" i="7"/>
  <c r="L172" i="7"/>
  <c r="L176" i="7"/>
  <c r="L171" i="7"/>
  <c r="L164" i="7"/>
  <c r="L170" i="7"/>
  <c r="L166" i="7"/>
  <c r="L167" i="7"/>
  <c r="L162" i="7"/>
  <c r="L211" i="7"/>
  <c r="L210" i="7"/>
  <c r="L218" i="7"/>
  <c r="L223" i="7"/>
  <c r="L222" i="7"/>
  <c r="L212" i="7"/>
  <c r="L217" i="7"/>
  <c r="L208" i="7"/>
  <c r="L207" i="7"/>
  <c r="L260" i="7"/>
  <c r="L256" i="7"/>
  <c r="L216" i="7"/>
  <c r="L200" i="7"/>
  <c r="L204" i="7"/>
  <c r="L193" i="7"/>
  <c r="L191" i="7"/>
  <c r="L189" i="7"/>
  <c r="L187" i="7"/>
  <c r="L185" i="7"/>
  <c r="L183" i="7"/>
  <c r="L199" i="7"/>
  <c r="L197" i="7"/>
  <c r="L195" i="7"/>
  <c r="L253" i="7"/>
  <c r="L251" i="7"/>
  <c r="L249" i="7"/>
  <c r="L239" i="7"/>
  <c r="L237" i="7"/>
  <c r="L235" i="7"/>
  <c r="L233" i="7"/>
  <c r="L247" i="7"/>
  <c r="L245" i="7"/>
  <c r="L243" i="7"/>
  <c r="L241" i="7"/>
  <c r="L227" i="7"/>
  <c r="L225" i="7"/>
  <c r="L231" i="7"/>
  <c r="L263" i="7"/>
  <c r="L259" i="7"/>
  <c r="L255" i="7"/>
  <c r="L475" i="7"/>
  <c r="L453" i="7"/>
  <c r="L328" i="7"/>
  <c r="L472" i="7"/>
  <c r="L462" i="7"/>
  <c r="L454" i="7"/>
  <c r="L463" i="7"/>
  <c r="L337" i="7"/>
  <c r="L483" i="7"/>
  <c r="L457" i="7"/>
  <c r="L484" i="7"/>
  <c r="L427" i="7"/>
  <c r="L441" i="7"/>
  <c r="L451" i="7"/>
  <c r="L448" i="7"/>
  <c r="L326" i="7"/>
  <c r="L419" i="7"/>
  <c r="L478" i="7"/>
  <c r="L426" i="7"/>
  <c r="L420" i="7"/>
  <c r="L458" i="7"/>
  <c r="L339" i="7"/>
  <c r="L345" i="7"/>
  <c r="L425" i="7"/>
  <c r="L464" i="7"/>
  <c r="L471" i="7"/>
  <c r="L424" i="7"/>
  <c r="L440" i="7"/>
  <c r="L456" i="7"/>
  <c r="L447" i="7"/>
  <c r="L323" i="7"/>
  <c r="L473" i="7"/>
  <c r="L450" i="7"/>
  <c r="L481" i="7"/>
  <c r="L423" i="7"/>
  <c r="L421" i="7"/>
  <c r="L455" i="7"/>
  <c r="L334" i="7"/>
  <c r="L348" i="7"/>
  <c r="L446" i="7"/>
  <c r="L476" i="7"/>
  <c r="L438" i="7"/>
  <c r="L434" i="7"/>
  <c r="L445" i="7"/>
  <c r="L331" i="7"/>
  <c r="L461" i="7"/>
  <c r="L336" i="7"/>
  <c r="L482" i="7"/>
  <c r="L436" i="7"/>
  <c r="L422" i="7"/>
  <c r="L459" i="7"/>
  <c r="L335" i="7"/>
  <c r="L327" i="7"/>
  <c r="L437" i="7"/>
  <c r="L324" i="7"/>
  <c r="L479" i="7"/>
  <c r="L435" i="7"/>
  <c r="L431" i="7"/>
  <c r="L444" i="7"/>
  <c r="L340" i="7"/>
  <c r="L429" i="7"/>
  <c r="L338" i="7"/>
  <c r="L474" i="7"/>
  <c r="L470" i="7"/>
  <c r="L430" i="7"/>
  <c r="L465" i="7"/>
  <c r="L329" i="7"/>
  <c r="L439" i="7"/>
  <c r="L432" i="7"/>
  <c r="L433" i="7"/>
  <c r="L460" i="7"/>
  <c r="L485" i="7"/>
  <c r="L449" i="7"/>
  <c r="L330" i="7"/>
  <c r="L443" i="7"/>
  <c r="L346" i="7"/>
  <c r="L466" i="7"/>
  <c r="L428" i="7"/>
  <c r="L325" i="7"/>
  <c r="L480" i="7"/>
  <c r="L333" i="7"/>
  <c r="L477" i="7"/>
  <c r="L332" i="7"/>
  <c r="L442" i="7"/>
  <c r="L468" i="7"/>
  <c r="L347" i="7"/>
  <c r="L467" i="7"/>
  <c r="L469" i="7"/>
  <c r="L452" i="7"/>
  <c r="L304" i="7"/>
  <c r="L295" i="7"/>
  <c r="L317" i="7"/>
  <c r="L179" i="7"/>
  <c r="L309" i="7"/>
  <c r="L287" i="7"/>
  <c r="L487" i="7"/>
  <c r="L281" i="7"/>
  <c r="L286" i="7"/>
  <c r="L316" i="7"/>
  <c r="L142" i="7"/>
  <c r="L153" i="7"/>
  <c r="L135" i="7"/>
  <c r="L312" i="7"/>
  <c r="L291" i="7"/>
  <c r="L267" i="7"/>
  <c r="L305" i="7"/>
  <c r="L298" i="7"/>
  <c r="L284" i="7"/>
  <c r="L318" i="7"/>
  <c r="L314" i="7"/>
  <c r="L156" i="7"/>
  <c r="L140" i="7"/>
  <c r="L121" i="7"/>
  <c r="L108" i="7"/>
  <c r="L92" i="7"/>
  <c r="L88" i="7"/>
  <c r="L80" i="7"/>
  <c r="L54" i="7"/>
  <c r="L58" i="7"/>
  <c r="L44" i="7"/>
  <c r="L74" i="7"/>
  <c r="L35" i="7"/>
  <c r="L27" i="7"/>
  <c r="L19" i="7"/>
  <c r="L11" i="7"/>
  <c r="L158" i="7"/>
  <c r="L152" i="7"/>
  <c r="L123" i="7"/>
  <c r="L110" i="7"/>
  <c r="L94" i="7"/>
  <c r="L120" i="7"/>
  <c r="L112" i="7"/>
  <c r="L107" i="7"/>
  <c r="L99" i="7"/>
  <c r="L91" i="7"/>
  <c r="L81" i="7"/>
  <c r="L55" i="7"/>
  <c r="L59" i="7"/>
  <c r="L45" i="7"/>
  <c r="L37" i="7"/>
  <c r="L36" i="7"/>
  <c r="L28" i="7"/>
  <c r="L20" i="7"/>
  <c r="L12" i="7"/>
  <c r="L315" i="7"/>
  <c r="L126" i="7"/>
  <c r="L275" i="7"/>
  <c r="L486" i="7"/>
  <c r="L125" i="7"/>
  <c r="L82" i="7"/>
  <c r="L46" i="7"/>
  <c r="L306" i="7"/>
  <c r="L289" i="7"/>
  <c r="L321" i="7"/>
  <c r="L177" i="7"/>
  <c r="L280" i="7"/>
  <c r="L273" i="7"/>
  <c r="L4" i="7"/>
  <c r="L277" i="7"/>
  <c r="L282" i="7"/>
  <c r="L488" i="7"/>
  <c r="L159" i="7"/>
  <c r="L150" i="7"/>
  <c r="L141" i="7"/>
  <c r="L130" i="7"/>
  <c r="L300" i="7"/>
  <c r="L285" i="7"/>
  <c r="L319" i="7"/>
  <c r="L301" i="7"/>
  <c r="L294" i="7"/>
  <c r="L274" i="7"/>
  <c r="L322" i="7"/>
  <c r="L178" i="7"/>
  <c r="L143" i="7"/>
  <c r="L136" i="7"/>
  <c r="L117" i="7"/>
  <c r="L104" i="7"/>
  <c r="L90" i="7"/>
  <c r="L86" i="7"/>
  <c r="L78" i="7"/>
  <c r="L52" i="7"/>
  <c r="L50" i="7"/>
  <c r="L42" i="7"/>
  <c r="L72" i="7"/>
  <c r="L33" i="7"/>
  <c r="L25" i="7"/>
  <c r="L17" i="7"/>
  <c r="L9" i="7"/>
  <c r="L145" i="7"/>
  <c r="L138" i="7"/>
  <c r="L119" i="7"/>
  <c r="L106" i="7"/>
  <c r="L67" i="7"/>
  <c r="L118" i="7"/>
  <c r="L132" i="7"/>
  <c r="L105" i="7"/>
  <c r="L97" i="7"/>
  <c r="L89" i="7"/>
  <c r="L87" i="7"/>
  <c r="L79" i="7"/>
  <c r="L53" i="7"/>
  <c r="L57" i="7"/>
  <c r="L43" i="7"/>
  <c r="L73" i="7"/>
  <c r="L34" i="7"/>
  <c r="L26" i="7"/>
  <c r="L18" i="7"/>
  <c r="L10" i="7"/>
  <c r="L311" i="7"/>
  <c r="L292" i="7"/>
  <c r="L266" i="7"/>
  <c r="L155" i="7"/>
  <c r="L297" i="7"/>
  <c r="L310" i="7"/>
  <c r="L264" i="7"/>
  <c r="L154" i="7"/>
  <c r="L131" i="7"/>
  <c r="L56" i="7"/>
  <c r="L60" i="7"/>
  <c r="L302" i="7"/>
  <c r="L283" i="7"/>
  <c r="L313" i="7"/>
  <c r="L299" i="7"/>
  <c r="L269" i="7"/>
  <c r="L307" i="7"/>
  <c r="L296" i="7"/>
  <c r="L270" i="7"/>
  <c r="L180" i="7"/>
  <c r="L157" i="7"/>
  <c r="L148" i="7"/>
  <c r="L139" i="7"/>
  <c r="L128" i="7"/>
  <c r="L278" i="7"/>
  <c r="L272" i="7"/>
  <c r="L303" i="7"/>
  <c r="L279" i="7"/>
  <c r="L290" i="7"/>
  <c r="L271" i="7"/>
  <c r="L320" i="7"/>
  <c r="L146" i="7"/>
  <c r="L149" i="7"/>
  <c r="L129" i="7"/>
  <c r="L115" i="7"/>
  <c r="L100" i="7"/>
  <c r="L65" i="7"/>
  <c r="L84" i="7"/>
  <c r="L76" i="7"/>
  <c r="L62" i="7"/>
  <c r="L48" i="7"/>
  <c r="L40" i="7"/>
  <c r="L70" i="7"/>
  <c r="L31" i="7"/>
  <c r="L23" i="7"/>
  <c r="L15" i="7"/>
  <c r="L7" i="7"/>
  <c r="L151" i="7"/>
  <c r="L134" i="7"/>
  <c r="L113" i="7"/>
  <c r="L102" i="7"/>
  <c r="L124" i="7"/>
  <c r="L116" i="7"/>
  <c r="L133" i="7"/>
  <c r="L103" i="7"/>
  <c r="L95" i="7"/>
  <c r="L66" i="7"/>
  <c r="L85" i="7"/>
  <c r="L77" i="7"/>
  <c r="L51" i="7"/>
  <c r="L49" i="7"/>
  <c r="L41" i="7"/>
  <c r="L71" i="7"/>
  <c r="L32" i="7"/>
  <c r="L24" i="7"/>
  <c r="L16" i="7"/>
  <c r="L8" i="7"/>
  <c r="L276" i="7"/>
  <c r="L268" i="7"/>
  <c r="L181" i="7"/>
  <c r="L293" i="7"/>
  <c r="L308" i="7"/>
  <c r="L144" i="7"/>
  <c r="L137" i="7"/>
  <c r="L265" i="7"/>
  <c r="L288" i="7"/>
  <c r="L160" i="7"/>
  <c r="L96" i="7"/>
  <c r="L63" i="7"/>
  <c r="L38" i="7"/>
  <c r="L13" i="7"/>
  <c r="L111" i="7"/>
  <c r="L109" i="7"/>
  <c r="L83" i="7"/>
  <c r="L39" i="7"/>
  <c r="L14" i="7"/>
  <c r="L21" i="7"/>
  <c r="L47" i="7"/>
  <c r="L68" i="7"/>
  <c r="L5" i="7"/>
  <c r="L98" i="7"/>
  <c r="L101" i="7"/>
  <c r="L75" i="7"/>
  <c r="L69" i="7"/>
  <c r="L6" i="7"/>
  <c r="L114" i="7"/>
  <c r="L22" i="7"/>
  <c r="L29" i="7"/>
  <c r="L147" i="7"/>
  <c r="L122" i="7"/>
  <c r="L93" i="7"/>
  <c r="L61" i="7"/>
  <c r="L30" i="7"/>
  <c r="L127" i="7"/>
  <c r="L64" i="7"/>
</calcChain>
</file>

<file path=xl/comments1.xml><?xml version="1.0" encoding="utf-8"?>
<comments xmlns="http://schemas.openxmlformats.org/spreadsheetml/2006/main">
  <authors>
    <author>EFFIE21</author>
  </authors>
  <commentList>
    <comment ref="J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・エッセンシャルオイル
・アロマオイル</t>
        </r>
      </text>
    </comment>
    <comment ref="J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・シアバター
・ボディオイル
・バスオイル</t>
        </r>
      </text>
    </comment>
  </commentList>
</comments>
</file>

<file path=xl/sharedStrings.xml><?xml version="1.0" encoding="utf-8"?>
<sst xmlns="http://schemas.openxmlformats.org/spreadsheetml/2006/main" count="16118" uniqueCount="2785">
  <si>
    <t>品番</t>
    <rPh sb="0" eb="2">
      <t>ヒンバン</t>
    </rPh>
    <phoneticPr fontId="4"/>
  </si>
  <si>
    <t>商品名</t>
    <rPh sb="0" eb="3">
      <t>ショウヒンメイ</t>
    </rPh>
    <phoneticPr fontId="4"/>
  </si>
  <si>
    <t>アルコール類</t>
    <rPh sb="5" eb="6">
      <t>ルイ</t>
    </rPh>
    <phoneticPr fontId="4"/>
  </si>
  <si>
    <t>-</t>
  </si>
  <si>
    <t>フランス</t>
  </si>
  <si>
    <t>3287571220038</t>
  </si>
  <si>
    <t>3287571220045</t>
  </si>
  <si>
    <t>3287571220090</t>
  </si>
  <si>
    <t>3287571220106</t>
  </si>
  <si>
    <t>3287571220069</t>
  </si>
  <si>
    <t>3287571220052</t>
  </si>
  <si>
    <t>3287571220076</t>
  </si>
  <si>
    <t>3287571220083</t>
  </si>
  <si>
    <t>3287571220021</t>
  </si>
  <si>
    <t>3287571220014</t>
  </si>
  <si>
    <t>3287571255030</t>
  </si>
  <si>
    <t>3287571255047</t>
  </si>
  <si>
    <t>3287571255092</t>
  </si>
  <si>
    <t>3287571255108</t>
  </si>
  <si>
    <t>3287571255061</t>
  </si>
  <si>
    <t>3287571255054</t>
  </si>
  <si>
    <t>3287571255078</t>
  </si>
  <si>
    <t>3287571255085</t>
  </si>
  <si>
    <t>3287571255023</t>
  </si>
  <si>
    <t>3287571255016</t>
  </si>
  <si>
    <t>キャンドル</t>
    <phoneticPr fontId="4"/>
  </si>
  <si>
    <t>3287571252039</t>
  </si>
  <si>
    <t>3287571252046</t>
  </si>
  <si>
    <t>3287571252091</t>
  </si>
  <si>
    <t>3287571252107</t>
  </si>
  <si>
    <t>3287571252060</t>
  </si>
  <si>
    <t>3287571252053</t>
  </si>
  <si>
    <t>3287571252077</t>
  </si>
  <si>
    <t>3287571252084</t>
  </si>
  <si>
    <t>3287571252015</t>
  </si>
  <si>
    <t>キャンドル</t>
  </si>
  <si>
    <t>その他</t>
    <rPh sb="2" eb="3">
      <t>タ</t>
    </rPh>
    <phoneticPr fontId="4"/>
  </si>
  <si>
    <t>OULIVO　ﾅﾘｯｼﾝｸﾞﾊﾝﾄﾞｸﾘｰﾑ S ｵﾘｰﾌﾞ 30ml</t>
  </si>
  <si>
    <t>ﾃﾞﾕﾗ　OULIVO　ﾅﾘｯｼﾝｸﾞﾘｯﾌﾟﾊﾞｰﾑ     4g</t>
  </si>
  <si>
    <t>JANなし</t>
  </si>
  <si>
    <t>3287571405039</t>
  </si>
  <si>
    <t>3287571401031</t>
  </si>
  <si>
    <t>ﾃﾞｭﾗﾝｽ ﾏﾙｾｰﾕｿｰﾌﾟ オリーブ 300g ﾗﾌｨｱ</t>
  </si>
  <si>
    <t>3287570702368</t>
  </si>
  <si>
    <t>ｼｰｸﾚｯﾄｱﾝﾄﾜｰﾇ  ボディウォッシュ 200ml</t>
  </si>
  <si>
    <t>ｼﾞｬﾙﾀﾞﾝ・ﾃﾞﾘｻﾞ  ﾎﾞﾃﾞｨｳｫｯｼｭ　200ml</t>
  </si>
  <si>
    <t>ｼﾞｬﾙﾀﾞﾝ・ﾃﾞﾘｻﾞ  ﾘｷｯﾄﾞｿｰﾌﾟ　500ml</t>
  </si>
  <si>
    <t>ｼﾞｬﾙﾀﾞﾝ・ﾃﾞﾘｻﾞ  ｵｰﾄﾞﾄﾜﾚ　100ml</t>
  </si>
  <si>
    <t>ｼﾞｬﾙﾀﾞﾝ・ﾃﾞﾘｻﾞ  ﾙｰﾑｽﾌﾟﾚｰ　100ml</t>
  </si>
  <si>
    <t>ｼﾞｬﾙﾀﾞﾝ・ﾃﾞﾘｻﾞ  ｷｬﾝﾄﾞﾙ　140ｇ</t>
  </si>
  <si>
    <t>ｼﾞｬﾙﾀﾞﾝ・ﾃﾞﾘｻﾞ  ﾌﾚｸﾞﾗﾝｽﾌﾞｰｹ　200ml</t>
  </si>
  <si>
    <t>ｽｰﾍﾞﾆｰﾙ ﾄﾞｩ ｼﾞｬﾝﾇ  ﾅﾁｭﾗﾙｿｰﾌﾟ100g</t>
  </si>
  <si>
    <t>ｽｰﾍﾞﾆｰﾙ ﾄﾞｩ ｼﾞｬﾝﾇ  ﾎﾞﾃﾞｨｳｫｯｼｭ　200ml</t>
  </si>
  <si>
    <t>ｽｰﾍﾞﾆｰﾙ ﾄﾞｩ ｼﾞｬﾝﾇ  ﾘｷｯﾄﾞｿｰﾌﾟ　500ml</t>
  </si>
  <si>
    <t>ｽｰﾍﾞﾆｰﾙ ﾄﾞｩ ｼﾞｬﾝﾇ  ハンドクリーム　75ml</t>
  </si>
  <si>
    <t>ｽｰﾍﾞﾆｰﾙ ﾄﾞｩ ｼﾞｬﾝﾇ  ｵｰﾄﾞﾄﾜﾚ　100ml</t>
  </si>
  <si>
    <t>ｽｰﾍﾞﾆｰﾙ ﾄﾞｩ ｼﾞｬﾝﾇ  ﾋﾟﾛｰﾐｽﾄ　100ml</t>
  </si>
  <si>
    <t>ｽｰﾍﾞﾆｰﾙ ﾄﾞｩ ｼﾞｬﾝﾇ  ﾙｰﾑｽﾌﾟﾚｰ　100ml</t>
  </si>
  <si>
    <t>ｽｰﾍﾞﾆｰﾙ ﾄﾞｩ ｼﾞｬﾝﾇ  ｷｬﾝﾄﾞﾙ　140ｇ</t>
  </si>
  <si>
    <t>動植物油類</t>
    <rPh sb="0" eb="3">
      <t>ドウショクブツ</t>
    </rPh>
    <rPh sb="3" eb="4">
      <t>アブラ</t>
    </rPh>
    <rPh sb="4" eb="5">
      <t>ルイ</t>
    </rPh>
    <phoneticPr fontId="4"/>
  </si>
  <si>
    <t>ナチュラルソープ　マンダリン</t>
  </si>
  <si>
    <t>La Vernede／ヴェルネード</t>
  </si>
  <si>
    <t>ｻﾎﾞﾈﾘｰ ﾅﾁｭﾗﾙﾙｰﾑｽﾌﾟﾚｰ  ローズ   100ml</t>
  </si>
  <si>
    <t>イタリア</t>
  </si>
  <si>
    <t>ポルトガル</t>
  </si>
  <si>
    <t>0827553902731</t>
  </si>
  <si>
    <t>0190577026647</t>
  </si>
  <si>
    <t>0190577027132</t>
  </si>
  <si>
    <t>0190577027101</t>
  </si>
  <si>
    <t>0190577027118</t>
  </si>
  <si>
    <t>0190577027125</t>
  </si>
  <si>
    <t>0190577105250</t>
  </si>
  <si>
    <t>0190577107254</t>
  </si>
  <si>
    <t>0190577101252</t>
  </si>
  <si>
    <t>0190577119257</t>
  </si>
  <si>
    <t>イギリス</t>
  </si>
  <si>
    <t>スコットランド</t>
  </si>
  <si>
    <t>ｽｺﾃｨｯｼｭ　シーケルプ　ﾊﾝﾄﾞｳｫｯｼｭ 300ml</t>
  </si>
  <si>
    <t>ｽｺﾃｨｯｼｭ　シーケルプ　ﾎﾞﾃﾞｨﾊﾞﾀｰ　200g</t>
  </si>
  <si>
    <t>ｽｺﾃｨｯｼｭ ﾀﾝｸﾞﾙﾄﾞﾛｰｽﾞ　ソープ 100g</t>
  </si>
  <si>
    <t>ｽｺﾃｨｯｼｭ ﾀﾝｸﾞﾙﾄﾞﾛｰｽﾞ　ﾊﾝﾄﾞｳｫｯｼｭ300ml</t>
  </si>
  <si>
    <t>ｽｺﾃｨｯｼｭ ﾀﾝｸﾞﾙﾄﾞﾛｰｽﾞ  ﾊﾝﾄﾞ&amp;ﾈｲﾙ 100ml</t>
  </si>
  <si>
    <t>ｽｺﾃｨｯｼｭ ｳｨﾛｰ&amp;ﾌﾞﾙｰﾍﾞﾙ　ﾊﾝﾄﾞｳｫｯｼｭ300ml</t>
  </si>
  <si>
    <t>ｽｺﾃｨｯｼｭ ｳｨﾛｰ&amp;ﾌﾞﾙｰﾍﾞﾙ　ﾊﾝﾄﾞ&amp;ﾈｲﾙｸﾘｰﾑ</t>
  </si>
  <si>
    <t>ｽｺﾃｨｯｼｭ ｳｨﾛｰ&amp;ﾌﾞﾙｰﾍﾞﾙ　ﾎﾞﾃﾞｨﾊﾞﾀｰ200ml</t>
  </si>
  <si>
    <t>ｽｺﾃｨｯｼｭ 缶ソープ カカオバター 100g</t>
  </si>
  <si>
    <t>ｽｺﾃｨｯｼｭ 缶ソープ シアバター 100g</t>
  </si>
  <si>
    <t>ｽｺﾃｨｯｼｭ　ｂミルク ソープ　100ｇ</t>
  </si>
  <si>
    <t>ｽｺﾃｨｯｼｭ　ｂミルク バスエッセンス　500ｍｌ</t>
  </si>
  <si>
    <t>ｽｺﾃｨｯｼｭ　ｂミルク ハンド＆ネイルクリーム　75ｍｌ</t>
  </si>
  <si>
    <t>STC MR.ベアードソープ　Mr.Perfect スペアミント＆パチュリ</t>
  </si>
  <si>
    <t>NATURALLY EUROPEAN ソープ 230g　ローズペタル</t>
  </si>
  <si>
    <t>NATURALLY EUROPEAN ハンドクリーム ミニ　ジンジャー＆ライム</t>
  </si>
  <si>
    <t>NATURALLY EUROPEAN ハンドクリーム ミニ　バーベナ</t>
  </si>
  <si>
    <t>NATURALLY EUROPEAN ハンドクリーム ミニ　ローズペタル</t>
  </si>
  <si>
    <t>ｻﾏｾｯﾄ NEソープ ｼﾞﾝｼﾞｬｰ&amp;ライム　150g</t>
  </si>
  <si>
    <t>ｻﾏｾｯﾄ NEソープ バーベナ　150g</t>
  </si>
  <si>
    <t>ｻﾏｾｯﾄ NEソープ ローズペタル　150g</t>
  </si>
  <si>
    <t>ｻﾏｾｯﾄ NEﾎﾞﾃﾞｨ&amp;ﾎｰﾑﾐｽﾄ バーベナ　100ml</t>
  </si>
  <si>
    <t>ドイツ</t>
  </si>
  <si>
    <t>Calena ﾋﾞｰｶﾞﾝﾎﾞﾃﾞｨﾛｰｼｮﾝ 250ml ローズアルガン</t>
  </si>
  <si>
    <t>Calena ﾋﾞｰｶﾞﾝﾊﾝﾄﾞｳｫｯｼｭ 250ml ラベンダーオレンジ</t>
  </si>
  <si>
    <t>Calena ﾋﾞｰｶﾞﾝﾊﾝﾄﾞｳｫｯｼｭ 250ml ライムグレープフルーツ</t>
  </si>
  <si>
    <t>Calena ﾋﾞｰｶﾞﾝﾊﾝﾄﾞｳｫｯｼｭ 250ml ローズアルガン</t>
  </si>
  <si>
    <t>Calena ビーガンハンドローション 45ｍｌ　ラベンダーオレンジ</t>
  </si>
  <si>
    <t>Calena ビーガンハンドローション 45ｍｌ　ライムグレープフルーツ</t>
  </si>
  <si>
    <t>Calena ビーガンハンドローション 45ｍｌ　ローズアルガン</t>
  </si>
  <si>
    <t>Calena ビーガンフレグランスクリーム　30g　ラベンダーオレンジ</t>
  </si>
  <si>
    <t>アメリカ</t>
  </si>
  <si>
    <t>ニュージーランド</t>
  </si>
  <si>
    <t>35x4</t>
  </si>
  <si>
    <t>crystal crush　バスボム　35g×4　アメジスト</t>
  </si>
  <si>
    <t>crystal crush　バスボム　35g×4　ローズクォーツ</t>
  </si>
  <si>
    <t>crystal crush　ハンドクリーム　アメジスト　25ml</t>
  </si>
  <si>
    <t>crystal crush　ハンドクリーム　ローズクォーツ　25ml</t>
  </si>
  <si>
    <t>日本</t>
    <rPh sb="0" eb="2">
      <t>ニホン</t>
    </rPh>
    <phoneticPr fontId="4"/>
  </si>
  <si>
    <t>ヌーベル歯ブラシホルダー</t>
  </si>
  <si>
    <t>ヌーベルソープディッシュ</t>
  </si>
  <si>
    <t>ヌーベルタンブラー</t>
  </si>
  <si>
    <t>マグカップ　ＪＥ　Ｔ’ＡＩＭＥ</t>
  </si>
  <si>
    <t>サックポーチＬピンク</t>
  </si>
  <si>
    <t>サックポーチＬブラック</t>
  </si>
  <si>
    <t>チューブリンガー</t>
  </si>
  <si>
    <t>ソープディッシュ　ホワイト　Ｓ</t>
  </si>
  <si>
    <t>スウェーデン</t>
  </si>
  <si>
    <t>ディッシュソープ　ディスペンサー</t>
  </si>
  <si>
    <t>ダストパン</t>
  </si>
  <si>
    <t>ネイルブラシ（トラディション）</t>
  </si>
  <si>
    <t>ボディブラシ（トラディション）</t>
  </si>
  <si>
    <t>バスブラシ（トラディション）</t>
  </si>
  <si>
    <t>ネイルブラシ（ヘリテージ）</t>
  </si>
  <si>
    <t>ボディブラシ（ヘリテージ）</t>
  </si>
  <si>
    <t>バスブラシ（ヘリテージ）</t>
  </si>
  <si>
    <t>ラバーカップ（ヘリテージ）</t>
  </si>
  <si>
    <t>トイレタリーバッグ　ピンク</t>
  </si>
  <si>
    <t>トイレタリーバッグ　ブルー</t>
  </si>
  <si>
    <t>ディッシュキット（クラフトチューブ入り）</t>
    <rPh sb="17" eb="18">
      <t>イ</t>
    </rPh>
    <phoneticPr fontId="14"/>
  </si>
  <si>
    <t>ディッシュキット（ウッドボックス入り）</t>
    <rPh sb="16" eb="17">
      <t>イ</t>
    </rPh>
    <phoneticPr fontId="14"/>
  </si>
  <si>
    <t>スポンジ（ステンレス）</t>
  </si>
  <si>
    <t>スポンジ（ノーマル）</t>
  </si>
  <si>
    <t>ディッシュブラシ</t>
  </si>
  <si>
    <t>スポンジ（コッパー）</t>
  </si>
  <si>
    <t>ソースパンブラシ（S）</t>
  </si>
  <si>
    <t>ソースパンブラシ（L）</t>
  </si>
  <si>
    <t>シャンパンフルートブラシ</t>
  </si>
  <si>
    <t>ボトルブラシ</t>
  </si>
  <si>
    <t>ワインデカンターブラシ</t>
  </si>
  <si>
    <t>イノックスクリップ　12個入り</t>
    <rPh sb="12" eb="13">
      <t>コ</t>
    </rPh>
    <rPh sb="13" eb="14">
      <t>イ</t>
    </rPh>
    <phoneticPr fontId="4"/>
  </si>
  <si>
    <t>ハンドタオル</t>
  </si>
  <si>
    <t>シューズケアキット</t>
  </si>
  <si>
    <t>クレープブラシ</t>
  </si>
  <si>
    <t>ファブリックブラシ</t>
  </si>
  <si>
    <t>ブランド名</t>
    <rPh sb="4" eb="5">
      <t>メイ</t>
    </rPh>
    <phoneticPr fontId="4"/>
  </si>
  <si>
    <t/>
  </si>
  <si>
    <t>ブーケ</t>
  </si>
  <si>
    <t>ミレー・エ・ベルトー</t>
  </si>
  <si>
    <t>リネンブラン</t>
  </si>
  <si>
    <t>ｻﾎﾞﾈﾘｰ ﾅﾁｭﾗﾙﾙｰﾑｽﾌﾟﾚｰ  ｽﾊﾟｲｽﾃｨｰ 100ml</t>
  </si>
  <si>
    <t>ｻﾎﾞﾈﾘｰ ｵｰﾄﾞﾄﾜﾚ　フランボワーズ 100ml</t>
  </si>
  <si>
    <t>シェービングブラシ</t>
  </si>
  <si>
    <t>ｷｬｽﾃﾙﾍﾞﾙ　ｳﾞｨﾝﾃｰｼﾞﾚﾄﾛｿｰﾌﾟ ﾌﾚｯｼｭﾎﾟﾒﾛ</t>
  </si>
  <si>
    <t>ルームスプレー</t>
  </si>
  <si>
    <t>トラベルセット</t>
  </si>
  <si>
    <t>カルーセル　　ひよこ</t>
  </si>
  <si>
    <t>サックポーチＬシルバー</t>
  </si>
  <si>
    <t>オリーブ</t>
  </si>
  <si>
    <t>アロマオイル</t>
  </si>
  <si>
    <t>マルセイユソープ</t>
  </si>
  <si>
    <t>ボンメゾン</t>
  </si>
  <si>
    <t>メンズグルーミング</t>
  </si>
  <si>
    <t>シーケルプ</t>
  </si>
  <si>
    <t>プリンセスシフォン</t>
  </si>
  <si>
    <t>ハンド＆ボディローション</t>
  </si>
  <si>
    <t>ベティベール</t>
  </si>
  <si>
    <t>中国</t>
    <rPh sb="0" eb="2">
      <t>チュウゴク</t>
    </rPh>
    <phoneticPr fontId="4"/>
  </si>
  <si>
    <t>デュランス　スローケット</t>
  </si>
  <si>
    <t>ｼﾞｬﾙﾀﾞﾝ・ﾃﾞﾘｻﾞ  ハンドクリーム　75ml</t>
  </si>
  <si>
    <t>ｽｰﾍﾞﾆｰﾙ ﾄﾞｩ ｼﾞｬﾝﾇ  ﾌﾚｸﾞﾗﾝｽﾌﾞｰｹ　200ml</t>
  </si>
  <si>
    <t>プチオリビエ　ポメグラネート　ヘアミルク　200ｍｌ</t>
  </si>
  <si>
    <t>プチオリビエ　ポメグラネート　ヘアスプレー　150ｍｌ</t>
  </si>
  <si>
    <t>ｽｺﾃｨｯｼｭ ｳｨﾛｰ&amp;ﾌﾞﾙｰﾍﾞﾙ　ソープ　100g</t>
  </si>
  <si>
    <t>ｷｬｽﾃﾙﾍﾞﾙ　ｳﾞｨﾝﾃｰｼﾞﾚﾄﾛｿｰﾌﾟ ｶｸﾀｽﾌﾗﾜｰ</t>
  </si>
  <si>
    <t>【旧】ﾗﾍﾞﾝﾀﾞｰｼﾘｰｽﾞ  バスソルト        600g</t>
  </si>
  <si>
    <t>【旧】ﾗﾍﾞﾝﾀﾞｰｼﾘｰｽﾞ  ｵｰﾄﾞﾄﾜﾚ 100ml</t>
  </si>
  <si>
    <t>種類</t>
    <rPh sb="0" eb="2">
      <t>シュルイ</t>
    </rPh>
    <phoneticPr fontId="4"/>
  </si>
  <si>
    <t>*
完売</t>
    <rPh sb="2" eb="4">
      <t>カンバイ</t>
    </rPh>
    <phoneticPr fontId="4"/>
  </si>
  <si>
    <t>シリーズ名
かな</t>
    <rPh sb="4" eb="5">
      <t>メイ</t>
    </rPh>
    <phoneticPr fontId="4"/>
  </si>
  <si>
    <t xml:space="preserve">容量 </t>
    <rPh sb="0" eb="2">
      <t>ヨウリョウ</t>
    </rPh>
    <phoneticPr fontId="4"/>
  </si>
  <si>
    <t>g/ml</t>
  </si>
  <si>
    <t>香り／カラー／サイズ</t>
    <rPh sb="0" eb="1">
      <t>カオ</t>
    </rPh>
    <phoneticPr fontId="4"/>
  </si>
  <si>
    <r>
      <t>原産国</t>
    </r>
    <r>
      <rPr>
        <b/>
        <sz val="11"/>
        <color rgb="FFFF0000"/>
        <rFont val="游ゴシック"/>
        <family val="3"/>
        <charset val="128"/>
        <scheme val="minor"/>
      </rPr>
      <t>▼</t>
    </r>
    <rPh sb="0" eb="2">
      <t>ゲンサン</t>
    </rPh>
    <rPh sb="2" eb="3">
      <t>コク</t>
    </rPh>
    <phoneticPr fontId="4"/>
  </si>
  <si>
    <t>JAN13桁</t>
    <rPh sb="5" eb="6">
      <t>ケタ</t>
    </rPh>
    <phoneticPr fontId="4"/>
  </si>
  <si>
    <r>
      <t>MSDS該当</t>
    </r>
    <r>
      <rPr>
        <b/>
        <sz val="11"/>
        <color rgb="FFFF0000"/>
        <rFont val="游ゴシック"/>
        <family val="3"/>
        <charset val="128"/>
        <scheme val="minor"/>
      </rPr>
      <t>▼</t>
    </r>
    <rPh sb="4" eb="6">
      <t>ガイトウ</t>
    </rPh>
    <phoneticPr fontId="4"/>
  </si>
  <si>
    <r>
      <t>薬事</t>
    </r>
    <r>
      <rPr>
        <b/>
        <sz val="11"/>
        <color rgb="FFFF0000"/>
        <rFont val="游ゴシック"/>
        <family val="3"/>
        <charset val="128"/>
        <scheme val="minor"/>
      </rPr>
      <t>▼</t>
    </r>
    <rPh sb="0" eb="2">
      <t>ヤクジ</t>
    </rPh>
    <phoneticPr fontId="4"/>
  </si>
  <si>
    <t>プラント</t>
    <phoneticPr fontId="4"/>
  </si>
  <si>
    <t>キャンドル</t>
    <phoneticPr fontId="4"/>
  </si>
  <si>
    <t>g</t>
    <phoneticPr fontId="4"/>
  </si>
  <si>
    <t>ローズペタル</t>
    <phoneticPr fontId="4"/>
  </si>
  <si>
    <t>キャンドル</t>
    <phoneticPr fontId="4"/>
  </si>
  <si>
    <t>フローラル</t>
  </si>
  <si>
    <t>プラント</t>
    <phoneticPr fontId="4"/>
  </si>
  <si>
    <t>ラディアントカメリア</t>
    <phoneticPr fontId="4"/>
  </si>
  <si>
    <t>キャンドル</t>
    <phoneticPr fontId="4"/>
  </si>
  <si>
    <t>g</t>
    <phoneticPr fontId="4"/>
  </si>
  <si>
    <t>コットンムスク</t>
    <phoneticPr fontId="4"/>
  </si>
  <si>
    <t>プラント</t>
    <phoneticPr fontId="4"/>
  </si>
  <si>
    <t>エクスクイジットベリー</t>
    <phoneticPr fontId="4"/>
  </si>
  <si>
    <t>キャンドル</t>
    <phoneticPr fontId="4"/>
  </si>
  <si>
    <t>センシュアルモノイ</t>
    <phoneticPr fontId="4"/>
  </si>
  <si>
    <t>スパークリングベルベーヌ</t>
    <phoneticPr fontId="4"/>
  </si>
  <si>
    <t>ディフューザー</t>
    <phoneticPr fontId="4"/>
  </si>
  <si>
    <t>ml</t>
    <phoneticPr fontId="4"/>
  </si>
  <si>
    <t>ローズペタル</t>
    <phoneticPr fontId="4"/>
  </si>
  <si>
    <t>ディフューザー</t>
    <phoneticPr fontId="4"/>
  </si>
  <si>
    <t>ラディアントカメリア</t>
    <phoneticPr fontId="4"/>
  </si>
  <si>
    <t>ml</t>
    <phoneticPr fontId="4"/>
  </si>
  <si>
    <t>エクスクイジットベリー</t>
    <phoneticPr fontId="4"/>
  </si>
  <si>
    <t>プラント</t>
    <phoneticPr fontId="4"/>
  </si>
  <si>
    <t>ディフューザー</t>
    <phoneticPr fontId="4"/>
  </si>
  <si>
    <t>ml</t>
    <phoneticPr fontId="4"/>
  </si>
  <si>
    <t>センシュアルモノイ</t>
    <phoneticPr fontId="4"/>
  </si>
  <si>
    <t>プラント</t>
    <phoneticPr fontId="4"/>
  </si>
  <si>
    <t>ハンドクリーム</t>
    <phoneticPr fontId="4"/>
  </si>
  <si>
    <t>ml</t>
    <phoneticPr fontId="4"/>
  </si>
  <si>
    <t>ハンドクリーム</t>
  </si>
  <si>
    <t>-</t>
    <phoneticPr fontId="4"/>
  </si>
  <si>
    <t>*</t>
    <phoneticPr fontId="4"/>
  </si>
  <si>
    <t>プラント</t>
    <phoneticPr fontId="4"/>
  </si>
  <si>
    <t>ml</t>
    <phoneticPr fontId="4"/>
  </si>
  <si>
    <t>*</t>
    <phoneticPr fontId="4"/>
  </si>
  <si>
    <t>ハンドクリーム</t>
    <phoneticPr fontId="4"/>
  </si>
  <si>
    <t>フォーオクロックフラワー</t>
    <phoneticPr fontId="4"/>
  </si>
  <si>
    <t>-</t>
    <phoneticPr fontId="4"/>
  </si>
  <si>
    <t>プラント</t>
    <phoneticPr fontId="4"/>
  </si>
  <si>
    <t>ml</t>
    <phoneticPr fontId="4"/>
  </si>
  <si>
    <t>エクスクイジットベリー</t>
    <phoneticPr fontId="4"/>
  </si>
  <si>
    <t>プリティポピー</t>
    <phoneticPr fontId="4"/>
  </si>
  <si>
    <t>*</t>
    <phoneticPr fontId="4"/>
  </si>
  <si>
    <t>ハンドクリーム</t>
    <phoneticPr fontId="4"/>
  </si>
  <si>
    <t>スプリングラベンダー</t>
    <phoneticPr fontId="4"/>
  </si>
  <si>
    <t>ラディアントカメリア</t>
    <phoneticPr fontId="4"/>
  </si>
  <si>
    <t>オリエンタルパチュリ</t>
    <phoneticPr fontId="4"/>
  </si>
  <si>
    <t>*</t>
    <phoneticPr fontId="4"/>
  </si>
  <si>
    <t>シェイズオブウッド</t>
    <phoneticPr fontId="4"/>
  </si>
  <si>
    <t>デリシャスフィグ</t>
    <phoneticPr fontId="4"/>
  </si>
  <si>
    <t>ハンドクリーム　ミニ</t>
    <phoneticPr fontId="4"/>
  </si>
  <si>
    <t>ハンドクリーム　ミニ</t>
    <phoneticPr fontId="4"/>
  </si>
  <si>
    <t>リキッドソープ</t>
    <phoneticPr fontId="4"/>
  </si>
  <si>
    <t>リキッドソープ</t>
    <phoneticPr fontId="4"/>
  </si>
  <si>
    <t>コットンムスク</t>
    <phoneticPr fontId="4"/>
  </si>
  <si>
    <t>リキッドソープ</t>
    <phoneticPr fontId="4"/>
  </si>
  <si>
    <t>センシュアルモノイ</t>
    <phoneticPr fontId="4"/>
  </si>
  <si>
    <t>ボディローション</t>
    <phoneticPr fontId="4"/>
  </si>
  <si>
    <t>ローズペタル</t>
    <phoneticPr fontId="4"/>
  </si>
  <si>
    <t>フォーオクロックフラワー</t>
    <phoneticPr fontId="4"/>
  </si>
  <si>
    <t>*</t>
    <phoneticPr fontId="4"/>
  </si>
  <si>
    <t>ボディローション</t>
    <phoneticPr fontId="4"/>
  </si>
  <si>
    <t>オリエンタルパチュリ</t>
    <phoneticPr fontId="4"/>
  </si>
  <si>
    <t>ボディローション</t>
    <phoneticPr fontId="4"/>
  </si>
  <si>
    <t>デリシャスフィグ</t>
    <phoneticPr fontId="4"/>
  </si>
  <si>
    <t>ボディローション　ミニ</t>
    <phoneticPr fontId="4"/>
  </si>
  <si>
    <t>ボディローション　ミニ</t>
    <phoneticPr fontId="4"/>
  </si>
  <si>
    <t>オードパルファム</t>
    <phoneticPr fontId="4"/>
  </si>
  <si>
    <t>香水</t>
    <rPh sb="0" eb="2">
      <t>コウスイ</t>
    </rPh>
    <phoneticPr fontId="4"/>
  </si>
  <si>
    <t>プラント</t>
    <phoneticPr fontId="4"/>
  </si>
  <si>
    <t>エクスクイジットベリー</t>
    <phoneticPr fontId="4"/>
  </si>
  <si>
    <t>プリティポピー</t>
    <phoneticPr fontId="4"/>
  </si>
  <si>
    <t>ml</t>
    <phoneticPr fontId="4"/>
  </si>
  <si>
    <t>センシュアルモノイ</t>
    <phoneticPr fontId="4"/>
  </si>
  <si>
    <t>オリエンタルパチュリ</t>
    <phoneticPr fontId="4"/>
  </si>
  <si>
    <t>ml</t>
    <phoneticPr fontId="4"/>
  </si>
  <si>
    <t>シェイズオブウッド</t>
    <phoneticPr fontId="4"/>
  </si>
  <si>
    <t>デリシャスフィグ</t>
    <phoneticPr fontId="4"/>
  </si>
  <si>
    <t>シャワージェル（液体石けん）</t>
    <rPh sb="8" eb="10">
      <t>エキタイ</t>
    </rPh>
    <rPh sb="10" eb="11">
      <t>セッ</t>
    </rPh>
    <phoneticPr fontId="4"/>
  </si>
  <si>
    <t>センシュアルモノイ</t>
    <phoneticPr fontId="4"/>
  </si>
  <si>
    <t>スプリングラベンダー</t>
    <phoneticPr fontId="4"/>
  </si>
  <si>
    <t>デリシャスフィグ</t>
    <phoneticPr fontId="4"/>
  </si>
  <si>
    <t>シャワージェル（液体石けん）ミニ</t>
    <rPh sb="8" eb="11">
      <t>エキタイセッ</t>
    </rPh>
    <phoneticPr fontId="4"/>
  </si>
  <si>
    <t>スパークリングベルベーヌ</t>
    <phoneticPr fontId="4"/>
  </si>
  <si>
    <t>プリティポピー</t>
    <phoneticPr fontId="4"/>
  </si>
  <si>
    <t>ソープ</t>
    <phoneticPr fontId="4"/>
  </si>
  <si>
    <t>g</t>
    <phoneticPr fontId="4"/>
  </si>
  <si>
    <t>ソープ</t>
    <phoneticPr fontId="4"/>
  </si>
  <si>
    <t>スパークリングベルベーヌ</t>
    <phoneticPr fontId="4"/>
  </si>
  <si>
    <t>ソープ</t>
    <phoneticPr fontId="4"/>
  </si>
  <si>
    <t>g</t>
    <phoneticPr fontId="4"/>
  </si>
  <si>
    <t>ソープ　ミニ</t>
    <phoneticPr fontId="4"/>
  </si>
  <si>
    <t>ソープ　ミニ</t>
    <phoneticPr fontId="4"/>
  </si>
  <si>
    <t>g</t>
    <phoneticPr fontId="4"/>
  </si>
  <si>
    <t>オードトワレ　ミニ</t>
    <phoneticPr fontId="4"/>
  </si>
  <si>
    <t>オードトワレ</t>
    <phoneticPr fontId="4"/>
  </si>
  <si>
    <t>オードトワレ　ミニ</t>
    <phoneticPr fontId="4"/>
  </si>
  <si>
    <t>オードトワレ</t>
    <phoneticPr fontId="4"/>
  </si>
  <si>
    <t>プラント</t>
    <phoneticPr fontId="4"/>
  </si>
  <si>
    <t>フランス</t>
    <phoneticPr fontId="4"/>
  </si>
  <si>
    <t>マルセイユ</t>
    <phoneticPr fontId="4"/>
  </si>
  <si>
    <t>マルセイユリキッドソープ</t>
    <phoneticPr fontId="4"/>
  </si>
  <si>
    <t>ml</t>
    <phoneticPr fontId="4"/>
  </si>
  <si>
    <t>ローズ</t>
    <phoneticPr fontId="4"/>
  </si>
  <si>
    <t>マルセイユ</t>
    <phoneticPr fontId="4"/>
  </si>
  <si>
    <t>ラベンダー</t>
    <phoneticPr fontId="4"/>
  </si>
  <si>
    <t>コットン</t>
    <phoneticPr fontId="4"/>
  </si>
  <si>
    <t>マルセイユ</t>
    <phoneticPr fontId="4"/>
  </si>
  <si>
    <t>マルセイユリキッドソープ</t>
    <phoneticPr fontId="4"/>
  </si>
  <si>
    <t>ベルベーヌ</t>
    <phoneticPr fontId="4"/>
  </si>
  <si>
    <t>マルセイユリキッドソープ</t>
    <phoneticPr fontId="4"/>
  </si>
  <si>
    <t>コクリコ</t>
    <phoneticPr fontId="4"/>
  </si>
  <si>
    <t>オリーブ</t>
    <phoneticPr fontId="4"/>
  </si>
  <si>
    <t>レモンジンジャー</t>
    <phoneticPr fontId="4"/>
  </si>
  <si>
    <t>マルセイユリキッドソープ</t>
    <phoneticPr fontId="4"/>
  </si>
  <si>
    <t>ピーチ</t>
    <phoneticPr fontId="4"/>
  </si>
  <si>
    <t>マルセイユソープ</t>
    <phoneticPr fontId="4"/>
  </si>
  <si>
    <t>ピーチ</t>
    <phoneticPr fontId="4"/>
  </si>
  <si>
    <t>マルセイユソープ</t>
    <phoneticPr fontId="4"/>
  </si>
  <si>
    <t>ローズ</t>
    <phoneticPr fontId="4"/>
  </si>
  <si>
    <t>ラベンダー</t>
    <phoneticPr fontId="4"/>
  </si>
  <si>
    <t>マルセイユソープ</t>
    <phoneticPr fontId="4"/>
  </si>
  <si>
    <t>オリーブ</t>
    <phoneticPr fontId="4"/>
  </si>
  <si>
    <t>レモンジンジャー</t>
    <phoneticPr fontId="4"/>
  </si>
  <si>
    <t>ピローミスト</t>
    <phoneticPr fontId="4"/>
  </si>
  <si>
    <t>ピローミスト</t>
  </si>
  <si>
    <t>ローズバッド</t>
    <phoneticPr fontId="4"/>
  </si>
  <si>
    <t>ラベンダーフラワー</t>
    <phoneticPr fontId="4"/>
  </si>
  <si>
    <t>イブニングハーバルティー</t>
    <phoneticPr fontId="4"/>
  </si>
  <si>
    <t>ピローミスト</t>
    <phoneticPr fontId="4"/>
  </si>
  <si>
    <t>コットンフラワー</t>
    <phoneticPr fontId="4"/>
  </si>
  <si>
    <t>ムーンフラワー</t>
    <phoneticPr fontId="4"/>
  </si>
  <si>
    <t>リネンフラワー</t>
    <phoneticPr fontId="4"/>
  </si>
  <si>
    <t>ライムフラワー</t>
    <phoneticPr fontId="4"/>
  </si>
  <si>
    <t>パッションフラワー</t>
    <phoneticPr fontId="4"/>
  </si>
  <si>
    <t>パッショネイトナイト</t>
    <phoneticPr fontId="4"/>
  </si>
  <si>
    <t>クールナイト</t>
    <phoneticPr fontId="4"/>
  </si>
  <si>
    <t>ピローミスト</t>
    <phoneticPr fontId="4"/>
  </si>
  <si>
    <t>フレッシュリネン</t>
    <phoneticPr fontId="4"/>
  </si>
  <si>
    <t>アロマオイル</t>
    <phoneticPr fontId="4"/>
  </si>
  <si>
    <t>アロマオイル</t>
    <phoneticPr fontId="4"/>
  </si>
  <si>
    <t>ラベンダー</t>
    <phoneticPr fontId="4"/>
  </si>
  <si>
    <t>アロマオイル</t>
    <phoneticPr fontId="4"/>
  </si>
  <si>
    <t>ホワイトティー</t>
    <phoneticPr fontId="4"/>
  </si>
  <si>
    <t>アロマオイル</t>
    <phoneticPr fontId="4"/>
  </si>
  <si>
    <t>コットンフラワー</t>
    <phoneticPr fontId="4"/>
  </si>
  <si>
    <t>チェリーブロッサム</t>
    <phoneticPr fontId="4"/>
  </si>
  <si>
    <t>ホワイトカメリア</t>
    <phoneticPr fontId="4"/>
  </si>
  <si>
    <t>リネンケア</t>
    <phoneticPr fontId="4"/>
  </si>
  <si>
    <t>ランドリーソープ（洗濯用洗剤）</t>
    <rPh sb="9" eb="14">
      <t>センタクヨウセンザイ</t>
    </rPh>
    <phoneticPr fontId="4"/>
  </si>
  <si>
    <t>リネンケア</t>
    <phoneticPr fontId="4"/>
  </si>
  <si>
    <t>ジャスミン</t>
    <phoneticPr fontId="4"/>
  </si>
  <si>
    <t>リネンケア</t>
    <phoneticPr fontId="4"/>
  </si>
  <si>
    <t>フラワーオレンジ</t>
    <phoneticPr fontId="4"/>
  </si>
  <si>
    <t>ティヨール</t>
    <phoneticPr fontId="4"/>
  </si>
  <si>
    <t>バニラ</t>
    <phoneticPr fontId="4"/>
  </si>
  <si>
    <t>リネンミスト</t>
    <phoneticPr fontId="4"/>
  </si>
  <si>
    <t>リネンミスト</t>
    <phoneticPr fontId="4"/>
  </si>
  <si>
    <t>ラベンダーフラワー</t>
    <phoneticPr fontId="4"/>
  </si>
  <si>
    <t>フランス</t>
    <phoneticPr fontId="4"/>
  </si>
  <si>
    <t>リネンミスト</t>
    <phoneticPr fontId="4"/>
  </si>
  <si>
    <t>フレッシュリネン</t>
    <phoneticPr fontId="4"/>
  </si>
  <si>
    <t>リネンケア</t>
    <phoneticPr fontId="4"/>
  </si>
  <si>
    <t>ローズ</t>
    <phoneticPr fontId="4"/>
  </si>
  <si>
    <t>ml</t>
    <phoneticPr fontId="4"/>
  </si>
  <si>
    <t>コットンフラワー</t>
    <phoneticPr fontId="4"/>
  </si>
  <si>
    <t>ジャスミン</t>
    <phoneticPr fontId="4"/>
  </si>
  <si>
    <t>フラワーオレンジ</t>
    <phoneticPr fontId="4"/>
  </si>
  <si>
    <t>シナモンオレンジ</t>
    <phoneticPr fontId="4"/>
  </si>
  <si>
    <t>リネンケア</t>
    <phoneticPr fontId="4"/>
  </si>
  <si>
    <t>ソフナー（柔軟剤）</t>
    <rPh sb="5" eb="8">
      <t>ジュウナンザイ</t>
    </rPh>
    <phoneticPr fontId="4"/>
  </si>
  <si>
    <t>ローズ</t>
    <phoneticPr fontId="4"/>
  </si>
  <si>
    <t>コットンフラワー</t>
    <phoneticPr fontId="4"/>
  </si>
  <si>
    <t>ジャスミン</t>
    <phoneticPr fontId="4"/>
  </si>
  <si>
    <t>ティヨール</t>
    <phoneticPr fontId="4"/>
  </si>
  <si>
    <t>バニラ</t>
    <phoneticPr fontId="4"/>
  </si>
  <si>
    <t>ハンドクラフトキャンドル</t>
    <phoneticPr fontId="4"/>
  </si>
  <si>
    <t>ハンドクラフトキャンドル</t>
    <phoneticPr fontId="4"/>
  </si>
  <si>
    <t>ベルベーヌ</t>
    <phoneticPr fontId="4"/>
  </si>
  <si>
    <t>アンバーハニー</t>
    <phoneticPr fontId="4"/>
  </si>
  <si>
    <t>*</t>
    <phoneticPr fontId="4"/>
  </si>
  <si>
    <t>ハンドクラフトキャンドル</t>
    <phoneticPr fontId="4"/>
  </si>
  <si>
    <t>デリシャスフルーツ</t>
    <phoneticPr fontId="4"/>
  </si>
  <si>
    <t>ホワイトカメリア</t>
    <phoneticPr fontId="4"/>
  </si>
  <si>
    <t>フレッシュグラス</t>
    <phoneticPr fontId="4"/>
  </si>
  <si>
    <t>シルバーハニーサックル</t>
    <phoneticPr fontId="4"/>
  </si>
  <si>
    <t>シーミスト</t>
    <phoneticPr fontId="4"/>
  </si>
  <si>
    <t>シャンパンムスク</t>
    <phoneticPr fontId="4"/>
  </si>
  <si>
    <t>ハンドクラフトキャンドル</t>
    <phoneticPr fontId="4"/>
  </si>
  <si>
    <t>ピンクグレープフルーツ</t>
    <phoneticPr fontId="4"/>
  </si>
  <si>
    <t>デイジー</t>
    <phoneticPr fontId="4"/>
  </si>
  <si>
    <t>シトラス(ﾗｲﾑ)ミント</t>
    <phoneticPr fontId="4"/>
  </si>
  <si>
    <t>スイートピー</t>
    <phoneticPr fontId="4"/>
  </si>
  <si>
    <t>コットンフラワー</t>
    <phoneticPr fontId="4"/>
  </si>
  <si>
    <t>キャンドルミニ</t>
    <phoneticPr fontId="4"/>
  </si>
  <si>
    <t>ハンドクラフトキャンドル</t>
    <phoneticPr fontId="4"/>
  </si>
  <si>
    <t>g</t>
    <phoneticPr fontId="4"/>
  </si>
  <si>
    <t>プレシャスアンバー</t>
    <phoneticPr fontId="4"/>
  </si>
  <si>
    <t>ハンドクラフトキャンドル</t>
    <phoneticPr fontId="4"/>
  </si>
  <si>
    <t>キャンドルミニ</t>
    <phoneticPr fontId="4"/>
  </si>
  <si>
    <t>モノイフラワー</t>
    <phoneticPr fontId="4"/>
  </si>
  <si>
    <t>オレンジブロッサム</t>
    <phoneticPr fontId="4"/>
  </si>
  <si>
    <t>マンゴー＆パッションフルーツ</t>
    <phoneticPr fontId="4"/>
  </si>
  <si>
    <t>シトラス（ライム）＆ミント</t>
    <phoneticPr fontId="4"/>
  </si>
  <si>
    <t>キャンドルミニ</t>
    <phoneticPr fontId="4"/>
  </si>
  <si>
    <t>シルバーシダー</t>
    <phoneticPr fontId="4"/>
  </si>
  <si>
    <t>フレグランスブーケ</t>
    <phoneticPr fontId="4"/>
  </si>
  <si>
    <t>ローズ</t>
  </si>
  <si>
    <t>ディフューザー</t>
  </si>
  <si>
    <t>ラベンダー</t>
  </si>
  <si>
    <t>フレグランスブーケ</t>
    <phoneticPr fontId="4"/>
  </si>
  <si>
    <t>ホワイトティー</t>
  </si>
  <si>
    <t>ジャスミン</t>
  </si>
  <si>
    <t>フレグランスブーケ</t>
    <phoneticPr fontId="4"/>
  </si>
  <si>
    <t>チェリーブロッサム</t>
    <phoneticPr fontId="4"/>
  </si>
  <si>
    <t>ベルベーヌ</t>
  </si>
  <si>
    <t>コクリコ</t>
  </si>
  <si>
    <t>ライラック</t>
  </si>
  <si>
    <t>フレッシュグラス</t>
    <phoneticPr fontId="4"/>
  </si>
  <si>
    <t>トンカ</t>
  </si>
  <si>
    <t>シーミスト</t>
  </si>
  <si>
    <t>シャンパンムスク</t>
  </si>
  <si>
    <t>デイジー</t>
  </si>
  <si>
    <t>ホワイトサンダルウッド</t>
    <phoneticPr fontId="4"/>
  </si>
  <si>
    <t>リネンフラワー</t>
    <phoneticPr fontId="4"/>
  </si>
  <si>
    <t>ホワイトカメリア</t>
    <phoneticPr fontId="4"/>
  </si>
  <si>
    <t>フレグランスブーケ</t>
    <phoneticPr fontId="4"/>
  </si>
  <si>
    <t>シトラス(ﾗｲﾑ)ミント</t>
    <phoneticPr fontId="4"/>
  </si>
  <si>
    <t>フラワーブーケ（カメリアの花）</t>
    <rPh sb="13" eb="14">
      <t>ハナ</t>
    </rPh>
    <phoneticPr fontId="4"/>
  </si>
  <si>
    <t>ml</t>
    <phoneticPr fontId="4"/>
  </si>
  <si>
    <t>コクリコ</t>
    <phoneticPr fontId="4"/>
  </si>
  <si>
    <t>フラワーブーケ（ガーデニアの花）</t>
    <rPh sb="14" eb="15">
      <t>ハナ</t>
    </rPh>
    <phoneticPr fontId="4"/>
  </si>
  <si>
    <t>フラワーブーケ（ローズの花）</t>
    <rPh sb="12" eb="13">
      <t>ハナ</t>
    </rPh>
    <phoneticPr fontId="4"/>
  </si>
  <si>
    <t>ローズ</t>
    <phoneticPr fontId="4"/>
  </si>
  <si>
    <t>リフィル（液体）</t>
    <rPh sb="5" eb="7">
      <t>エキタイ</t>
    </rPh>
    <phoneticPr fontId="4"/>
  </si>
  <si>
    <t>ml</t>
    <phoneticPr fontId="4"/>
  </si>
  <si>
    <t>ローズ</t>
    <phoneticPr fontId="4"/>
  </si>
  <si>
    <t>ラベンダー</t>
    <phoneticPr fontId="4"/>
  </si>
  <si>
    <t>ホワイトティー</t>
    <phoneticPr fontId="4"/>
  </si>
  <si>
    <t>コットンフラワー</t>
    <phoneticPr fontId="4"/>
  </si>
  <si>
    <t>チェリーブロッサム</t>
    <phoneticPr fontId="4"/>
  </si>
  <si>
    <t>ベルベーヌ</t>
    <phoneticPr fontId="4"/>
  </si>
  <si>
    <t>コクリコ</t>
    <phoneticPr fontId="4"/>
  </si>
  <si>
    <t>ライラック</t>
    <phoneticPr fontId="4"/>
  </si>
  <si>
    <t>フレッシュグラス</t>
    <phoneticPr fontId="4"/>
  </si>
  <si>
    <t>フレグランスブーケ</t>
    <phoneticPr fontId="4"/>
  </si>
  <si>
    <t>シルバーハニーサックル</t>
    <phoneticPr fontId="4"/>
  </si>
  <si>
    <t>フレグランスブーケ</t>
    <phoneticPr fontId="4"/>
  </si>
  <si>
    <t>シーミスト</t>
    <phoneticPr fontId="4"/>
  </si>
  <si>
    <t>オレンジブロッサム</t>
    <phoneticPr fontId="4"/>
  </si>
  <si>
    <t>ハニーサフラン</t>
    <phoneticPr fontId="4"/>
  </si>
  <si>
    <t>ポメグラネート</t>
    <phoneticPr fontId="4"/>
  </si>
  <si>
    <t>シャンパンムスク</t>
    <phoneticPr fontId="4"/>
  </si>
  <si>
    <t>ピンクグレープフルーツ</t>
    <phoneticPr fontId="4"/>
  </si>
  <si>
    <t>デイジー</t>
    <phoneticPr fontId="4"/>
  </si>
  <si>
    <t>*</t>
    <phoneticPr fontId="4"/>
  </si>
  <si>
    <t>ホワイトサンダルウッド</t>
    <phoneticPr fontId="4"/>
  </si>
  <si>
    <t>リネンフラワー</t>
    <phoneticPr fontId="4"/>
  </si>
  <si>
    <t>シトラス(ﾗｲﾑ)ミント</t>
    <phoneticPr fontId="4"/>
  </si>
  <si>
    <t>リフィル（フラワー）</t>
    <phoneticPr fontId="4"/>
  </si>
  <si>
    <t>ローズの花</t>
    <rPh sb="4" eb="5">
      <t>ハナ</t>
    </rPh>
    <phoneticPr fontId="4"/>
  </si>
  <si>
    <t>フレグランスブーケ</t>
    <phoneticPr fontId="4"/>
  </si>
  <si>
    <t>リフィル（フラワー）</t>
    <phoneticPr fontId="4"/>
  </si>
  <si>
    <t>カメリアの花</t>
    <rPh sb="5" eb="6">
      <t>ハナ</t>
    </rPh>
    <phoneticPr fontId="4"/>
  </si>
  <si>
    <t>リフィル（フラワー）</t>
    <phoneticPr fontId="4"/>
  </si>
  <si>
    <t>ガーデニアの花</t>
    <rPh sb="6" eb="7">
      <t>ハナ</t>
    </rPh>
    <phoneticPr fontId="4"/>
  </si>
  <si>
    <t>リフィル（スティック）</t>
    <phoneticPr fontId="4"/>
  </si>
  <si>
    <t>20本入り</t>
    <rPh sb="2" eb="3">
      <t>ホン</t>
    </rPh>
    <rPh sb="3" eb="4">
      <t>イ</t>
    </rPh>
    <phoneticPr fontId="4"/>
  </si>
  <si>
    <t>ツリースティック</t>
    <phoneticPr fontId="4"/>
  </si>
  <si>
    <t>プリュス</t>
    <phoneticPr fontId="4"/>
  </si>
  <si>
    <t>アウトドアスプレー</t>
    <phoneticPr fontId="4"/>
  </si>
  <si>
    <t>ml</t>
    <phoneticPr fontId="4"/>
  </si>
  <si>
    <t>アンチモスキート</t>
    <phoneticPr fontId="4"/>
  </si>
  <si>
    <t>プリュス</t>
    <phoneticPr fontId="4"/>
  </si>
  <si>
    <t>キャンドル</t>
    <phoneticPr fontId="4"/>
  </si>
  <si>
    <t>g</t>
    <phoneticPr fontId="4"/>
  </si>
  <si>
    <t>アンチモスキート</t>
    <phoneticPr fontId="4"/>
  </si>
  <si>
    <t>プリュス</t>
    <phoneticPr fontId="4"/>
  </si>
  <si>
    <t>キャンドル</t>
    <phoneticPr fontId="4"/>
  </si>
  <si>
    <t>アンチタバコ</t>
    <phoneticPr fontId="4"/>
  </si>
  <si>
    <t>プリュス</t>
    <phoneticPr fontId="4"/>
  </si>
  <si>
    <t>アンチクッキングスメル</t>
    <phoneticPr fontId="4"/>
  </si>
  <si>
    <t>プリュス</t>
    <phoneticPr fontId="4"/>
  </si>
  <si>
    <t>ピュリファイリング</t>
    <phoneticPr fontId="4"/>
  </si>
  <si>
    <t>ml</t>
    <phoneticPr fontId="4"/>
  </si>
  <si>
    <t>アンチタバコ</t>
    <phoneticPr fontId="4"/>
  </si>
  <si>
    <t>プリュス</t>
    <phoneticPr fontId="4"/>
  </si>
  <si>
    <t>ml</t>
    <phoneticPr fontId="4"/>
  </si>
  <si>
    <t>アンチクッキングスメル</t>
    <phoneticPr fontId="4"/>
  </si>
  <si>
    <t>プリュス</t>
    <phoneticPr fontId="4"/>
  </si>
  <si>
    <t>アンチモスキート</t>
    <phoneticPr fontId="4"/>
  </si>
  <si>
    <t>アンチタバコ</t>
    <phoneticPr fontId="4"/>
  </si>
  <si>
    <t>アンチクッキングスメル</t>
    <phoneticPr fontId="4"/>
  </si>
  <si>
    <t>ml</t>
    <phoneticPr fontId="4"/>
  </si>
  <si>
    <t>ピュリファイリング</t>
    <phoneticPr fontId="4"/>
  </si>
  <si>
    <t>ルームスプレー</t>
    <phoneticPr fontId="4"/>
  </si>
  <si>
    <t>ルームスプレー</t>
    <phoneticPr fontId="4"/>
  </si>
  <si>
    <t>ロメ</t>
    <phoneticPr fontId="4"/>
  </si>
  <si>
    <t>ボディ＆ヘアウォッシュ</t>
    <phoneticPr fontId="4"/>
  </si>
  <si>
    <t>シーバックソーン</t>
    <phoneticPr fontId="4"/>
  </si>
  <si>
    <t>ボディ＆ヘアウォッシュ</t>
    <phoneticPr fontId="4"/>
  </si>
  <si>
    <t>フィグツリーウッド</t>
    <phoneticPr fontId="4"/>
  </si>
  <si>
    <t>フレッシュミント</t>
    <phoneticPr fontId="4"/>
  </si>
  <si>
    <t>ベティベールセスト</t>
    <phoneticPr fontId="4"/>
  </si>
  <si>
    <t>オリエンタルウッド</t>
    <phoneticPr fontId="4"/>
  </si>
  <si>
    <t>ブルーシダー</t>
    <phoneticPr fontId="4"/>
  </si>
  <si>
    <t>フィグツリーウッド</t>
    <phoneticPr fontId="4"/>
  </si>
  <si>
    <t>ベティベールセスト</t>
    <phoneticPr fontId="4"/>
  </si>
  <si>
    <t>ロメ</t>
    <phoneticPr fontId="4"/>
  </si>
  <si>
    <t>オードトワレ</t>
    <phoneticPr fontId="4"/>
  </si>
  <si>
    <t>オンプラント</t>
    <phoneticPr fontId="4"/>
  </si>
  <si>
    <t>アイスティー　グラニータ　</t>
    <phoneticPr fontId="4"/>
  </si>
  <si>
    <t>オンプラント</t>
    <phoneticPr fontId="4"/>
  </si>
  <si>
    <t>シトラス　カスケード　</t>
    <phoneticPr fontId="4"/>
  </si>
  <si>
    <t>サマー　ハーベスト</t>
    <phoneticPr fontId="4"/>
  </si>
  <si>
    <t>コーヒー＆クロワッサン</t>
    <phoneticPr fontId="4"/>
  </si>
  <si>
    <t>ウール＆コットン</t>
    <phoneticPr fontId="4"/>
  </si>
  <si>
    <t>ワンダラス　ムスク</t>
    <phoneticPr fontId="4"/>
  </si>
  <si>
    <t>ローズ　アット　ダスク</t>
    <phoneticPr fontId="4"/>
  </si>
  <si>
    <t>ワイルド　フラワー</t>
    <phoneticPr fontId="4"/>
  </si>
  <si>
    <t>ゴールデン　ファイヤー</t>
    <phoneticPr fontId="4"/>
  </si>
  <si>
    <t>ミステリアス　アンバー</t>
    <phoneticPr fontId="4"/>
  </si>
  <si>
    <t>専用リフィル</t>
    <phoneticPr fontId="4"/>
  </si>
  <si>
    <t>シトラス　カスケード　</t>
    <phoneticPr fontId="4"/>
  </si>
  <si>
    <t>専用リフィル</t>
    <phoneticPr fontId="4"/>
  </si>
  <si>
    <t>専用リフィル</t>
    <phoneticPr fontId="4"/>
  </si>
  <si>
    <t>コーヒー＆クロワッサン</t>
    <phoneticPr fontId="4"/>
  </si>
  <si>
    <t>ウール＆コットン</t>
    <phoneticPr fontId="4"/>
  </si>
  <si>
    <t>オンプラント</t>
    <phoneticPr fontId="4"/>
  </si>
  <si>
    <t>ルームスプレー</t>
    <phoneticPr fontId="4"/>
  </si>
  <si>
    <t>サマー　ハーベスト</t>
    <phoneticPr fontId="4"/>
  </si>
  <si>
    <t>ローズ　アット　ダスク</t>
    <phoneticPr fontId="4"/>
  </si>
  <si>
    <t>ワイルド　フラワー</t>
    <phoneticPr fontId="4"/>
  </si>
  <si>
    <t>ルームスプレー</t>
    <phoneticPr fontId="4"/>
  </si>
  <si>
    <t>ミステリアス　アンバー</t>
    <phoneticPr fontId="4"/>
  </si>
  <si>
    <t>オンプラント</t>
    <phoneticPr fontId="4"/>
  </si>
  <si>
    <t>ハンギングサシェ</t>
    <phoneticPr fontId="4"/>
  </si>
  <si>
    <t>ハンギングサシェ</t>
    <phoneticPr fontId="4"/>
  </si>
  <si>
    <t>オンプラント</t>
    <phoneticPr fontId="4"/>
  </si>
  <si>
    <t>サマー　ハーベスト</t>
    <phoneticPr fontId="4"/>
  </si>
  <si>
    <t>ハンギングサシェ</t>
    <phoneticPr fontId="4"/>
  </si>
  <si>
    <t>コーヒー＆クロワッサン</t>
    <phoneticPr fontId="4"/>
  </si>
  <si>
    <t>オンプラント</t>
    <phoneticPr fontId="4"/>
  </si>
  <si>
    <t>ウール＆コットン</t>
    <phoneticPr fontId="4"/>
  </si>
  <si>
    <t>ハンギングサシェ</t>
    <phoneticPr fontId="4"/>
  </si>
  <si>
    <t>ローズ　アット　ダスク</t>
    <phoneticPr fontId="4"/>
  </si>
  <si>
    <t>ハンギングサシェ</t>
    <phoneticPr fontId="4"/>
  </si>
  <si>
    <t>デイ＆ナイト</t>
    <phoneticPr fontId="4"/>
  </si>
  <si>
    <t>エッセンシャルオイル</t>
    <phoneticPr fontId="4"/>
  </si>
  <si>
    <t>デイ</t>
    <phoneticPr fontId="4"/>
  </si>
  <si>
    <t>エッセンシャルオイル</t>
  </si>
  <si>
    <t>デイ＆ナイト</t>
    <phoneticPr fontId="4"/>
  </si>
  <si>
    <t>ナイト</t>
    <phoneticPr fontId="4"/>
  </si>
  <si>
    <t>ロールオン</t>
    <phoneticPr fontId="4"/>
  </si>
  <si>
    <t>デイ</t>
    <phoneticPr fontId="4"/>
  </si>
  <si>
    <t>ナイト</t>
    <phoneticPr fontId="4"/>
  </si>
  <si>
    <t>デイ＆ナイト</t>
    <phoneticPr fontId="4"/>
  </si>
  <si>
    <t>スプレー</t>
    <phoneticPr fontId="4"/>
  </si>
  <si>
    <t>スプレー</t>
    <phoneticPr fontId="4"/>
  </si>
  <si>
    <t>ナイト</t>
    <phoneticPr fontId="4"/>
  </si>
  <si>
    <t>オイルディフューザー</t>
    <phoneticPr fontId="4"/>
  </si>
  <si>
    <t>本体（ガラスボトル）</t>
    <rPh sb="0" eb="2">
      <t>ホンタイ</t>
    </rPh>
    <phoneticPr fontId="4"/>
  </si>
  <si>
    <t>クリア</t>
    <phoneticPr fontId="4"/>
  </si>
  <si>
    <t>オイルディフューザー</t>
    <phoneticPr fontId="4"/>
  </si>
  <si>
    <t>フロスト</t>
    <phoneticPr fontId="4"/>
  </si>
  <si>
    <t>オイルディフューザー</t>
    <phoneticPr fontId="4"/>
  </si>
  <si>
    <t>ブラウン</t>
    <phoneticPr fontId="4"/>
  </si>
  <si>
    <t>ホワイト</t>
    <phoneticPr fontId="4"/>
  </si>
  <si>
    <t>オイルディフューザー</t>
    <phoneticPr fontId="4"/>
  </si>
  <si>
    <t>ブルー</t>
    <phoneticPr fontId="4"/>
  </si>
  <si>
    <t>*</t>
    <phoneticPr fontId="4"/>
  </si>
  <si>
    <t>リフィル（オイル）</t>
    <phoneticPr fontId="4"/>
  </si>
  <si>
    <t>ml</t>
    <phoneticPr fontId="4"/>
  </si>
  <si>
    <t>ローズ</t>
    <phoneticPr fontId="4"/>
  </si>
  <si>
    <t>リフィル（オイル）</t>
    <phoneticPr fontId="4"/>
  </si>
  <si>
    <t>リフィル（オイル）</t>
    <phoneticPr fontId="4"/>
  </si>
  <si>
    <t>リフィル（オイル）</t>
    <phoneticPr fontId="4"/>
  </si>
  <si>
    <t>ナチュラル</t>
    <phoneticPr fontId="4"/>
  </si>
  <si>
    <t>ナチュラル</t>
  </si>
  <si>
    <t>アンチペットスメル</t>
    <phoneticPr fontId="4"/>
  </si>
  <si>
    <t>リフィル（ウィック）</t>
    <phoneticPr fontId="4"/>
  </si>
  <si>
    <t>フレンチキャッスル</t>
    <phoneticPr fontId="4"/>
  </si>
  <si>
    <t>４ウィックスキャンドル</t>
    <phoneticPr fontId="4"/>
  </si>
  <si>
    <t>４ウィックスキャンドル</t>
    <phoneticPr fontId="4"/>
  </si>
  <si>
    <t>プレシャスアンバー</t>
    <phoneticPr fontId="4"/>
  </si>
  <si>
    <t>４ウィックスキャンドル</t>
    <phoneticPr fontId="4"/>
  </si>
  <si>
    <t>フィグミルク</t>
    <phoneticPr fontId="4"/>
  </si>
  <si>
    <t>フレンチキャッスル</t>
    <phoneticPr fontId="4"/>
  </si>
  <si>
    <t>コクリコ</t>
    <phoneticPr fontId="4"/>
  </si>
  <si>
    <t>コクリコ</t>
    <phoneticPr fontId="4"/>
  </si>
  <si>
    <t>フレンチキャッスル</t>
    <phoneticPr fontId="4"/>
  </si>
  <si>
    <t>フィグミルク</t>
    <phoneticPr fontId="4"/>
  </si>
  <si>
    <t>Lothantique／ロタンティック</t>
  </si>
  <si>
    <t>メゾン　キャンドル</t>
  </si>
  <si>
    <t>g</t>
  </si>
  <si>
    <t>in the temple</t>
  </si>
  <si>
    <t>in the 80's</t>
  </si>
  <si>
    <t>クローズ・ユア・アイズ</t>
  </si>
  <si>
    <t>ml</t>
  </si>
  <si>
    <t>オードパルファン</t>
  </si>
  <si>
    <t>*</t>
  </si>
  <si>
    <t>イン</t>
  </si>
  <si>
    <t>ミントミント</t>
  </si>
  <si>
    <t>＃１　フォーユー</t>
  </si>
  <si>
    <t>＃２　スピリタス</t>
  </si>
  <si>
    <t>＃３　グリーン</t>
  </si>
  <si>
    <t>オオーォォオオォー</t>
  </si>
  <si>
    <t>オムインスパイア…アンド</t>
  </si>
  <si>
    <t>クワイエットモーニング</t>
  </si>
  <si>
    <t>シャンティシャンティ</t>
  </si>
  <si>
    <t>スタディ＃１７</t>
  </si>
  <si>
    <t>トゥルシビバ！</t>
  </si>
  <si>
    <t>アメリー＆メラニー</t>
  </si>
  <si>
    <t>レーヴタンジュ</t>
    <phoneticPr fontId="4"/>
  </si>
  <si>
    <t>アンジュ ソープ Ａ 50g</t>
  </si>
  <si>
    <t>アンジュ ソープ Ｂ 100g</t>
  </si>
  <si>
    <t>レーヴタンジュ</t>
    <phoneticPr fontId="4"/>
  </si>
  <si>
    <t>アンジュ ソープ Ｃ 150g</t>
  </si>
  <si>
    <t>25x2</t>
  </si>
  <si>
    <t>アンジュ ゲストソープ　２個セット</t>
    <rPh sb="13" eb="14">
      <t>コ</t>
    </rPh>
    <phoneticPr fontId="4"/>
  </si>
  <si>
    <t xml:space="preserve">グラスキャンドル </t>
  </si>
  <si>
    <t>クドゥラムール</t>
    <phoneticPr fontId="4"/>
  </si>
  <si>
    <t>グラスキャンドル</t>
  </si>
  <si>
    <t>フレグランスブーケ</t>
  </si>
  <si>
    <t>クドゥラムール</t>
    <phoneticPr fontId="4"/>
  </si>
  <si>
    <t>ソープ</t>
    <phoneticPr fontId="4"/>
  </si>
  <si>
    <t>ハートソープ（Ｌ）</t>
  </si>
  <si>
    <t>ハートソープ（Ｓ）</t>
  </si>
  <si>
    <t>10x3</t>
  </si>
  <si>
    <t>ハートゲストソープ　３個セット</t>
    <rPh sb="11" eb="12">
      <t>コ</t>
    </rPh>
    <phoneticPr fontId="4"/>
  </si>
  <si>
    <t xml:space="preserve">ルームスプレー </t>
  </si>
  <si>
    <t>バスソルト</t>
  </si>
  <si>
    <t>ブティユアラメール</t>
    <phoneticPr fontId="4"/>
  </si>
  <si>
    <t>貝殻ソープ  Ａ    50g</t>
  </si>
  <si>
    <t>貝殻ソープ  Ｂ   100g</t>
  </si>
  <si>
    <t>貝殻ソープ  Ｃ   125g</t>
  </si>
  <si>
    <t>貝殻ソープ  Ｄ    25g</t>
  </si>
  <si>
    <t>貝殻ソープ  Ｅ    25g</t>
  </si>
  <si>
    <t>オードトワレ</t>
  </si>
  <si>
    <t xml:space="preserve">オードトワレ </t>
  </si>
  <si>
    <t>ボディウォッシュ</t>
  </si>
  <si>
    <t>ブーケ・ドゥ・リリ</t>
  </si>
  <si>
    <t>ブーケ・ドゥ・ローズ</t>
  </si>
  <si>
    <t>リラックス</t>
    <phoneticPr fontId="4"/>
  </si>
  <si>
    <t>リキッドソープ</t>
  </si>
  <si>
    <t>ブーケ・ドゥ・リリ*</t>
    <phoneticPr fontId="4"/>
  </si>
  <si>
    <t>プチトワレ</t>
  </si>
  <si>
    <t>ナチュラルソープ</t>
  </si>
  <si>
    <t>シークレットアントワーヌ</t>
  </si>
  <si>
    <t>Sサイズ</t>
    <phoneticPr fontId="4"/>
  </si>
  <si>
    <t>Lサイズ</t>
    <phoneticPr fontId="4"/>
  </si>
  <si>
    <t>トワレ</t>
    <phoneticPr fontId="4"/>
  </si>
  <si>
    <t>トワレ</t>
    <phoneticPr fontId="4"/>
  </si>
  <si>
    <t>Lサイズ</t>
    <phoneticPr fontId="4"/>
  </si>
  <si>
    <t>メモワール</t>
  </si>
  <si>
    <t>ジャルダンエリザ</t>
  </si>
  <si>
    <t>スーベニール ドゥ ジャンヌ</t>
  </si>
  <si>
    <t>カースプレー</t>
  </si>
  <si>
    <t>フレグランスカースプレー</t>
  </si>
  <si>
    <t>アンバー</t>
  </si>
  <si>
    <t>シダー</t>
  </si>
  <si>
    <t>コットンフラワー</t>
  </si>
  <si>
    <t>-</t>
    <phoneticPr fontId="4"/>
  </si>
  <si>
    <t>ティアラ</t>
  </si>
  <si>
    <t>ミントレモン</t>
  </si>
  <si>
    <t>エントランススプレー</t>
  </si>
  <si>
    <t>バーベナ</t>
  </si>
  <si>
    <t>コントワール</t>
  </si>
  <si>
    <t>マルセイユリキッドソープ</t>
  </si>
  <si>
    <t>シトラス</t>
  </si>
  <si>
    <t>アロエベラ</t>
  </si>
  <si>
    <t>アーモンド</t>
  </si>
  <si>
    <t>アルガン</t>
  </si>
  <si>
    <t>ミルク</t>
  </si>
  <si>
    <t>ハーバルアロマティクス</t>
  </si>
  <si>
    <t>アロマミスト</t>
  </si>
  <si>
    <t>オレンジ＆カモミール</t>
  </si>
  <si>
    <t>ミント＆ユーカリ</t>
  </si>
  <si>
    <t>ラベンダー＆ウッド</t>
  </si>
  <si>
    <t>ルームディフューザー</t>
  </si>
  <si>
    <t>リネンフレッシュ</t>
  </si>
  <si>
    <t>プティトワレ</t>
  </si>
  <si>
    <t>ソープ</t>
  </si>
  <si>
    <t>トゥージュール</t>
  </si>
  <si>
    <t>計量カップ</t>
    <rPh sb="0" eb="2">
      <t>ケイリョウ</t>
    </rPh>
    <phoneticPr fontId="4"/>
  </si>
  <si>
    <t>ランドリーソープ</t>
  </si>
  <si>
    <t>カルム</t>
  </si>
  <si>
    <t>クレー</t>
  </si>
  <si>
    <t>コントン</t>
  </si>
  <si>
    <t>ブラン</t>
  </si>
  <si>
    <t>ソフナー</t>
  </si>
  <si>
    <t>サンダルウッド</t>
  </si>
  <si>
    <t>ミモザ</t>
  </si>
  <si>
    <t>グレープフルーツ</t>
  </si>
  <si>
    <t>メディテラニアンシー</t>
  </si>
  <si>
    <t>ワイルドフラワー</t>
  </si>
  <si>
    <t>モヒート</t>
  </si>
  <si>
    <t>フレグランスブーケ　ミニ</t>
  </si>
  <si>
    <t>グレープフルーツタイム</t>
  </si>
  <si>
    <t>マルセイユ</t>
    <phoneticPr fontId="4"/>
  </si>
  <si>
    <t>ミルク（ロバミルク）</t>
  </si>
  <si>
    <t>ファブリックミスト</t>
    <phoneticPr fontId="4"/>
  </si>
  <si>
    <t>ファブリックミスト</t>
    <phoneticPr fontId="4"/>
  </si>
  <si>
    <t>Sサイズ</t>
    <phoneticPr fontId="4"/>
  </si>
  <si>
    <t>リフィル</t>
    <phoneticPr fontId="4"/>
  </si>
  <si>
    <t>Senteur et Beaute／サンタール・エ・ボーテ</t>
  </si>
  <si>
    <t>フレンチクラシック</t>
  </si>
  <si>
    <t>アロマオイル（箱なし）</t>
    <rPh sb="7" eb="8">
      <t>ハコ</t>
    </rPh>
    <phoneticPr fontId="4"/>
  </si>
  <si>
    <t>コットンリネン</t>
  </si>
  <si>
    <t>リリーガーデニア</t>
  </si>
  <si>
    <t>ラベンダーアンバー</t>
  </si>
  <si>
    <t>フィグミルク</t>
  </si>
  <si>
    <t>ハンドクリーム（スペシャルBOX）冬季限定</t>
    <rPh sb="17" eb="19">
      <t>トウキ</t>
    </rPh>
    <rPh sb="19" eb="21">
      <t>ゲンテイ</t>
    </rPh>
    <phoneticPr fontId="4"/>
  </si>
  <si>
    <t>クレッセントムーン</t>
  </si>
  <si>
    <t>ブラックティー</t>
  </si>
  <si>
    <t>フレグランスハンドジェル</t>
  </si>
  <si>
    <t>リネンウォーター</t>
  </si>
  <si>
    <t>ボディローション</t>
  </si>
  <si>
    <t>フレグランスミスト</t>
  </si>
  <si>
    <t>練り香水</t>
    <rPh sb="0" eb="1">
      <t>ネ</t>
    </rPh>
    <rPh sb="2" eb="4">
      <t>コウスイ</t>
    </rPh>
    <phoneticPr fontId="4"/>
  </si>
  <si>
    <t>シトロンドール</t>
  </si>
  <si>
    <t>マイルドソープ</t>
  </si>
  <si>
    <t>ザ・ティー</t>
  </si>
  <si>
    <t>グリーンティー</t>
  </si>
  <si>
    <t>パフュームサンド</t>
  </si>
  <si>
    <t>ポワンルミエール</t>
  </si>
  <si>
    <t>Ｎｏ．１（アン）</t>
  </si>
  <si>
    <t>Ｎｏ．２（ドゥ）</t>
  </si>
  <si>
    <t>Ｎｏ．３（トロワ）</t>
  </si>
  <si>
    <t>ベベ</t>
  </si>
  <si>
    <t>ベベガード</t>
  </si>
  <si>
    <t>ベベボディローション</t>
  </si>
  <si>
    <t>ブール・ドゥ・カリテ</t>
  </si>
  <si>
    <t>アウトドアボディスプレー</t>
  </si>
  <si>
    <t>ゼラニウム</t>
  </si>
  <si>
    <t>FER A CHEVAL／フェール・シュヴァル</t>
  </si>
  <si>
    <t>マルセイユ</t>
  </si>
  <si>
    <t>マルセイユソープ　1ｋｇ</t>
  </si>
  <si>
    <t>プラント</t>
  </si>
  <si>
    <t>マルセイユソープ　キューブ</t>
  </si>
  <si>
    <t>マルセイユソープ　キューブ（カットタイプ）</t>
  </si>
  <si>
    <t>4×65</t>
    <phoneticPr fontId="4"/>
  </si>
  <si>
    <t>マルセイユソープ　ギフトボックス</t>
  </si>
  <si>
    <t>150x4</t>
  </si>
  <si>
    <t>ココナッツ</t>
  </si>
  <si>
    <t>ハンギングソープ（オリーブ型）</t>
    <rPh sb="13" eb="14">
      <t>ガタ</t>
    </rPh>
    <phoneticPr fontId="4"/>
  </si>
  <si>
    <t>プレミアムマルセイユ</t>
  </si>
  <si>
    <t>ソープ（Ｓ）</t>
  </si>
  <si>
    <t>ソープ（Ｍ）</t>
  </si>
  <si>
    <t>ソープ（Ｌ）</t>
  </si>
  <si>
    <t>ソープ（Ｌ）トリコロール</t>
    <phoneticPr fontId="4"/>
  </si>
  <si>
    <t>マルセイユソープ　レギュラー</t>
  </si>
  <si>
    <t>ハンギングソープ（スライス型）</t>
    <rPh sb="13" eb="14">
      <t>ガタ</t>
    </rPh>
    <phoneticPr fontId="4"/>
  </si>
  <si>
    <t>マルセイユソープ　ミニ</t>
  </si>
  <si>
    <t>マルセイユソープ　キューブ　ＸＬ</t>
  </si>
  <si>
    <t>フレグランスマルセイユ</t>
  </si>
  <si>
    <t>フレグランスリキッドソープ</t>
  </si>
  <si>
    <t>ローズペタル</t>
  </si>
  <si>
    <t>エナジャイジングラベンダー</t>
  </si>
  <si>
    <t>フィグリーブス</t>
  </si>
  <si>
    <t>オリーブブロッサム</t>
  </si>
  <si>
    <t>ハニ＆アーモンド</t>
  </si>
  <si>
    <t>ホワイトティー＆ユズ</t>
  </si>
  <si>
    <t>シーサイドシトラス</t>
  </si>
  <si>
    <t>アクアタンジェリン</t>
  </si>
  <si>
    <t>ソープ用缶ケース</t>
    <rPh sb="3" eb="4">
      <t>ヨウ</t>
    </rPh>
    <rPh sb="4" eb="5">
      <t>カン</t>
    </rPh>
    <phoneticPr fontId="4"/>
  </si>
  <si>
    <t>セット：缶ケース＋フレグランスマルセイユソープ</t>
    <phoneticPr fontId="4"/>
  </si>
  <si>
    <t>ホワイトティー&amp;ユズ</t>
  </si>
  <si>
    <t>セット：缶ケース＋フレグランスマルセイユソープ</t>
    <phoneticPr fontId="4"/>
  </si>
  <si>
    <t>フレグランスソープ</t>
  </si>
  <si>
    <t>フレグランスソープ　ミニ</t>
  </si>
  <si>
    <t>シルバー</t>
  </si>
  <si>
    <t>セット：缶ケース＋マルセイユソープ</t>
    <phoneticPr fontId="4"/>
  </si>
  <si>
    <t>パーム</t>
  </si>
  <si>
    <t>シアバター</t>
  </si>
  <si>
    <t>ボディバーム（ジャー）</t>
  </si>
  <si>
    <t>シアバター（缶）</t>
    <rPh sb="6" eb="7">
      <t>カン</t>
    </rPh>
    <phoneticPr fontId="4"/>
  </si>
  <si>
    <t>お洗濯用</t>
    <rPh sb="1" eb="4">
      <t>センタクヨウ</t>
    </rPh>
    <phoneticPr fontId="4"/>
  </si>
  <si>
    <t>マルセイユソープ（フレーク）</t>
  </si>
  <si>
    <t>ジャー入り</t>
    <rPh sb="3" eb="4">
      <t>イ</t>
    </rPh>
    <phoneticPr fontId="4"/>
  </si>
  <si>
    <t>巾着入り</t>
    <rPh sb="0" eb="2">
      <t>キンチャク</t>
    </rPh>
    <rPh sb="2" eb="3">
      <t>イ</t>
    </rPh>
    <phoneticPr fontId="4"/>
  </si>
  <si>
    <t>ランドリーソープ　２Ｌ</t>
  </si>
  <si>
    <t>ステインリムーバー</t>
  </si>
  <si>
    <t>お掃除用</t>
    <rPh sb="1" eb="3">
      <t>ソウジ</t>
    </rPh>
    <rPh sb="3" eb="4">
      <t>ヨウ</t>
    </rPh>
    <phoneticPr fontId="4"/>
  </si>
  <si>
    <t>ディッシュソープ</t>
  </si>
  <si>
    <t>フロアクリーナー１L</t>
  </si>
  <si>
    <t>ライムスケールリムーバー</t>
  </si>
  <si>
    <t>マルチクリーナー</t>
  </si>
  <si>
    <t>ブラックソープ</t>
  </si>
  <si>
    <t>ペーストタイプ</t>
  </si>
  <si>
    <t>ハウスケア</t>
    <phoneticPr fontId="4"/>
  </si>
  <si>
    <t>ヤギの毛のふわふわブラインドブラシ</t>
    <rPh sb="3" eb="4">
      <t>ケ</t>
    </rPh>
    <phoneticPr fontId="4"/>
  </si>
  <si>
    <t>ハウスケア</t>
    <phoneticPr fontId="4"/>
  </si>
  <si>
    <t>ブルーム（ホウキ）</t>
  </si>
  <si>
    <t>シダーハウスorエッセンシャルオイル</t>
    <phoneticPr fontId="4"/>
  </si>
  <si>
    <t>3pcsセット</t>
    <phoneticPr fontId="4"/>
  </si>
  <si>
    <t>ハウスケア</t>
    <phoneticPr fontId="4"/>
  </si>
  <si>
    <t>シダーエッセンシャルオイル</t>
    <phoneticPr fontId="4"/>
  </si>
  <si>
    <t>ダチョウの羽毛ダスター</t>
    <rPh sb="5" eb="7">
      <t>ウモウ</t>
    </rPh>
    <phoneticPr fontId="4"/>
  </si>
  <si>
    <t>Sサイズ</t>
    <phoneticPr fontId="4"/>
  </si>
  <si>
    <t>Lサイズ</t>
    <phoneticPr fontId="4"/>
  </si>
  <si>
    <t>ハンドブラシ＆ダストパンセット</t>
    <phoneticPr fontId="4"/>
  </si>
  <si>
    <t>グレー</t>
    <phoneticPr fontId="4"/>
  </si>
  <si>
    <t>ハウスケア</t>
    <phoneticPr fontId="4"/>
  </si>
  <si>
    <t>ハンドブラシ＆ダストパンセット</t>
    <phoneticPr fontId="4"/>
  </si>
  <si>
    <t>ホワイト</t>
    <phoneticPr fontId="4"/>
  </si>
  <si>
    <t>ブラック</t>
    <phoneticPr fontId="4"/>
  </si>
  <si>
    <t>レッド</t>
    <phoneticPr fontId="4"/>
  </si>
  <si>
    <t>ハンドル or ブラシ本体</t>
    <rPh sb="11" eb="13">
      <t>ホンタイ</t>
    </rPh>
    <phoneticPr fontId="14"/>
  </si>
  <si>
    <t>ブラシ本体</t>
    <rPh sb="3" eb="5">
      <t>ホンタイ</t>
    </rPh>
    <phoneticPr fontId="4"/>
  </si>
  <si>
    <t>ハンドル：グレー</t>
    <phoneticPr fontId="4"/>
  </si>
  <si>
    <t>ハンドル：ホワイト</t>
    <phoneticPr fontId="4"/>
  </si>
  <si>
    <t>ハンドル：ブラック</t>
    <phoneticPr fontId="4"/>
  </si>
  <si>
    <t>ハンドル：レッド</t>
    <phoneticPr fontId="4"/>
  </si>
  <si>
    <t>スタンドハンドブラシ＆ダストパンセット</t>
    <phoneticPr fontId="4"/>
  </si>
  <si>
    <t>グレー</t>
    <phoneticPr fontId="4"/>
  </si>
  <si>
    <t>スタンドハンドブラシ＆ダストパンセット</t>
    <phoneticPr fontId="4"/>
  </si>
  <si>
    <t>ブラック</t>
    <phoneticPr fontId="4"/>
  </si>
  <si>
    <t>スタンドハンドブラシ＆ダストパンセット</t>
    <phoneticPr fontId="4"/>
  </si>
  <si>
    <t>ホワイト</t>
    <phoneticPr fontId="4"/>
  </si>
  <si>
    <t>レッド</t>
    <phoneticPr fontId="4"/>
  </si>
  <si>
    <t>ハウスケア</t>
    <phoneticPr fontId="4"/>
  </si>
  <si>
    <t>テーブルブラシ＆ダストパンセット</t>
    <phoneticPr fontId="4"/>
  </si>
  <si>
    <t>テーブルブラシ＆ダストパンセット</t>
    <phoneticPr fontId="4"/>
  </si>
  <si>
    <t>ピンク</t>
    <phoneticPr fontId="4"/>
  </si>
  <si>
    <t>バスケア</t>
    <phoneticPr fontId="4"/>
  </si>
  <si>
    <t>バスケア</t>
    <phoneticPr fontId="4"/>
  </si>
  <si>
    <t>キッチンケア</t>
    <phoneticPr fontId="4"/>
  </si>
  <si>
    <t>ソムリエエプロン</t>
    <phoneticPr fontId="4"/>
  </si>
  <si>
    <t>ブルー</t>
    <phoneticPr fontId="4"/>
  </si>
  <si>
    <t>ソムリエエプロン</t>
    <phoneticPr fontId="4"/>
  </si>
  <si>
    <t>ソムリエエプロン</t>
    <phoneticPr fontId="4"/>
  </si>
  <si>
    <t>ブルゴーニュ</t>
    <phoneticPr fontId="4"/>
  </si>
  <si>
    <t>キッチンケア</t>
    <phoneticPr fontId="4"/>
  </si>
  <si>
    <t>ディッシュクロス（２枚組）</t>
    <rPh sb="10" eb="11">
      <t>マイ</t>
    </rPh>
    <rPh sb="11" eb="12">
      <t>クミ</t>
    </rPh>
    <phoneticPr fontId="4"/>
  </si>
  <si>
    <t>マッシュルームブラシ</t>
    <phoneticPr fontId="4"/>
  </si>
  <si>
    <t>ディッシュソープ</t>
    <phoneticPr fontId="4"/>
  </si>
  <si>
    <t>ミント＆レモン</t>
    <phoneticPr fontId="4"/>
  </si>
  <si>
    <t>グレープフルーツ</t>
    <phoneticPr fontId="4"/>
  </si>
  <si>
    <t>セージ＆バジル</t>
    <phoneticPr fontId="4"/>
  </si>
  <si>
    <t>野菜用ブラシ</t>
    <rPh sb="0" eb="3">
      <t>ヤサイヨウ</t>
    </rPh>
    <phoneticPr fontId="4"/>
  </si>
  <si>
    <t>シューズケア</t>
    <phoneticPr fontId="4"/>
  </si>
  <si>
    <t>5点セット</t>
    <rPh sb="1" eb="2">
      <t>テン</t>
    </rPh>
    <phoneticPr fontId="4"/>
  </si>
  <si>
    <t>2点セット</t>
    <rPh sb="1" eb="2">
      <t>テン</t>
    </rPh>
    <phoneticPr fontId="4"/>
  </si>
  <si>
    <t>シューズケア</t>
    <phoneticPr fontId="4"/>
  </si>
  <si>
    <t>スニーカーケアキット</t>
    <phoneticPr fontId="4"/>
  </si>
  <si>
    <t>コンラン様限定</t>
    <rPh sb="4" eb="5">
      <t>サマ</t>
    </rPh>
    <rPh sb="5" eb="7">
      <t>ゲンテイ</t>
    </rPh>
    <phoneticPr fontId="4"/>
  </si>
  <si>
    <t>バスケア</t>
    <phoneticPr fontId="4"/>
  </si>
  <si>
    <t>-</t>
    <phoneticPr fontId="4"/>
  </si>
  <si>
    <t>キッチンケア</t>
    <phoneticPr fontId="4"/>
  </si>
  <si>
    <t>ファブリックケア</t>
    <phoneticPr fontId="4"/>
  </si>
  <si>
    <t>ファブリックケア</t>
    <phoneticPr fontId="4"/>
  </si>
  <si>
    <t>D.R.HARRIS／ディー・アール・ハリス</t>
  </si>
  <si>
    <t>No.14</t>
  </si>
  <si>
    <t>ソープ 150g</t>
    <phoneticPr fontId="4"/>
  </si>
  <si>
    <t>ソープ 75g</t>
    <phoneticPr fontId="4"/>
  </si>
  <si>
    <t>リキッドソープ 250ml</t>
    <phoneticPr fontId="4"/>
  </si>
  <si>
    <t>ソープ ミニ40g</t>
    <phoneticPr fontId="4"/>
  </si>
  <si>
    <t>アーリントン</t>
  </si>
  <si>
    <t>ソープ 150g</t>
    <phoneticPr fontId="4"/>
  </si>
  <si>
    <t>ソープ ミニ40g</t>
    <phoneticPr fontId="4"/>
  </si>
  <si>
    <t>ウィンザー</t>
  </si>
  <si>
    <t>シェービング</t>
  </si>
  <si>
    <t>アイボリー</t>
  </si>
  <si>
    <t>ウッドシェービングボール</t>
  </si>
  <si>
    <t>シェービングクリーム</t>
    <phoneticPr fontId="4"/>
  </si>
  <si>
    <t>L/ウィンザー</t>
    <phoneticPr fontId="4"/>
  </si>
  <si>
    <t>L/アーリントン</t>
    <phoneticPr fontId="4"/>
  </si>
  <si>
    <t>シェービングクリーム</t>
    <phoneticPr fontId="4"/>
  </si>
  <si>
    <t>L/アーモンド</t>
    <phoneticPr fontId="4"/>
  </si>
  <si>
    <t>S/ウィンザー</t>
    <phoneticPr fontId="4"/>
  </si>
  <si>
    <t>S/アーリントン</t>
    <phoneticPr fontId="4"/>
  </si>
  <si>
    <t>ビアードオイル</t>
  </si>
  <si>
    <t>レイザー（シェーバー）</t>
  </si>
  <si>
    <t>ダブルエッジレイザー</t>
  </si>
  <si>
    <t>ブラック</t>
  </si>
  <si>
    <t>シェービングセット</t>
  </si>
  <si>
    <t>シェービングソープ</t>
  </si>
  <si>
    <t>ブラシスタンド</t>
  </si>
  <si>
    <t>シルバー</t>
    <phoneticPr fontId="4"/>
  </si>
  <si>
    <t>マスタッシュワックス</t>
  </si>
  <si>
    <t>ヘアケア＆バス</t>
    <phoneticPr fontId="4"/>
  </si>
  <si>
    <t>ソフトバスオイル</t>
  </si>
  <si>
    <t>ヘアケア＆バス</t>
    <phoneticPr fontId="4"/>
  </si>
  <si>
    <t>ヘアケア＆バス</t>
    <phoneticPr fontId="4"/>
  </si>
  <si>
    <t>シルキーバスエッセンス</t>
  </si>
  <si>
    <t>アルバニー</t>
  </si>
  <si>
    <t>メイフェア</t>
  </si>
  <si>
    <t>パイン</t>
  </si>
  <si>
    <t>ローズゼラニウム</t>
  </si>
  <si>
    <t>シャンプーバー（缶入り）</t>
    <rPh sb="8" eb="10">
      <t>カンイ</t>
    </rPh>
    <phoneticPr fontId="4"/>
  </si>
  <si>
    <t>シャンプー</t>
  </si>
  <si>
    <t>ローズマリー</t>
  </si>
  <si>
    <t>オーシャン</t>
  </si>
  <si>
    <t>コーム</t>
    <phoneticPr fontId="4"/>
  </si>
  <si>
    <t>Ｌサイズ/アイボリー</t>
  </si>
  <si>
    <t>コーム</t>
    <phoneticPr fontId="4"/>
  </si>
  <si>
    <t>Ｌサイズ/ブラウン</t>
  </si>
  <si>
    <t>コーム</t>
    <phoneticPr fontId="4"/>
  </si>
  <si>
    <t>Ｓサイズ/アイボリー</t>
  </si>
  <si>
    <t>ヘアケア＆バス</t>
    <phoneticPr fontId="4"/>
  </si>
  <si>
    <t>Ｓサイズ/ブラウン</t>
  </si>
  <si>
    <t>コンディショナー</t>
    <phoneticPr fontId="4"/>
  </si>
  <si>
    <t>S/ レモンクリーム</t>
    <phoneticPr fontId="4"/>
  </si>
  <si>
    <t>コンディショナー</t>
  </si>
  <si>
    <t>L/ レモンクリーム</t>
    <phoneticPr fontId="4"/>
  </si>
  <si>
    <t>S/ ココナッツオイル</t>
    <phoneticPr fontId="4"/>
  </si>
  <si>
    <t>コンディショナー</t>
    <phoneticPr fontId="4"/>
  </si>
  <si>
    <t>L/ ココナッツオイル</t>
    <phoneticPr fontId="4"/>
  </si>
  <si>
    <t>シャンプー</t>
    <phoneticPr fontId="4"/>
  </si>
  <si>
    <t>S/ レモンクリーム</t>
    <phoneticPr fontId="4"/>
  </si>
  <si>
    <t>シャンプー</t>
    <phoneticPr fontId="4"/>
  </si>
  <si>
    <t>L/ レモンクリーム</t>
    <phoneticPr fontId="4"/>
  </si>
  <si>
    <t>ヘアケア＆バス</t>
    <phoneticPr fontId="4"/>
  </si>
  <si>
    <t>スタイリングヘアーワックス</t>
  </si>
  <si>
    <t>ディファイン</t>
  </si>
  <si>
    <t>スタイリング</t>
  </si>
  <si>
    <t>リファイン</t>
  </si>
  <si>
    <t>ホールド</t>
  </si>
  <si>
    <t>スキンケア</t>
  </si>
  <si>
    <t>ボディミルク</t>
  </si>
  <si>
    <t>キューカンバー＆ローズ</t>
  </si>
  <si>
    <t>エクスフォリエイトクリーム</t>
  </si>
  <si>
    <t>リップバーム</t>
  </si>
  <si>
    <t>ジャータイプ</t>
  </si>
  <si>
    <t>リップ</t>
  </si>
  <si>
    <t>チューブタイプ</t>
  </si>
  <si>
    <t>ジンジャー＆レモン</t>
  </si>
  <si>
    <t>モイスチャークリーム</t>
  </si>
  <si>
    <t>無香料</t>
    <rPh sb="0" eb="3">
      <t>ムコウリョウ</t>
    </rPh>
    <phoneticPr fontId="4"/>
  </si>
  <si>
    <t>アーモンドオイルスキンフード</t>
  </si>
  <si>
    <t>オーラルケア</t>
  </si>
  <si>
    <t>バンブーハブラシ</t>
    <phoneticPr fontId="4"/>
  </si>
  <si>
    <t>ブルー</t>
  </si>
  <si>
    <t>バンブーハブラシ</t>
    <phoneticPr fontId="4"/>
  </si>
  <si>
    <t>グリーン</t>
  </si>
  <si>
    <t>バンブーハブラシ</t>
    <phoneticPr fontId="4"/>
  </si>
  <si>
    <t>レッド</t>
  </si>
  <si>
    <t>ハブラシ</t>
  </si>
  <si>
    <t>ハード／ブタ毛</t>
    <rPh sb="6" eb="7">
      <t>ゲ</t>
    </rPh>
    <phoneticPr fontId="4"/>
  </si>
  <si>
    <t>ミディアムソフト／ブタ毛</t>
    <rPh sb="11" eb="12">
      <t>ゲ</t>
    </rPh>
    <phoneticPr fontId="4"/>
  </si>
  <si>
    <t>ソフト／ブタ毛</t>
    <rPh sb="6" eb="7">
      <t>ゲ</t>
    </rPh>
    <phoneticPr fontId="4"/>
  </si>
  <si>
    <t>スーパーソフト／アナグマ毛</t>
    <rPh sb="12" eb="13">
      <t>ケ</t>
    </rPh>
    <phoneticPr fontId="4"/>
  </si>
  <si>
    <t>ハミガキ粉</t>
    <rPh sb="4" eb="5">
      <t>コ</t>
    </rPh>
    <phoneticPr fontId="4"/>
  </si>
  <si>
    <t>Ｓサイズ</t>
    <phoneticPr fontId="4"/>
  </si>
  <si>
    <t>インド</t>
  </si>
  <si>
    <t>Ｌサイズ</t>
    <phoneticPr fontId="4"/>
  </si>
  <si>
    <t>ハブラシセット</t>
    <phoneticPr fontId="4"/>
  </si>
  <si>
    <t>アクセサリー</t>
    <phoneticPr fontId="4"/>
  </si>
  <si>
    <t>コットンバッグ</t>
  </si>
  <si>
    <t>アクセサリー</t>
    <phoneticPr fontId="4"/>
  </si>
  <si>
    <t>ホットウォーターボトル（湯たんぽ）</t>
    <rPh sb="12" eb="13">
      <t>ユ</t>
    </rPh>
    <phoneticPr fontId="4"/>
  </si>
  <si>
    <t>ネイルブラシ</t>
  </si>
  <si>
    <t>アクセサリー</t>
    <phoneticPr fontId="4"/>
  </si>
  <si>
    <t>プレミアムタオル</t>
  </si>
  <si>
    <t>トルコ</t>
  </si>
  <si>
    <t>ハリスツイードポーチ</t>
  </si>
  <si>
    <t>タウン</t>
  </si>
  <si>
    <t>カントリー</t>
  </si>
  <si>
    <t>セレブレーション</t>
  </si>
  <si>
    <t>バーレイ</t>
  </si>
  <si>
    <t>プレミアムボウル</t>
  </si>
  <si>
    <t>ソープディッシュ（ラウンド）</t>
  </si>
  <si>
    <t>ソープディッシュ（スクエア）</t>
  </si>
  <si>
    <t>アニバーサリーマグカップ</t>
  </si>
  <si>
    <t>タンブラー</t>
  </si>
  <si>
    <t>キャバーズウォール</t>
  </si>
  <si>
    <t>キャンドル２９</t>
  </si>
  <si>
    <t>ディスペンサー</t>
  </si>
  <si>
    <t>ハンドウォッシュ用</t>
  </si>
  <si>
    <t>ハンド＆ボディローション用</t>
  </si>
  <si>
    <t>No.14 &lt; J.P.Hackett×D.R.HARRIS &gt;</t>
    <phoneticPr fontId="4"/>
  </si>
  <si>
    <t>コロン</t>
    <phoneticPr fontId="4"/>
  </si>
  <si>
    <t>No.14 &lt; J.P.Hackett×D.R.HARRIS &gt;</t>
    <phoneticPr fontId="4"/>
  </si>
  <si>
    <t>コロン</t>
    <phoneticPr fontId="4"/>
  </si>
  <si>
    <t>29トゥエンティナイン</t>
    <phoneticPr fontId="4"/>
  </si>
  <si>
    <t>オードトワレ</t>
    <phoneticPr fontId="4"/>
  </si>
  <si>
    <t>29トゥエンティナイン</t>
    <phoneticPr fontId="4"/>
  </si>
  <si>
    <t>ウィンザー</t>
    <phoneticPr fontId="4"/>
  </si>
  <si>
    <t>ウィンザー</t>
    <phoneticPr fontId="4"/>
  </si>
  <si>
    <t>コロン</t>
    <phoneticPr fontId="4"/>
  </si>
  <si>
    <t>マールボロ</t>
  </si>
  <si>
    <t>コロン</t>
    <phoneticPr fontId="4"/>
  </si>
  <si>
    <t>クラシック</t>
  </si>
  <si>
    <t>フレッシュニング</t>
  </si>
  <si>
    <t>コロン</t>
    <phoneticPr fontId="4"/>
  </si>
  <si>
    <t>トラディショナル</t>
  </si>
  <si>
    <t>ラベンダーウォーター</t>
  </si>
  <si>
    <t>Savonnerie de Bormes／サボネリー</t>
  </si>
  <si>
    <t>ベジタブルソープ</t>
  </si>
  <si>
    <t>石けん（固形タイプ）</t>
  </si>
  <si>
    <t>ティー</t>
  </si>
  <si>
    <t>オリーブ・ド・プロヴァンス</t>
  </si>
  <si>
    <t>ハーブ・ド・プロヴァンス</t>
  </si>
  <si>
    <t>バニラミュール</t>
  </si>
  <si>
    <t>リネン</t>
  </si>
  <si>
    <t>コットン</t>
  </si>
  <si>
    <t>アルジル</t>
  </si>
  <si>
    <t>ムスク</t>
  </si>
  <si>
    <t>マンゴー</t>
  </si>
  <si>
    <t>ロバミルク</t>
  </si>
  <si>
    <t>ナチュラルライン</t>
  </si>
  <si>
    <t>ナチュラルバスソルト</t>
  </si>
  <si>
    <t>ペパーミント</t>
  </si>
  <si>
    <t>オレンジ</t>
  </si>
  <si>
    <t>ローズウッド</t>
  </si>
  <si>
    <t>ラベンダーオリーブ</t>
  </si>
  <si>
    <t>ミントユーカリ</t>
  </si>
  <si>
    <t>ティヨールシダー</t>
  </si>
  <si>
    <t>イランイラン</t>
  </si>
  <si>
    <t>ナチュラルルームスプレー</t>
  </si>
  <si>
    <t>ホワイトムスク</t>
  </si>
  <si>
    <t>雨上がりの森</t>
    <rPh sb="0" eb="2">
      <t>アメア</t>
    </rPh>
    <rPh sb="5" eb="6">
      <t>モリ</t>
    </rPh>
    <phoneticPr fontId="4"/>
  </si>
  <si>
    <t>カシミア</t>
  </si>
  <si>
    <t>L'Aromarine／アロマリン</t>
  </si>
  <si>
    <t>ミニオードトワレ</t>
  </si>
  <si>
    <t>フューシア</t>
  </si>
  <si>
    <t>フルール・ブランシェ</t>
  </si>
  <si>
    <t>チェリーブロッサム</t>
  </si>
  <si>
    <t>ペシェ</t>
  </si>
  <si>
    <t>メイド・イン・パリ</t>
  </si>
  <si>
    <t>エトワールムスク</t>
  </si>
  <si>
    <t>プリュムドレーヴ</t>
  </si>
  <si>
    <t>ラコリーヌ</t>
  </si>
  <si>
    <t>ベルフォレ</t>
  </si>
  <si>
    <t>ロゼクレール</t>
  </si>
  <si>
    <t>リフレッシュハンドスプレー（除菌）</t>
    <rPh sb="14" eb="16">
      <t>ジョキン</t>
    </rPh>
    <phoneticPr fontId="4"/>
  </si>
  <si>
    <t>ナチュラル（無香料）</t>
    <rPh sb="6" eb="9">
      <t>ムコウリョウ</t>
    </rPh>
    <phoneticPr fontId="4"/>
  </si>
  <si>
    <t>LE BAIGNEUR／ル・ベヌール</t>
  </si>
  <si>
    <t>ソープバー100g</t>
  </si>
  <si>
    <t>ゴマージュ（ノーマル肌）</t>
    <rPh sb="10" eb="11">
      <t>ハダ</t>
    </rPh>
    <phoneticPr fontId="4"/>
  </si>
  <si>
    <t>ゴマージュ</t>
    <phoneticPr fontId="4"/>
  </si>
  <si>
    <t>リラックス（敏感肌）</t>
    <rPh sb="6" eb="8">
      <t>ビンカン</t>
    </rPh>
    <rPh sb="8" eb="9">
      <t>ハダ</t>
    </rPh>
    <phoneticPr fontId="4"/>
  </si>
  <si>
    <t>トニック（敏感肌）</t>
    <rPh sb="5" eb="7">
      <t>ビンカン</t>
    </rPh>
    <rPh sb="7" eb="8">
      <t>ハダ</t>
    </rPh>
    <phoneticPr fontId="4"/>
  </si>
  <si>
    <t>トニック</t>
    <phoneticPr fontId="4"/>
  </si>
  <si>
    <t>ビール（すべての肌質：保湿）</t>
    <rPh sb="8" eb="9">
      <t>ハダ</t>
    </rPh>
    <rPh sb="9" eb="10">
      <t>シツ</t>
    </rPh>
    <rPh sb="11" eb="13">
      <t>ホシツ</t>
    </rPh>
    <phoneticPr fontId="4"/>
  </si>
  <si>
    <t>ビール</t>
    <phoneticPr fontId="4"/>
  </si>
  <si>
    <t>カカオ（すべての肌質：アンチエイジング）</t>
    <rPh sb="8" eb="9">
      <t>ハダ</t>
    </rPh>
    <rPh sb="9" eb="10">
      <t>シツ</t>
    </rPh>
    <phoneticPr fontId="4"/>
  </si>
  <si>
    <t>カカオ</t>
    <phoneticPr fontId="4"/>
  </si>
  <si>
    <t>ソープセット　100g×3</t>
  </si>
  <si>
    <t>セット：ビール・カカオ・シア</t>
    <phoneticPr fontId="4"/>
  </si>
  <si>
    <t>シア（すべての肌質：ダメージ補修）</t>
    <rPh sb="7" eb="8">
      <t>ハダ</t>
    </rPh>
    <rPh sb="8" eb="9">
      <t>シツ</t>
    </rPh>
    <rPh sb="14" eb="16">
      <t>ホシュウ</t>
    </rPh>
    <phoneticPr fontId="4"/>
  </si>
  <si>
    <t>シア</t>
    <phoneticPr fontId="4"/>
  </si>
  <si>
    <t>ソープバー25g</t>
  </si>
  <si>
    <t>ブルー（乾燥肌）</t>
    <rPh sb="4" eb="7">
      <t>カンソウハダ</t>
    </rPh>
    <phoneticPr fontId="4"/>
  </si>
  <si>
    <t>ブルー</t>
    <phoneticPr fontId="4"/>
  </si>
  <si>
    <t>グリーン（ノーマル肌）</t>
    <rPh sb="9" eb="10">
      <t>ハダ</t>
    </rPh>
    <phoneticPr fontId="4"/>
  </si>
  <si>
    <t>グリーン</t>
    <phoneticPr fontId="4"/>
  </si>
  <si>
    <t>ソープセット　25g×3</t>
  </si>
  <si>
    <t>セット：ブルー・ホワイト・グリーン</t>
    <phoneticPr fontId="4"/>
  </si>
  <si>
    <t>ホワイト（敏感肌）</t>
    <rPh sb="5" eb="7">
      <t>ビンカン</t>
    </rPh>
    <rPh sb="7" eb="8">
      <t>ハダ</t>
    </rPh>
    <phoneticPr fontId="4"/>
  </si>
  <si>
    <t>ホワイト</t>
    <phoneticPr fontId="4"/>
  </si>
  <si>
    <t>オレンジ（すべての肌質：美容成分◎）</t>
    <rPh sb="9" eb="11">
      <t>ハダシツ</t>
    </rPh>
    <rPh sb="12" eb="14">
      <t>ビヨウ</t>
    </rPh>
    <rPh sb="14" eb="16">
      <t>セイブン</t>
    </rPh>
    <phoneticPr fontId="4"/>
  </si>
  <si>
    <t>オレンジフラワー</t>
  </si>
  <si>
    <t>ナチュラルオイル</t>
  </si>
  <si>
    <t>髪・身体・顔に使えるマルチオイル</t>
    <rPh sb="0" eb="1">
      <t>カミ</t>
    </rPh>
    <rPh sb="2" eb="4">
      <t>カラダ</t>
    </rPh>
    <rPh sb="5" eb="6">
      <t>カオ</t>
    </rPh>
    <rPh sb="7" eb="8">
      <t>ツカ</t>
    </rPh>
    <phoneticPr fontId="4"/>
  </si>
  <si>
    <t>デイリーユーズ（すべての肌質）</t>
    <rPh sb="12" eb="13">
      <t>ハダ</t>
    </rPh>
    <rPh sb="13" eb="14">
      <t>シツ</t>
    </rPh>
    <phoneticPr fontId="4"/>
  </si>
  <si>
    <t>デイリー</t>
    <phoneticPr fontId="4"/>
  </si>
  <si>
    <t>ベベ（すべての肌質：赤ちゃんや妊娠中の方にも）</t>
    <rPh sb="7" eb="8">
      <t>ハダ</t>
    </rPh>
    <rPh sb="8" eb="9">
      <t>シツ</t>
    </rPh>
    <rPh sb="10" eb="11">
      <t>アカ</t>
    </rPh>
    <rPh sb="15" eb="18">
      <t>ニンシンチュウ</t>
    </rPh>
    <rPh sb="19" eb="20">
      <t>カタ</t>
    </rPh>
    <phoneticPr fontId="4"/>
  </si>
  <si>
    <t>ベベ</t>
    <phoneticPr fontId="4"/>
  </si>
  <si>
    <t>コットンバッグ</t>
    <phoneticPr fontId="4"/>
  </si>
  <si>
    <t>グリーン＆ブルー</t>
    <phoneticPr fontId="4"/>
  </si>
  <si>
    <t>アースモチーフ</t>
    <phoneticPr fontId="4"/>
  </si>
  <si>
    <t>g</t>
    <phoneticPr fontId="4"/>
  </si>
  <si>
    <t>チュベロース</t>
    <phoneticPr fontId="4"/>
  </si>
  <si>
    <t>g</t>
    <phoneticPr fontId="4"/>
  </si>
  <si>
    <t>ティアラ</t>
    <phoneticPr fontId="4"/>
  </si>
  <si>
    <t>ブラックティー</t>
    <phoneticPr fontId="4"/>
  </si>
  <si>
    <t>アースモチーフ</t>
    <phoneticPr fontId="4"/>
  </si>
  <si>
    <t>ベルガモット</t>
    <phoneticPr fontId="4"/>
  </si>
  <si>
    <t>バーベナ</t>
    <phoneticPr fontId="4"/>
  </si>
  <si>
    <t>アースモチーフ</t>
    <phoneticPr fontId="4"/>
  </si>
  <si>
    <t>フィグツリー</t>
    <phoneticPr fontId="4"/>
  </si>
  <si>
    <t>サクラ</t>
    <phoneticPr fontId="4"/>
  </si>
  <si>
    <t>ティアラ</t>
    <phoneticPr fontId="4"/>
  </si>
  <si>
    <t>アースモチーフ</t>
    <phoneticPr fontId="4"/>
  </si>
  <si>
    <t>アースモチーフ</t>
    <phoneticPr fontId="4"/>
  </si>
  <si>
    <t>ベルガモット</t>
    <phoneticPr fontId="4"/>
  </si>
  <si>
    <t>バーベナ</t>
    <phoneticPr fontId="4"/>
  </si>
  <si>
    <t>フィグツリー</t>
    <phoneticPr fontId="4"/>
  </si>
  <si>
    <t>サクラ</t>
    <phoneticPr fontId="4"/>
  </si>
  <si>
    <t>チュベロース</t>
    <phoneticPr fontId="4"/>
  </si>
  <si>
    <t>ブラックティー</t>
    <phoneticPr fontId="4"/>
  </si>
  <si>
    <t>ベルガモット</t>
    <phoneticPr fontId="4"/>
  </si>
  <si>
    <t>フィグツリー</t>
    <phoneticPr fontId="4"/>
  </si>
  <si>
    <t>サクラ</t>
    <phoneticPr fontId="4"/>
  </si>
  <si>
    <t>リフィル（スティック）</t>
    <phoneticPr fontId="4"/>
  </si>
  <si>
    <t>11本入り</t>
    <rPh sb="2" eb="3">
      <t>ホン</t>
    </rPh>
    <rPh sb="3" eb="4">
      <t>イ</t>
    </rPh>
    <phoneticPr fontId="4"/>
  </si>
  <si>
    <t>ルームスプレー</t>
    <phoneticPr fontId="4"/>
  </si>
  <si>
    <t>アースモチーフ</t>
    <phoneticPr fontId="4"/>
  </si>
  <si>
    <t>ルームスプレー</t>
    <phoneticPr fontId="4"/>
  </si>
  <si>
    <t>ネイチャー</t>
    <phoneticPr fontId="4"/>
  </si>
  <si>
    <t>フレグランスジャーキャンドル</t>
    <phoneticPr fontId="4"/>
  </si>
  <si>
    <t>チュベロース</t>
    <phoneticPr fontId="4"/>
  </si>
  <si>
    <t>フレグランスジャーキャンドル</t>
    <phoneticPr fontId="4"/>
  </si>
  <si>
    <t>ティアラ</t>
    <phoneticPr fontId="4"/>
  </si>
  <si>
    <t>ブラックティー</t>
    <phoneticPr fontId="4"/>
  </si>
  <si>
    <t>ネイチャー</t>
    <phoneticPr fontId="4"/>
  </si>
  <si>
    <t>g</t>
    <phoneticPr fontId="4"/>
  </si>
  <si>
    <t>ベルガモット</t>
    <phoneticPr fontId="4"/>
  </si>
  <si>
    <t>フィグツリー</t>
    <phoneticPr fontId="4"/>
  </si>
  <si>
    <t>サクラ</t>
    <phoneticPr fontId="4"/>
  </si>
  <si>
    <t>ハンドジェル（除菌）</t>
    <rPh sb="7" eb="9">
      <t>ジョキン</t>
    </rPh>
    <phoneticPr fontId="4"/>
  </si>
  <si>
    <t>リフレッシュハンドジェル　60ml</t>
    <phoneticPr fontId="4"/>
  </si>
  <si>
    <t>ml</t>
    <phoneticPr fontId="4"/>
  </si>
  <si>
    <t>ミント</t>
    <phoneticPr fontId="4"/>
  </si>
  <si>
    <t>イタリア</t>
    <phoneticPr fontId="4"/>
  </si>
  <si>
    <t>イタリア</t>
    <phoneticPr fontId="4"/>
  </si>
  <si>
    <t>リフレッシュハンドジェル　250ml</t>
    <phoneticPr fontId="4"/>
  </si>
  <si>
    <t>マグノリア＆チュベローズ</t>
    <phoneticPr fontId="4"/>
  </si>
  <si>
    <t>カメリア＆グレープフルーツ</t>
    <phoneticPr fontId="4"/>
  </si>
  <si>
    <t>オードトワレ</t>
    <phoneticPr fontId="4"/>
  </si>
  <si>
    <t>マルベリー</t>
    <phoneticPr fontId="4"/>
  </si>
  <si>
    <t>ムスク</t>
    <phoneticPr fontId="4"/>
  </si>
  <si>
    <t>ティー</t>
    <phoneticPr fontId="4"/>
  </si>
  <si>
    <t>フィグ</t>
    <phoneticPr fontId="4"/>
  </si>
  <si>
    <t>シルク</t>
    <phoneticPr fontId="4"/>
  </si>
  <si>
    <t>ロータス</t>
    <phoneticPr fontId="4"/>
  </si>
  <si>
    <t>オゾン</t>
    <phoneticPr fontId="4"/>
  </si>
  <si>
    <t>ムスク・フィグ・ロータス</t>
    <phoneticPr fontId="4"/>
  </si>
  <si>
    <t>ディフューザー（ブラック）</t>
    <phoneticPr fontId="4"/>
  </si>
  <si>
    <t>ムスク</t>
    <phoneticPr fontId="4"/>
  </si>
  <si>
    <t>ムスク・フィグ・ロータス</t>
    <phoneticPr fontId="4"/>
  </si>
  <si>
    <t>フィグ</t>
    <phoneticPr fontId="4"/>
  </si>
  <si>
    <t>ディフューザー（ブラック）</t>
    <phoneticPr fontId="4"/>
  </si>
  <si>
    <t>ロータス</t>
    <phoneticPr fontId="4"/>
  </si>
  <si>
    <t>ディフューザー（ブルー）</t>
    <phoneticPr fontId="4"/>
  </si>
  <si>
    <t>ムスク</t>
    <phoneticPr fontId="4"/>
  </si>
  <si>
    <t>ディフューザー</t>
    <phoneticPr fontId="4"/>
  </si>
  <si>
    <t>ディフューザー（ブルー）</t>
    <phoneticPr fontId="4"/>
  </si>
  <si>
    <t>ロータス</t>
    <phoneticPr fontId="4"/>
  </si>
  <si>
    <t>フラワーポプリ（サシェ入り）</t>
    <rPh sb="11" eb="12">
      <t>イ</t>
    </rPh>
    <phoneticPr fontId="4"/>
  </si>
  <si>
    <t>ムスク・フィグ・ロータス</t>
    <phoneticPr fontId="4"/>
  </si>
  <si>
    <t>ml</t>
    <phoneticPr fontId="4"/>
  </si>
  <si>
    <t>フィグ</t>
    <phoneticPr fontId="4"/>
  </si>
  <si>
    <t>ムスク・フィグ・ロータス</t>
    <phoneticPr fontId="4"/>
  </si>
  <si>
    <t>ロータス</t>
    <phoneticPr fontId="4"/>
  </si>
  <si>
    <t>オードトワレ</t>
    <phoneticPr fontId="4"/>
  </si>
  <si>
    <t>メディテラーネオ</t>
    <phoneticPr fontId="4"/>
  </si>
  <si>
    <t>トスカーナ【S】</t>
    <phoneticPr fontId="4"/>
  </si>
  <si>
    <t>メディテラーネオ</t>
    <phoneticPr fontId="4"/>
  </si>
  <si>
    <t>シチリア【S】</t>
    <phoneticPr fontId="4"/>
  </si>
  <si>
    <t>カンパニア【S】</t>
    <phoneticPr fontId="4"/>
  </si>
  <si>
    <t>ヴェネト【S】</t>
    <phoneticPr fontId="4"/>
  </si>
  <si>
    <t>メディテラーネオ</t>
    <phoneticPr fontId="4"/>
  </si>
  <si>
    <t>ml</t>
    <phoneticPr fontId="4"/>
  </si>
  <si>
    <t>トスカーナ【L】</t>
    <phoneticPr fontId="4"/>
  </si>
  <si>
    <t>シチリア【L】</t>
    <phoneticPr fontId="4"/>
  </si>
  <si>
    <t>カンパニア【L】</t>
    <phoneticPr fontId="4"/>
  </si>
  <si>
    <t>ヴェネト【L】</t>
    <phoneticPr fontId="4"/>
  </si>
  <si>
    <t>フラワーポプリ</t>
    <phoneticPr fontId="4"/>
  </si>
  <si>
    <t>トスカーナ</t>
    <phoneticPr fontId="4"/>
  </si>
  <si>
    <t>フラワーポプリ</t>
    <phoneticPr fontId="4"/>
  </si>
  <si>
    <t>シチリア</t>
    <phoneticPr fontId="4"/>
  </si>
  <si>
    <t>メディテラーネオ</t>
    <phoneticPr fontId="4"/>
  </si>
  <si>
    <t>カンパニア</t>
    <phoneticPr fontId="4"/>
  </si>
  <si>
    <t>ヴェネト</t>
    <phoneticPr fontId="4"/>
  </si>
  <si>
    <t>トスカーナ</t>
    <phoneticPr fontId="4"/>
  </si>
  <si>
    <t>シチリア</t>
    <phoneticPr fontId="4"/>
  </si>
  <si>
    <t>メディテラーネオ</t>
    <phoneticPr fontId="4"/>
  </si>
  <si>
    <t>カンパニア</t>
    <phoneticPr fontId="4"/>
  </si>
  <si>
    <t>ヴェネト</t>
    <phoneticPr fontId="4"/>
  </si>
  <si>
    <t>トスカーナ</t>
    <phoneticPr fontId="4"/>
  </si>
  <si>
    <t>カンパニア</t>
    <phoneticPr fontId="4"/>
  </si>
  <si>
    <t>シチリア</t>
    <phoneticPr fontId="4"/>
  </si>
  <si>
    <t>ヴェネト</t>
    <phoneticPr fontId="4"/>
  </si>
  <si>
    <t>バスソルト</t>
    <phoneticPr fontId="4"/>
  </si>
  <si>
    <t>バスソルト</t>
    <phoneticPr fontId="4"/>
  </si>
  <si>
    <t>g</t>
    <phoneticPr fontId="4"/>
  </si>
  <si>
    <t>バスソルト</t>
    <phoneticPr fontId="4"/>
  </si>
  <si>
    <t>ヴェネト</t>
    <phoneticPr fontId="4"/>
  </si>
  <si>
    <t>Organic Pure Care／オーガニック・ピュア・ケア</t>
  </si>
  <si>
    <t>ウェルネス</t>
  </si>
  <si>
    <t>ブレンドトリートメントオイル</t>
    <phoneticPr fontId="4"/>
  </si>
  <si>
    <t>【L】ドライ向け：ハイドレーティング</t>
    <rPh sb="6" eb="7">
      <t>ム</t>
    </rPh>
    <phoneticPr fontId="4"/>
  </si>
  <si>
    <t>ブレンドトリートメントオイル</t>
    <phoneticPr fontId="4"/>
  </si>
  <si>
    <t>【L】ダメージ・抜け毛向け：エナジャイジング</t>
    <rPh sb="8" eb="9">
      <t>ヌ</t>
    </rPh>
    <rPh sb="10" eb="11">
      <t>ゲ</t>
    </rPh>
    <rPh sb="11" eb="12">
      <t>ム</t>
    </rPh>
    <phoneticPr fontId="4"/>
  </si>
  <si>
    <t>ブレンドトリートメントオイル</t>
    <phoneticPr fontId="4"/>
  </si>
  <si>
    <t>【L】ノーマル～オイリー向け：ボリューマイジング</t>
    <rPh sb="12" eb="13">
      <t>ム</t>
    </rPh>
    <phoneticPr fontId="4"/>
  </si>
  <si>
    <t>【L】アンチエイジング向け：ナリッシング</t>
    <rPh sb="11" eb="12">
      <t>ム</t>
    </rPh>
    <phoneticPr fontId="4"/>
  </si>
  <si>
    <t>【S】ドライ向け：ハイドレーティング</t>
    <rPh sb="6" eb="7">
      <t>ム</t>
    </rPh>
    <phoneticPr fontId="4"/>
  </si>
  <si>
    <t>【S】ダメージ・抜け毛向け：エナジャイジング</t>
    <rPh sb="8" eb="9">
      <t>ヌ</t>
    </rPh>
    <rPh sb="10" eb="11">
      <t>ゲ</t>
    </rPh>
    <rPh sb="11" eb="12">
      <t>ム</t>
    </rPh>
    <phoneticPr fontId="4"/>
  </si>
  <si>
    <t>【S】ノーマル～オイリー向け：ボリューマイジング</t>
    <rPh sb="12" eb="13">
      <t>ム</t>
    </rPh>
    <phoneticPr fontId="4"/>
  </si>
  <si>
    <t>【S】アンチエイジング：ナリッシング</t>
    <phoneticPr fontId="4"/>
  </si>
  <si>
    <t>シャンプー（エナジャイジング）</t>
    <phoneticPr fontId="4"/>
  </si>
  <si>
    <t>コンディショナー（ハイドレーティング）</t>
    <phoneticPr fontId="4"/>
  </si>
  <si>
    <t>コンディショナー（ハイドレーティング）</t>
    <phoneticPr fontId="4"/>
  </si>
  <si>
    <t>2×10</t>
    <phoneticPr fontId="4"/>
  </si>
  <si>
    <t>トライアルセット</t>
    <phoneticPr fontId="4"/>
  </si>
  <si>
    <t>セット</t>
  </si>
  <si>
    <t>デトキシファイングローション</t>
  </si>
  <si>
    <t>スペシャルケア</t>
  </si>
  <si>
    <t>シャンプー（ハイドレーティング）</t>
    <phoneticPr fontId="4"/>
  </si>
  <si>
    <t>シャンプー（ハイドレーティング）</t>
    <phoneticPr fontId="4"/>
  </si>
  <si>
    <t>コンディショナー（ハイドレーティング）</t>
    <phoneticPr fontId="4"/>
  </si>
  <si>
    <t>2×10</t>
    <phoneticPr fontId="4"/>
  </si>
  <si>
    <t>トライアルセット</t>
    <phoneticPr fontId="4"/>
  </si>
  <si>
    <t>エナジャイジングローション</t>
  </si>
  <si>
    <t>エナジャイジングトリートメントローション　10ml×６本セット</t>
    <rPh sb="27" eb="28">
      <t>ホン</t>
    </rPh>
    <phoneticPr fontId="4"/>
  </si>
  <si>
    <t>6×10</t>
    <phoneticPr fontId="4"/>
  </si>
  <si>
    <t>シャンプー（ボリューマイジング）</t>
    <phoneticPr fontId="4"/>
  </si>
  <si>
    <t>コンディショナー（ボリューマイジング）</t>
    <phoneticPr fontId="4"/>
  </si>
  <si>
    <t>コンディショナー（ボリューマイジング）</t>
    <phoneticPr fontId="4"/>
  </si>
  <si>
    <t>アロエシルクモイスチャー</t>
    <phoneticPr fontId="4"/>
  </si>
  <si>
    <t>【Ｓ】シャンプー</t>
  </si>
  <si>
    <t>アロエシルクモイスチャー</t>
    <phoneticPr fontId="4"/>
  </si>
  <si>
    <t>【Ｓ】コンディショナー</t>
  </si>
  <si>
    <t>アロエシルクモイスチャー</t>
    <phoneticPr fontId="4"/>
  </si>
  <si>
    <t>【Ｌ】シャンプー</t>
  </si>
  <si>
    <t>【Ｌ】コンディショナー</t>
  </si>
  <si>
    <t>【SS】シャンプー</t>
  </si>
  <si>
    <t>シャンプー</t>
    <phoneticPr fontId="4"/>
  </si>
  <si>
    <t>【SS】コンディショナー</t>
  </si>
  <si>
    <t>3×10</t>
    <phoneticPr fontId="4"/>
  </si>
  <si>
    <t>インカ</t>
  </si>
  <si>
    <t>【Ｓ】ディープヘアマスク</t>
    <phoneticPr fontId="4"/>
  </si>
  <si>
    <t>【Ｌ】ディープヘアマスク</t>
  </si>
  <si>
    <t>3×10</t>
    <phoneticPr fontId="4"/>
  </si>
  <si>
    <t>トライアルセット</t>
    <phoneticPr fontId="4"/>
  </si>
  <si>
    <t>【Ｓ】オイルポーション</t>
  </si>
  <si>
    <t>【Ｌ】オイルポーション</t>
  </si>
  <si>
    <t>シーリングスプレー</t>
  </si>
  <si>
    <t>アルガンビューティー</t>
  </si>
  <si>
    <t>【Ｓ】ビューティーヘアマスク</t>
  </si>
  <si>
    <t>【Ｌ】ビューティーヘアマスク</t>
  </si>
  <si>
    <t>3×10</t>
    <phoneticPr fontId="4"/>
  </si>
  <si>
    <t>テンシークレット</t>
  </si>
  <si>
    <t>スカルプクリーム</t>
    <phoneticPr fontId="4"/>
  </si>
  <si>
    <t>12×10</t>
    <phoneticPr fontId="4"/>
  </si>
  <si>
    <t>トリートメントローション</t>
    <phoneticPr fontId="4"/>
  </si>
  <si>
    <t>2×10</t>
    <phoneticPr fontId="4"/>
  </si>
  <si>
    <t>ジェル：ツヤ</t>
    <phoneticPr fontId="4"/>
  </si>
  <si>
    <t>スタイリング</t>
    <phoneticPr fontId="4"/>
  </si>
  <si>
    <t>ワックス：ライトマット</t>
    <phoneticPr fontId="4"/>
  </si>
  <si>
    <t>ワックス：ストロングマット</t>
    <phoneticPr fontId="4"/>
  </si>
  <si>
    <t>フェイスクレンザー</t>
    <phoneticPr fontId="4"/>
  </si>
  <si>
    <t>サンケア</t>
  </si>
  <si>
    <t>プロテクティブスプレー</t>
  </si>
  <si>
    <t>リペアシャンプー</t>
    <phoneticPr fontId="4"/>
  </si>
  <si>
    <t>リペアコンディショナー</t>
    <phoneticPr fontId="4"/>
  </si>
  <si>
    <t>トリートメントアボカドオイル</t>
  </si>
  <si>
    <t>カールブースター</t>
  </si>
  <si>
    <t>ハイドレーティングヘアーセラム</t>
  </si>
  <si>
    <t>シルククリーム</t>
  </si>
  <si>
    <t>Ｌサイズ</t>
    <phoneticPr fontId="4"/>
  </si>
  <si>
    <t>Ｓサイズ</t>
    <phoneticPr fontId="4"/>
  </si>
  <si>
    <t>ワックス（マット）</t>
  </si>
  <si>
    <t>ミディアム</t>
  </si>
  <si>
    <t>ハード</t>
  </si>
  <si>
    <t>CASTELBEL／キャステルベル</t>
  </si>
  <si>
    <t>シャンプー＆コンディショナーセット</t>
  </si>
  <si>
    <t>120＋50</t>
  </si>
  <si>
    <t>0190577908707</t>
  </si>
  <si>
    <t>マンダリン</t>
  </si>
  <si>
    <t>0190577908714</t>
  </si>
  <si>
    <t>サーディンソープ</t>
  </si>
  <si>
    <t>レモン</t>
  </si>
  <si>
    <t>フィリグリー</t>
  </si>
  <si>
    <t>RMBゴールドソープ</t>
    <phoneticPr fontId="4"/>
  </si>
  <si>
    <t>アンビエンテ</t>
  </si>
  <si>
    <t>ポメグラネート</t>
  </si>
  <si>
    <t>フレグランスブーケ（L）</t>
  </si>
  <si>
    <t>フレグランスブーケ（S）</t>
  </si>
  <si>
    <t>ハンドクリーム（L）</t>
  </si>
  <si>
    <t>ハンドクリーム（S）</t>
  </si>
  <si>
    <t>ハローシティー</t>
  </si>
  <si>
    <t>パリ（ジャスミン）</t>
    <phoneticPr fontId="4"/>
  </si>
  <si>
    <t>ロンドン（ティータイム）</t>
    <phoneticPr fontId="4"/>
  </si>
  <si>
    <t>ニューヨーク（ビッグアップル）</t>
    <phoneticPr fontId="4"/>
  </si>
  <si>
    <t>ローマ（イタリアンフルーツ）</t>
    <phoneticPr fontId="4"/>
  </si>
  <si>
    <t>トウキョウ（グリーンティー）</t>
    <phoneticPr fontId="4"/>
  </si>
  <si>
    <t>タイルソープ</t>
  </si>
  <si>
    <t>シラントロ＆ライム</t>
  </si>
  <si>
    <t>ラベンダー＆カモミール</t>
  </si>
  <si>
    <t>オレンジ＆アーモンド</t>
  </si>
  <si>
    <t>ルバーブ＆カシス</t>
  </si>
  <si>
    <t>オリーブリーフ＆グリーンティー</t>
  </si>
  <si>
    <t>バニラ＆アンバー</t>
  </si>
  <si>
    <t>フルーツ＆フラワー</t>
  </si>
  <si>
    <t>アプリコット＆グリーンティー</t>
  </si>
  <si>
    <t>レモン＆ネロリ</t>
  </si>
  <si>
    <t>プラムフラワー</t>
  </si>
  <si>
    <t>オレンジブロッサム</t>
  </si>
  <si>
    <t>リネンソープ</t>
  </si>
  <si>
    <t>オリーブ＆オリーブリーブス</t>
  </si>
  <si>
    <t>コーヒー＆コーヒービーンズ</t>
  </si>
  <si>
    <t>カモミール＆ゴートミルク</t>
  </si>
  <si>
    <t>バニラ＆アルガンオイル</t>
  </si>
  <si>
    <t>The Somerset Toiletry／サマセットトイレタリー</t>
  </si>
  <si>
    <t>アニマルソープ</t>
  </si>
  <si>
    <t>Cat（猫）：ピンクグレープフルーツ</t>
    <phoneticPr fontId="4"/>
  </si>
  <si>
    <t>Pig（豚）ピンクグレープフルーツ</t>
    <phoneticPr fontId="4"/>
  </si>
  <si>
    <t>Owl（フクロウ）ジンジャー＆ライム</t>
    <phoneticPr fontId="4"/>
  </si>
  <si>
    <t>Dog（犬）ジンジャー＆ライム</t>
    <phoneticPr fontId="4"/>
  </si>
  <si>
    <t>ベアードソープ</t>
  </si>
  <si>
    <t>Mr.Manly セージ</t>
    <phoneticPr fontId="4"/>
  </si>
  <si>
    <t>Mr. Alternative シダーウッド</t>
    <phoneticPr fontId="4"/>
  </si>
  <si>
    <t>Mr. Hipster ブラックペッパー＆ジンジャー</t>
    <phoneticPr fontId="4"/>
  </si>
  <si>
    <t>缶入りソープ</t>
    <rPh sb="0" eb="2">
      <t>カンイ</t>
    </rPh>
    <phoneticPr fontId="4"/>
  </si>
  <si>
    <t>フラワー缶</t>
    <rPh sb="4" eb="5">
      <t>カン</t>
    </rPh>
    <phoneticPr fontId="4"/>
  </si>
  <si>
    <t>マグノリア</t>
  </si>
  <si>
    <t>水仙</t>
    <rPh sb="0" eb="2">
      <t>スイセン</t>
    </rPh>
    <phoneticPr fontId="4"/>
  </si>
  <si>
    <t>レッドローズ</t>
  </si>
  <si>
    <t>ワイルドチューリップ</t>
  </si>
  <si>
    <t>ハート缶</t>
    <rPh sb="3" eb="4">
      <t>カン</t>
    </rPh>
    <phoneticPr fontId="4"/>
  </si>
  <si>
    <t>ナチュラリーヨーロピアン</t>
  </si>
  <si>
    <t>ジンジャー＆ライム</t>
  </si>
  <si>
    <t>ハンドクリーム　７５ｍｌ</t>
  </si>
  <si>
    <t>エルダーベリー</t>
  </si>
  <si>
    <t>ミント</t>
  </si>
  <si>
    <t>ブラックカラント</t>
  </si>
  <si>
    <t>ハンドウォッシュ（液体）</t>
    <rPh sb="9" eb="11">
      <t>エキタイ</t>
    </rPh>
    <phoneticPr fontId="4"/>
  </si>
  <si>
    <t>ローラーボールトワレ</t>
  </si>
  <si>
    <t>トンカ＆モヒート</t>
  </si>
  <si>
    <t>ホワイトフラワー</t>
  </si>
  <si>
    <t>フリージア＆ペア</t>
  </si>
  <si>
    <t>フィグノアール</t>
  </si>
  <si>
    <t>エキゾティックポメロ</t>
  </si>
  <si>
    <t>ブラックベリームスク</t>
  </si>
  <si>
    <t>Scottish Fine Soaps／スコティッシュファインソープ</t>
  </si>
  <si>
    <t>ボディクリーム</t>
  </si>
  <si>
    <t>ラグジュアリーBOX</t>
  </si>
  <si>
    <t>コンディショナー</t>
    <phoneticPr fontId="4"/>
  </si>
  <si>
    <t>コンディショナー（Ｓ）</t>
  </si>
  <si>
    <t>マリンケアフットスパ</t>
  </si>
  <si>
    <t>set</t>
  </si>
  <si>
    <t>ハンド＆ネイルクリーム</t>
  </si>
  <si>
    <t>ボディローション（Ｓ）</t>
  </si>
  <si>
    <t>ハンド＆ネイルクリーム</t>
    <phoneticPr fontId="4"/>
  </si>
  <si>
    <t>ボディスクラブ</t>
  </si>
  <si>
    <t>トラベルセット</t>
    <phoneticPr fontId="4"/>
  </si>
  <si>
    <t>シャンプー</t>
    <phoneticPr fontId="4"/>
  </si>
  <si>
    <t>シャンプー（Ｓ）</t>
  </si>
  <si>
    <t>マムトゥービー</t>
  </si>
  <si>
    <t>ラ・パロマ</t>
  </si>
  <si>
    <t>パールクリーム</t>
  </si>
  <si>
    <t>バスパウダー</t>
  </si>
  <si>
    <t>ソープ（缶入り）</t>
    <rPh sb="4" eb="6">
      <t>カンイ</t>
    </rPh>
    <phoneticPr fontId="4"/>
  </si>
  <si>
    <t>ガーデナーズ</t>
  </si>
  <si>
    <t>バリアクリーム</t>
  </si>
  <si>
    <t>オリジナルレシピ</t>
  </si>
  <si>
    <t>ゼラニウム＆ラベンダー</t>
  </si>
  <si>
    <t>ゴートミルク＆アボカド</t>
  </si>
  <si>
    <t>ホワイトティー＆ビタミンＥ</t>
  </si>
  <si>
    <t>シア＆バターミルク</t>
  </si>
  <si>
    <t>ヘア＆ボディウォッシュ</t>
  </si>
  <si>
    <t>シスル＆ブラックペッパー</t>
  </si>
  <si>
    <t>ベチバー＆サンダルウッド</t>
  </si>
  <si>
    <t>ミルクバスパウダー</t>
    <phoneticPr fontId="4"/>
  </si>
  <si>
    <t>ミルクソープ Ｓ</t>
    <phoneticPr fontId="4"/>
  </si>
  <si>
    <t>ミルク</t>
    <phoneticPr fontId="4"/>
  </si>
  <si>
    <t>ミルクボディウォッシュ</t>
    <phoneticPr fontId="4"/>
  </si>
  <si>
    <t>LINDEN LEAVES／リンデンリーブス</t>
  </si>
  <si>
    <t>ゴールド</t>
  </si>
  <si>
    <t>オーナメントハンドクリーム</t>
  </si>
  <si>
    <t>クレメンタイン＆バジル</t>
  </si>
  <si>
    <t>ベチバー＆バイオレット</t>
  </si>
  <si>
    <t>ハンド＆ボディウォッシュ</t>
  </si>
  <si>
    <t>ボディオイル</t>
  </si>
  <si>
    <t>ボディオイル</t>
    <phoneticPr fontId="4"/>
  </si>
  <si>
    <t>【Ｓ】ローズ</t>
  </si>
  <si>
    <t>ボディオイル</t>
    <phoneticPr fontId="4"/>
  </si>
  <si>
    <t>【Ｓ】ラベンダー</t>
  </si>
  <si>
    <t>【Ｓ】シトラス</t>
  </si>
  <si>
    <t>ボディオイル</t>
    <phoneticPr fontId="4"/>
  </si>
  <si>
    <t>【Ｓ】バニラ</t>
  </si>
  <si>
    <t>【Ｌ】ローズ</t>
  </si>
  <si>
    <t>【Ｌ】ラベンダー</t>
  </si>
  <si>
    <t>【Ｌ】シトラス</t>
  </si>
  <si>
    <t>ボディオイル</t>
    <phoneticPr fontId="4"/>
  </si>
  <si>
    <t>【Ｌ】バニラ</t>
  </si>
  <si>
    <t>インブルーム</t>
  </si>
  <si>
    <t>バスボム</t>
  </si>
  <si>
    <t>グリーンベルベーヌ</t>
  </si>
  <si>
    <t>ピンクペタル</t>
  </si>
  <si>
    <t>アクアリリー</t>
  </si>
  <si>
    <t>フレグランスキャンドル</t>
  </si>
  <si>
    <t>グリーンベルベーヌ</t>
    <phoneticPr fontId="4"/>
  </si>
  <si>
    <t>ハンドクリーム　１００ｍｌ</t>
  </si>
  <si>
    <t>ハンドクリーム（Ｓ）</t>
  </si>
  <si>
    <t>クリスタルクラッシュ</t>
  </si>
  <si>
    <t>アメジスト</t>
  </si>
  <si>
    <t>ローズクォーツ</t>
  </si>
  <si>
    <t>elizabeth W／エリザベスダブリュー</t>
  </si>
  <si>
    <t>ピュアリーエッセンシャル</t>
  </si>
  <si>
    <t>ミニハンドクリーム</t>
  </si>
  <si>
    <t>ユーカリ</t>
  </si>
  <si>
    <t>ミントローズマリー</t>
  </si>
  <si>
    <t>レモンライム</t>
  </si>
  <si>
    <t>オレンジクローブ</t>
  </si>
  <si>
    <t>ウォーターメロン</t>
  </si>
  <si>
    <t>リップポリッシュ</t>
  </si>
  <si>
    <t>バスキューブ</t>
  </si>
  <si>
    <t>フットクリーム</t>
  </si>
  <si>
    <t>オードパフューム</t>
  </si>
  <si>
    <t>ピローミスト（コロン）</t>
  </si>
  <si>
    <t>ロールオン</t>
  </si>
  <si>
    <t>リフレッシュサルブ</t>
  </si>
  <si>
    <t>シュガースクラブ</t>
  </si>
  <si>
    <t>シグネチャー</t>
  </si>
  <si>
    <t>プチキャンドル</t>
  </si>
  <si>
    <t>オードパフューム　ミニ</t>
  </si>
  <si>
    <t>オードパフューム60ｍｌ</t>
  </si>
  <si>
    <t>ソープバー</t>
  </si>
  <si>
    <t>フェイスマスク</t>
    <phoneticPr fontId="4"/>
  </si>
  <si>
    <t>オーガニックコットン使用</t>
    <rPh sb="10" eb="12">
      <t>シヨウ</t>
    </rPh>
    <phoneticPr fontId="4"/>
  </si>
  <si>
    <t>フローラル</t>
    <phoneticPr fontId="4"/>
  </si>
  <si>
    <t>JANなし</t>
    <phoneticPr fontId="4"/>
  </si>
  <si>
    <t>ピンクストライプ</t>
    <phoneticPr fontId="4"/>
  </si>
  <si>
    <t>デニム</t>
    <phoneticPr fontId="4"/>
  </si>
  <si>
    <t>フェイスマスク</t>
    <phoneticPr fontId="4"/>
  </si>
  <si>
    <t>ターコイズストライプ</t>
    <phoneticPr fontId="4"/>
  </si>
  <si>
    <t>JANなし</t>
    <phoneticPr fontId="4"/>
  </si>
  <si>
    <t>リネン</t>
    <phoneticPr fontId="4"/>
  </si>
  <si>
    <t>サーフボード</t>
    <phoneticPr fontId="4"/>
  </si>
  <si>
    <t>ペイズリー（マルーン）</t>
    <phoneticPr fontId="4"/>
  </si>
  <si>
    <t>ペイズリー（スカイブルー）</t>
    <phoneticPr fontId="4"/>
  </si>
  <si>
    <t>ホワイトブルーダッシュ</t>
    <phoneticPr fontId="4"/>
  </si>
  <si>
    <t>レッドピンクフローラル</t>
    <phoneticPr fontId="4"/>
  </si>
  <si>
    <t>オレンジフローラル</t>
    <phoneticPr fontId="4"/>
  </si>
  <si>
    <t>レモン</t>
    <phoneticPr fontId="4"/>
  </si>
  <si>
    <t>ブラックホワイトストライプ</t>
    <phoneticPr fontId="4"/>
  </si>
  <si>
    <t>スクリプト</t>
    <phoneticPr fontId="4"/>
  </si>
  <si>
    <t>イエローブルーフラワー</t>
    <phoneticPr fontId="4"/>
  </si>
  <si>
    <t>PATOUNIS／パトーニス</t>
  </si>
  <si>
    <t>ギリシャの石けん</t>
    <rPh sb="5" eb="6">
      <t>セッ</t>
    </rPh>
    <phoneticPr fontId="4"/>
  </si>
  <si>
    <t>グリーン単品</t>
    <rPh sb="4" eb="6">
      <t>タンピン</t>
    </rPh>
    <phoneticPr fontId="4"/>
  </si>
  <si>
    <t>ギリシャ</t>
  </si>
  <si>
    <t>グリーン 10個set</t>
    <rPh sb="7" eb="8">
      <t>コ</t>
    </rPh>
    <phoneticPr fontId="4"/>
  </si>
  <si>
    <t>ピュアホワイト</t>
  </si>
  <si>
    <t>ピュアホワイト単品</t>
    <rPh sb="7" eb="9">
      <t>タンピン</t>
    </rPh>
    <phoneticPr fontId="4"/>
  </si>
  <si>
    <t>ピュアホワイト 10個set</t>
    <rPh sb="10" eb="11">
      <t>コ</t>
    </rPh>
    <phoneticPr fontId="4"/>
  </si>
  <si>
    <t>2色10個セット</t>
    <rPh sb="1" eb="2">
      <t>ショク</t>
    </rPh>
    <rPh sb="4" eb="5">
      <t>コ</t>
    </rPh>
    <phoneticPr fontId="4"/>
  </si>
  <si>
    <t>グリーン・ピュアホワイト各5個 計10個set</t>
    <rPh sb="12" eb="13">
      <t>カク</t>
    </rPh>
    <rPh sb="14" eb="15">
      <t>コ</t>
    </rPh>
    <rPh sb="16" eb="17">
      <t>ケイ</t>
    </rPh>
    <rPh sb="19" eb="20">
      <t>コ</t>
    </rPh>
    <phoneticPr fontId="4"/>
  </si>
  <si>
    <t>アレッポ</t>
    <phoneticPr fontId="4"/>
  </si>
  <si>
    <t>リキッドソープ／ソープ</t>
    <phoneticPr fontId="4"/>
  </si>
  <si>
    <t>リキッドソープ／ソープ</t>
    <phoneticPr fontId="4"/>
  </si>
  <si>
    <t>オリーブ</t>
    <phoneticPr fontId="4"/>
  </si>
  <si>
    <t>ベルベーヌレモン</t>
    <phoneticPr fontId="4"/>
  </si>
  <si>
    <t>フランス</t>
    <phoneticPr fontId="4"/>
  </si>
  <si>
    <t>オレンジブロッサム</t>
    <phoneticPr fontId="4"/>
  </si>
  <si>
    <t>ピーチブロッサム</t>
    <phoneticPr fontId="4"/>
  </si>
  <si>
    <t>ナチュラルソープ</t>
    <phoneticPr fontId="4"/>
  </si>
  <si>
    <t>ベルベーヌレモン</t>
    <phoneticPr fontId="4"/>
  </si>
  <si>
    <t>ナチュラルソープ</t>
    <phoneticPr fontId="4"/>
  </si>
  <si>
    <t>アルガン</t>
    <phoneticPr fontId="4"/>
  </si>
  <si>
    <t>クレイペースト</t>
    <phoneticPr fontId="4"/>
  </si>
  <si>
    <t>グリーンクレイペースト</t>
    <phoneticPr fontId="4"/>
  </si>
  <si>
    <t>ボディクリーム</t>
    <phoneticPr fontId="4"/>
  </si>
  <si>
    <t>シアバター</t>
    <phoneticPr fontId="4"/>
  </si>
  <si>
    <t>シアバター</t>
    <phoneticPr fontId="4"/>
  </si>
  <si>
    <t>フェイス＆ボディバター</t>
    <phoneticPr fontId="4"/>
  </si>
  <si>
    <t>身体用保湿アイテム</t>
  </si>
  <si>
    <t>アルガンオイル</t>
    <phoneticPr fontId="4"/>
  </si>
  <si>
    <t>リップバーム</t>
    <phoneticPr fontId="4"/>
  </si>
  <si>
    <t>アルガンオイル</t>
    <phoneticPr fontId="4"/>
  </si>
  <si>
    <t>リップバーム</t>
    <phoneticPr fontId="4"/>
  </si>
  <si>
    <t>g</t>
    <phoneticPr fontId="4"/>
  </si>
  <si>
    <t>ヘアケア</t>
    <phoneticPr fontId="4"/>
  </si>
  <si>
    <t>ノーマル：アーモンド</t>
    <phoneticPr fontId="4"/>
  </si>
  <si>
    <t>ノーマル：アーモンド</t>
    <phoneticPr fontId="4"/>
  </si>
  <si>
    <t>ヘアスプレー</t>
    <phoneticPr fontId="4"/>
  </si>
  <si>
    <t>オイリー：アロエ・グリーンティー</t>
    <phoneticPr fontId="4"/>
  </si>
  <si>
    <t>コンディショナー</t>
    <phoneticPr fontId="4"/>
  </si>
  <si>
    <t>ドライ＆ダメージ：オリーブ</t>
    <phoneticPr fontId="4"/>
  </si>
  <si>
    <t>ヘアケア</t>
    <phoneticPr fontId="4"/>
  </si>
  <si>
    <t>ドライ＆ダメージ：オリーブ</t>
    <phoneticPr fontId="4"/>
  </si>
  <si>
    <r>
      <t xml:space="preserve">3549620008395
</t>
    </r>
    <r>
      <rPr>
        <sz val="11"/>
        <rFont val="游ゴシック"/>
        <family val="3"/>
        <charset val="128"/>
        <scheme val="minor"/>
      </rPr>
      <t>3549620008258</t>
    </r>
    <phoneticPr fontId="4"/>
  </si>
  <si>
    <t>ヘアマスク</t>
    <phoneticPr fontId="4"/>
  </si>
  <si>
    <t>ヘアミルク</t>
    <phoneticPr fontId="4"/>
  </si>
  <si>
    <t>ヘアスプレー</t>
    <phoneticPr fontId="4"/>
  </si>
  <si>
    <t>ノーマル：ピーチ</t>
    <phoneticPr fontId="4"/>
  </si>
  <si>
    <t>シャンプー</t>
    <phoneticPr fontId="4"/>
  </si>
  <si>
    <t>ノーマル：ピーチ</t>
    <phoneticPr fontId="4"/>
  </si>
  <si>
    <t>ヘアスプレー</t>
    <phoneticPr fontId="4"/>
  </si>
  <si>
    <t>ヘアケア</t>
    <phoneticPr fontId="4"/>
  </si>
  <si>
    <t>オイリー：ピンククレイ</t>
    <phoneticPr fontId="4"/>
  </si>
  <si>
    <t>オイリー：ピンククレイ</t>
    <phoneticPr fontId="4"/>
  </si>
  <si>
    <t>ヘアケア</t>
    <phoneticPr fontId="4"/>
  </si>
  <si>
    <t>カラーダメージ：ポメグラネート</t>
    <phoneticPr fontId="4"/>
  </si>
  <si>
    <t>シャンプー</t>
    <phoneticPr fontId="4"/>
  </si>
  <si>
    <t>ヘアマスク</t>
    <phoneticPr fontId="4"/>
  </si>
  <si>
    <t>bosign／ボサイン</t>
  </si>
  <si>
    <t>ソープディッシュ</t>
  </si>
  <si>
    <t>シリコン</t>
    <phoneticPr fontId="4"/>
  </si>
  <si>
    <t>【Ｓ】グレー</t>
    <phoneticPr fontId="4"/>
  </si>
  <si>
    <t>シリコン</t>
    <phoneticPr fontId="4"/>
  </si>
  <si>
    <t>【Ｌ】ホワイト</t>
    <phoneticPr fontId="4"/>
  </si>
  <si>
    <t>【Ｌ】グレー</t>
    <phoneticPr fontId="4"/>
  </si>
  <si>
    <t>【Ｌ】ブラック</t>
    <phoneticPr fontId="4"/>
  </si>
  <si>
    <t>セラミック（Ｌ）</t>
  </si>
  <si>
    <t>ホワイト</t>
  </si>
  <si>
    <t>Mi Woollies／ミ・ウーリーズ</t>
  </si>
  <si>
    <t>羊毛ダスター</t>
    <rPh sb="0" eb="2">
      <t>ヨウモウ</t>
    </rPh>
    <phoneticPr fontId="4"/>
  </si>
  <si>
    <t>Sサイズ　30cm</t>
    <phoneticPr fontId="4"/>
  </si>
  <si>
    <t>Lサイズ　50cm</t>
    <phoneticPr fontId="4"/>
  </si>
  <si>
    <t>エキストラドゥース</t>
    <phoneticPr fontId="4"/>
  </si>
  <si>
    <t>オリーブオイル</t>
    <phoneticPr fontId="4"/>
  </si>
  <si>
    <t>箱なし</t>
    <rPh sb="0" eb="1">
      <t>ハコ</t>
    </rPh>
    <phoneticPr fontId="4"/>
  </si>
  <si>
    <t>オリーブオイル</t>
    <phoneticPr fontId="4"/>
  </si>
  <si>
    <t>箱あり</t>
    <rPh sb="0" eb="1">
      <t>ハコ</t>
    </rPh>
    <phoneticPr fontId="4"/>
  </si>
  <si>
    <t>カレバッグ</t>
    <phoneticPr fontId="4"/>
  </si>
  <si>
    <t>JANなし</t>
    <phoneticPr fontId="4"/>
  </si>
  <si>
    <t>AJOUTER／アジュテ</t>
  </si>
  <si>
    <t>フリルタオル</t>
  </si>
  <si>
    <t>グレー</t>
  </si>
  <si>
    <t>ナイビー</t>
  </si>
  <si>
    <t>ハンドミラー</t>
  </si>
  <si>
    <t>アネモネレッド</t>
  </si>
  <si>
    <t>アネモネイエロー</t>
  </si>
  <si>
    <t>フルール</t>
  </si>
  <si>
    <t>パンジー</t>
  </si>
  <si>
    <t>忘れな草</t>
    <rPh sb="0" eb="1">
      <t>ワス</t>
    </rPh>
    <rPh sb="3" eb="4">
      <t>グサ</t>
    </rPh>
    <phoneticPr fontId="4"/>
  </si>
  <si>
    <t>ボタニカル</t>
  </si>
  <si>
    <t>切手</t>
    <rPh sb="0" eb="2">
      <t>キッテ</t>
    </rPh>
    <phoneticPr fontId="4"/>
  </si>
  <si>
    <t>エッフェル</t>
  </si>
  <si>
    <t>サンカク</t>
  </si>
  <si>
    <t>アジュテ</t>
  </si>
  <si>
    <t>オブリック（緑）</t>
    <rPh sb="6" eb="7">
      <t>ミドリ</t>
    </rPh>
    <phoneticPr fontId="4"/>
  </si>
  <si>
    <t>オブリック（紫）</t>
    <rPh sb="6" eb="7">
      <t>ムラサキ</t>
    </rPh>
    <phoneticPr fontId="4"/>
  </si>
  <si>
    <t>クローバー</t>
  </si>
  <si>
    <t>アバカ</t>
  </si>
  <si>
    <t>トートバッグ</t>
  </si>
  <si>
    <t>フィリピン</t>
  </si>
  <si>
    <t>Sサイズ</t>
  </si>
  <si>
    <t>Lサイズ</t>
  </si>
  <si>
    <t>ミニボートバスケット</t>
    <phoneticPr fontId="4"/>
  </si>
  <si>
    <t>ピンク</t>
    <phoneticPr fontId="4"/>
  </si>
  <si>
    <t>ミニボートバスケット</t>
    <phoneticPr fontId="4"/>
  </si>
  <si>
    <t>イエロー</t>
    <phoneticPr fontId="4"/>
  </si>
  <si>
    <t>カーキ</t>
    <phoneticPr fontId="4"/>
  </si>
  <si>
    <t>キャンバス</t>
  </si>
  <si>
    <t>キャンバスエプロン</t>
    <phoneticPr fontId="4"/>
  </si>
  <si>
    <t>前掛け：ブルー</t>
    <rPh sb="0" eb="2">
      <t>マエカ</t>
    </rPh>
    <phoneticPr fontId="4"/>
  </si>
  <si>
    <t>キャンバスエプロン</t>
    <phoneticPr fontId="4"/>
  </si>
  <si>
    <t>ギャルソン：キャメル</t>
    <phoneticPr fontId="4"/>
  </si>
  <si>
    <t>ギャルソン：ブルー</t>
    <phoneticPr fontId="4"/>
  </si>
  <si>
    <t>キャンバスポーチ</t>
    <phoneticPr fontId="4"/>
  </si>
  <si>
    <t>キャメル</t>
  </si>
  <si>
    <t>キャンバスポーチ</t>
    <phoneticPr fontId="4"/>
  </si>
  <si>
    <t>ヌーベル</t>
  </si>
  <si>
    <t>ACCESSORIES／アクセサリー</t>
  </si>
  <si>
    <t>約１００ｇ</t>
    <rPh sb="0" eb="1">
      <t>ヤク</t>
    </rPh>
    <phoneticPr fontId="4"/>
  </si>
  <si>
    <t>22.5x2</t>
    <phoneticPr fontId="4"/>
  </si>
  <si>
    <t>g</t>
    <phoneticPr fontId="4"/>
  </si>
  <si>
    <t>フレグランススキューブ</t>
    <phoneticPr fontId="4"/>
  </si>
  <si>
    <t>2粒入り</t>
    <rPh sb="1" eb="2">
      <t>ツブ</t>
    </rPh>
    <rPh sb="2" eb="3">
      <t>イ</t>
    </rPh>
    <phoneticPr fontId="4"/>
  </si>
  <si>
    <t>22.5x2</t>
    <phoneticPr fontId="4"/>
  </si>
  <si>
    <t>g</t>
    <phoneticPr fontId="4"/>
  </si>
  <si>
    <t>ローズ</t>
    <phoneticPr fontId="4"/>
  </si>
  <si>
    <t>オランダ</t>
    <phoneticPr fontId="4"/>
  </si>
  <si>
    <t>ラベンダー</t>
    <phoneticPr fontId="4"/>
  </si>
  <si>
    <t>ガーデニア</t>
    <phoneticPr fontId="4"/>
  </si>
  <si>
    <t>オランダ</t>
    <phoneticPr fontId="4"/>
  </si>
  <si>
    <t>リリーオブザバレー</t>
    <phoneticPr fontId="4"/>
  </si>
  <si>
    <t>グレープフルーツ</t>
    <phoneticPr fontId="4"/>
  </si>
  <si>
    <t>ラズベリー</t>
    <phoneticPr fontId="4"/>
  </si>
  <si>
    <t>ハニー</t>
    <phoneticPr fontId="4"/>
  </si>
  <si>
    <t>フリップパッド</t>
  </si>
  <si>
    <t>パリマップ</t>
  </si>
  <si>
    <t>アンティークマップ</t>
  </si>
  <si>
    <t>ゴルフティー</t>
  </si>
  <si>
    <t>エッフェル塔</t>
    <rPh sb="5" eb="6">
      <t>トウ</t>
    </rPh>
    <phoneticPr fontId="4"/>
  </si>
  <si>
    <t>LYDIA DAINOW／リディア・ダイナウ</t>
  </si>
  <si>
    <t>クレンジング</t>
  </si>
  <si>
    <t>クリアクレンジングクリーム</t>
  </si>
  <si>
    <t>スイス</t>
  </si>
  <si>
    <t>クリーム</t>
  </si>
  <si>
    <t>セルトーン　Ｐ１２</t>
  </si>
  <si>
    <t>クレーム レビタ</t>
  </si>
  <si>
    <t>セルトーン</t>
  </si>
  <si>
    <t>美容液</t>
    <rPh sb="0" eb="3">
      <t>ビヨウエキ</t>
    </rPh>
    <phoneticPr fontId="4"/>
  </si>
  <si>
    <t>エクストレート・プーフィトリダ  16本</t>
  </si>
  <si>
    <t>フィト　リフト　セラム</t>
  </si>
  <si>
    <t>セラム レビタ</t>
  </si>
  <si>
    <t>スペシャル美容液</t>
    <rPh sb="5" eb="8">
      <t>ビヨウエキ</t>
    </rPh>
    <phoneticPr fontId="4"/>
  </si>
  <si>
    <t>ハイドロ　センシティブ  3本（業務用）</t>
    <rPh sb="14" eb="15">
      <t>ホン</t>
    </rPh>
    <rPh sb="16" eb="19">
      <t>ギョウムヨウ</t>
    </rPh>
    <phoneticPr fontId="4"/>
  </si>
  <si>
    <t>アイケア</t>
  </si>
  <si>
    <t>アイクリーム</t>
  </si>
  <si>
    <t>フィト　アイ</t>
  </si>
  <si>
    <t>角質ケア</t>
    <rPh sb="0" eb="2">
      <t>カクシツ</t>
    </rPh>
    <phoneticPr fontId="4"/>
  </si>
  <si>
    <t>ウィル　ゴマージュ</t>
  </si>
  <si>
    <t>マスク</t>
  </si>
  <si>
    <t>アクティフ　マスク（業務用）</t>
    <rPh sb="10" eb="13">
      <t>ギョウムヨウ</t>
    </rPh>
    <phoneticPr fontId="4"/>
  </si>
  <si>
    <t xml:space="preserve">マスクフィトリダ </t>
  </si>
  <si>
    <t>マスクユーフラジア</t>
  </si>
  <si>
    <t>パック</t>
    <phoneticPr fontId="4"/>
  </si>
  <si>
    <t>スキンメッド　ホワイトセラム</t>
  </si>
  <si>
    <t>ゴールデン・マジック（業務用）</t>
    <rPh sb="11" eb="14">
      <t>ギョウムヨウ</t>
    </rPh>
    <phoneticPr fontId="4"/>
  </si>
  <si>
    <t xml:space="preserve">グリーンロータス </t>
  </si>
  <si>
    <t>ローズ・ミスト</t>
  </si>
  <si>
    <t>化粧水</t>
    <rPh sb="0" eb="3">
      <t>ケショウスイ</t>
    </rPh>
    <phoneticPr fontId="4"/>
  </si>
  <si>
    <t>ジャスミン・ローション</t>
  </si>
  <si>
    <t>ローション・フレッシュ</t>
  </si>
  <si>
    <t>トライアルキット</t>
  </si>
  <si>
    <t>トライアルキット　エイジングケア</t>
  </si>
  <si>
    <t>トライアルキット　オールスキンタイプ</t>
  </si>
  <si>
    <t>UVケア</t>
  </si>
  <si>
    <t>セルトーン　プレーンエア</t>
  </si>
  <si>
    <t>フィト　リフト　クリーム</t>
  </si>
  <si>
    <t>メイク落とし・洗顔</t>
    <rPh sb="3" eb="4">
      <t>オ</t>
    </rPh>
    <rPh sb="7" eb="9">
      <t>センガン</t>
    </rPh>
    <phoneticPr fontId="4"/>
  </si>
  <si>
    <t xml:space="preserve">バーム・ＬＤ  </t>
  </si>
  <si>
    <t>メイク落とし・洗顔／アイケア</t>
    <rPh sb="3" eb="4">
      <t>オ</t>
    </rPh>
    <rPh sb="7" eb="9">
      <t>センガン</t>
    </rPh>
    <phoneticPr fontId="4"/>
  </si>
  <si>
    <t>ウィル・デ・マキアント</t>
  </si>
  <si>
    <t>*</t>
    <phoneticPr fontId="4"/>
  </si>
  <si>
    <t>ハンドクラフトキャンドル（限定デザイン） コットンフラワー</t>
  </si>
  <si>
    <t>ﾌﾞｰｹ･ﾄﾞｩ･ﾘﾘ　専用リフィル</t>
  </si>
  <si>
    <t>ラベンダーの庭　専用リフィル</t>
  </si>
  <si>
    <t>ｼｰｸﾚｯﾄｱﾝﾄﾜｰﾇ  ﾌﾚｸﾞﾗﾝｽﾌﾞｰｹ  ﾘﾌｨﾙ</t>
  </si>
  <si>
    <t>ｼﾞｬﾙﾀﾞﾝ・ﾃﾞﾘｻﾞ  ﾌﾚｸﾞﾗﾝｽﾌﾞｰｹ　ﾘﾌｨﾙ</t>
  </si>
  <si>
    <t>ｽｰﾍﾞﾆｰﾙ ﾄﾞｩ ｼﾞｬﾝﾇ  ﾅﾁｭﾗﾙｿｰﾌﾟS　25g</t>
  </si>
  <si>
    <t>ｽｰﾍﾞﾆｰﾙ ﾄﾞｩ ｼﾞｬﾝﾇ  ﾌﾚｸﾞﾗﾝｽﾌﾞｰｹ　ﾘﾌｨﾙ</t>
  </si>
  <si>
    <t>ﾌﾟﾃｨｵﾘｳﾞｨｴ　ｱﾙｶﾞﾝｵｲﾙ　ボディローション（チューブ）</t>
  </si>
  <si>
    <t>ｷｬｽﾃﾙﾍﾞﾙ　ソープ　フィグポア      150g</t>
  </si>
  <si>
    <t>ｽｺﾃｨｯｼｭ　ｼｰｹﾙﾌﾟ　トラベルセット</t>
  </si>
  <si>
    <t>ｽｺﾃｨｯｼｭ　ｂミルク ボディバター　150ｍｌ</t>
  </si>
  <si>
    <t>インブルーム　ナリシングハンドクリーム　S　25ｍｌ　ラベンダー</t>
  </si>
  <si>
    <t>インブルーム　ナリシングハンドクリーム　S　25ｍｌ　バニラ</t>
  </si>
  <si>
    <t>ブランド</t>
    <phoneticPr fontId="4"/>
  </si>
  <si>
    <t>シリーズ</t>
    <phoneticPr fontId="4"/>
  </si>
  <si>
    <t>容量</t>
    <rPh sb="0" eb="2">
      <t>ヨウリョウ</t>
    </rPh>
    <phoneticPr fontId="4"/>
  </si>
  <si>
    <t>g/m</t>
    <phoneticPr fontId="4"/>
  </si>
  <si>
    <t>上代
（税抜き）</t>
    <rPh sb="0" eb="2">
      <t>ジョウダイ</t>
    </rPh>
    <rPh sb="4" eb="5">
      <t>ゼイ</t>
    </rPh>
    <rPh sb="5" eb="6">
      <t>ヌ</t>
    </rPh>
    <phoneticPr fontId="4"/>
  </si>
  <si>
    <t>JANコード</t>
    <phoneticPr fontId="4"/>
  </si>
  <si>
    <t>ブランド▼</t>
  </si>
  <si>
    <t>英語表記</t>
    <rPh sb="0" eb="2">
      <t>エイゴ</t>
    </rPh>
    <rPh sb="2" eb="4">
      <t>ヒョウキ</t>
    </rPh>
    <phoneticPr fontId="4"/>
  </si>
  <si>
    <t>／</t>
    <phoneticPr fontId="4"/>
  </si>
  <si>
    <t>ヨミカナ</t>
    <phoneticPr fontId="4"/>
  </si>
  <si>
    <t>AJOUTER</t>
    <phoneticPr fontId="4"/>
  </si>
  <si>
    <t>アジュテ</t>
    <phoneticPr fontId="4"/>
  </si>
  <si>
    <t>該当</t>
    <rPh sb="0" eb="2">
      <t>ガイトウ</t>
    </rPh>
    <phoneticPr fontId="4"/>
  </si>
  <si>
    <t>Amerie et Melanie</t>
    <phoneticPr fontId="4"/>
  </si>
  <si>
    <t>／</t>
    <phoneticPr fontId="4"/>
  </si>
  <si>
    <t>アメリー＆メラニー</t>
    <phoneticPr fontId="4"/>
  </si>
  <si>
    <t>キャンドル</t>
    <phoneticPr fontId="4"/>
  </si>
  <si>
    <t>なし</t>
    <phoneticPr fontId="4"/>
  </si>
  <si>
    <t>ANDREE JARDIN</t>
    <phoneticPr fontId="4"/>
  </si>
  <si>
    <t>／</t>
    <phoneticPr fontId="4"/>
  </si>
  <si>
    <t>アンドレ・ジャルダン</t>
    <phoneticPr fontId="4"/>
  </si>
  <si>
    <t>CARBALINE</t>
    <phoneticPr fontId="4"/>
  </si>
  <si>
    <t>／</t>
    <phoneticPr fontId="4"/>
  </si>
  <si>
    <t>カルバリン</t>
    <phoneticPr fontId="4"/>
  </si>
  <si>
    <t>CASTELBEL</t>
    <phoneticPr fontId="4"/>
  </si>
  <si>
    <t>キャステルベル</t>
    <phoneticPr fontId="4"/>
  </si>
  <si>
    <t>オランダ</t>
  </si>
  <si>
    <t>D.R.HARRIS</t>
    <phoneticPr fontId="4"/>
  </si>
  <si>
    <t>ディー・アール・ハリス</t>
    <phoneticPr fontId="4"/>
  </si>
  <si>
    <t>DURANCE</t>
    <phoneticPr fontId="4"/>
  </si>
  <si>
    <t>デュランス</t>
    <phoneticPr fontId="4"/>
  </si>
  <si>
    <t>elizabeth W</t>
    <phoneticPr fontId="4"/>
  </si>
  <si>
    <t>／</t>
    <phoneticPr fontId="4"/>
  </si>
  <si>
    <t>エリザベスダブリュー</t>
    <phoneticPr fontId="4"/>
  </si>
  <si>
    <t>Fabulous Goose</t>
    <phoneticPr fontId="4"/>
  </si>
  <si>
    <t>ファブロスグース</t>
    <phoneticPr fontId="4"/>
  </si>
  <si>
    <t>GEODESIS</t>
    <phoneticPr fontId="4"/>
  </si>
  <si>
    <t>ジェオデジス</t>
    <phoneticPr fontId="4"/>
  </si>
  <si>
    <t>デンマーク</t>
  </si>
  <si>
    <t>L'Aromarine</t>
    <phoneticPr fontId="4"/>
  </si>
  <si>
    <t>アロマリン</t>
    <phoneticPr fontId="4"/>
  </si>
  <si>
    <t>LE BAIGNEUR</t>
    <phoneticPr fontId="4"/>
  </si>
  <si>
    <t>ル・ベヌール</t>
    <phoneticPr fontId="4"/>
  </si>
  <si>
    <t>Le Petit Olivier</t>
    <phoneticPr fontId="4"/>
  </si>
  <si>
    <t>プチオリビエ</t>
    <phoneticPr fontId="4"/>
  </si>
  <si>
    <t>日本</t>
    <rPh sb="0" eb="2">
      <t>ニホン</t>
    </rPh>
    <phoneticPr fontId="2"/>
  </si>
  <si>
    <t>LINDEN LEAVES</t>
    <phoneticPr fontId="4"/>
  </si>
  <si>
    <t>リンデンリーブス</t>
    <phoneticPr fontId="4"/>
  </si>
  <si>
    <t>Lothantique</t>
    <phoneticPr fontId="4"/>
  </si>
  <si>
    <t>／</t>
    <phoneticPr fontId="4"/>
  </si>
  <si>
    <t>ロタンティック</t>
    <phoneticPr fontId="4"/>
  </si>
  <si>
    <t>Mi Woollies</t>
    <phoneticPr fontId="4"/>
  </si>
  <si>
    <t>ミ・ウーリーズ</t>
    <phoneticPr fontId="4"/>
  </si>
  <si>
    <t>PATOUNIS</t>
    <phoneticPr fontId="4"/>
  </si>
  <si>
    <t>パトーニス</t>
    <phoneticPr fontId="4"/>
  </si>
  <si>
    <t>Savonnerie de Bormes</t>
    <phoneticPr fontId="4"/>
  </si>
  <si>
    <t>／</t>
    <phoneticPr fontId="4"/>
  </si>
  <si>
    <t>サボネリー</t>
    <phoneticPr fontId="4"/>
  </si>
  <si>
    <t>Scottish Fine Soaps</t>
    <phoneticPr fontId="4"/>
  </si>
  <si>
    <t>スコティッシュファインソープ</t>
    <phoneticPr fontId="4"/>
  </si>
  <si>
    <t>Senteur et Beaute</t>
    <phoneticPr fontId="4"/>
  </si>
  <si>
    <t>サンタール・エ・ボーテ</t>
    <phoneticPr fontId="4"/>
  </si>
  <si>
    <t>VANITEE</t>
    <phoneticPr fontId="4"/>
  </si>
  <si>
    <t>ヴァニティー</t>
    <phoneticPr fontId="4"/>
  </si>
  <si>
    <t>Calena</t>
    <phoneticPr fontId="4"/>
  </si>
  <si>
    <t>カリーナ</t>
    <phoneticPr fontId="4"/>
  </si>
  <si>
    <t>Organic Pure Care</t>
    <phoneticPr fontId="4"/>
  </si>
  <si>
    <t>オーガニック・ピュア・ケア</t>
    <phoneticPr fontId="4"/>
  </si>
  <si>
    <t>The Somerset Toiletry</t>
    <phoneticPr fontId="4"/>
  </si>
  <si>
    <t>サマセットトイレタリー</t>
    <phoneticPr fontId="4"/>
  </si>
  <si>
    <t>FER A CHEVAL</t>
    <phoneticPr fontId="4"/>
  </si>
  <si>
    <t>フェール・シュヴァル</t>
    <phoneticPr fontId="4"/>
  </si>
  <si>
    <t>La Vernede</t>
    <phoneticPr fontId="4"/>
  </si>
  <si>
    <t>ヴェルネード</t>
    <phoneticPr fontId="4"/>
  </si>
  <si>
    <t>bosign</t>
    <phoneticPr fontId="4"/>
  </si>
  <si>
    <t>ボサイン</t>
    <phoneticPr fontId="4"/>
  </si>
  <si>
    <t>marche de PARIS</t>
    <phoneticPr fontId="4"/>
  </si>
  <si>
    <t>パリ雑貨</t>
    <rPh sb="2" eb="4">
      <t>ザッカ</t>
    </rPh>
    <phoneticPr fontId="4"/>
  </si>
  <si>
    <t>Danser</t>
    <phoneticPr fontId="4"/>
  </si>
  <si>
    <t>ダンサー</t>
    <phoneticPr fontId="4"/>
  </si>
  <si>
    <t>ACCESSORIES</t>
    <phoneticPr fontId="4"/>
  </si>
  <si>
    <t>LYDIA DAINOW</t>
    <phoneticPr fontId="4"/>
  </si>
  <si>
    <t>リディア・ダイナウ</t>
    <phoneticPr fontId="4"/>
  </si>
  <si>
    <t>ハンドクラフトキャンドル</t>
    <phoneticPr fontId="4"/>
  </si>
  <si>
    <t>リネンフラワー</t>
    <phoneticPr fontId="4"/>
  </si>
  <si>
    <t>ソープ</t>
    <phoneticPr fontId="4"/>
  </si>
  <si>
    <t>フレグランスサシェ</t>
    <phoneticPr fontId="4"/>
  </si>
  <si>
    <t>ローズ</t>
    <phoneticPr fontId="4"/>
  </si>
  <si>
    <t>ラベンダー</t>
    <phoneticPr fontId="4"/>
  </si>
  <si>
    <t>ベルベーヌ</t>
    <phoneticPr fontId="4"/>
  </si>
  <si>
    <t>ホワイトジャスミン</t>
    <phoneticPr fontId="4"/>
  </si>
  <si>
    <t>コットンフラワー</t>
    <phoneticPr fontId="4"/>
  </si>
  <si>
    <t>アロマオイル</t>
    <phoneticPr fontId="4"/>
  </si>
  <si>
    <t>ソープS</t>
    <phoneticPr fontId="4"/>
  </si>
  <si>
    <t>ボディウォッシュS</t>
    <phoneticPr fontId="4"/>
  </si>
  <si>
    <t>ml</t>
    <phoneticPr fontId="4"/>
  </si>
  <si>
    <t>g</t>
    <phoneticPr fontId="4"/>
  </si>
  <si>
    <t>バブルキッド</t>
    <phoneticPr fontId="4"/>
  </si>
  <si>
    <t>バス&amp;シャワージェル</t>
    <phoneticPr fontId="4"/>
  </si>
  <si>
    <t>ml</t>
    <phoneticPr fontId="4"/>
  </si>
  <si>
    <t>バス&amp;シャワージェル（S）</t>
    <phoneticPr fontId="4"/>
  </si>
  <si>
    <t>JANなし</t>
    <phoneticPr fontId="4"/>
  </si>
  <si>
    <t>フラワーオレンジ</t>
    <phoneticPr fontId="4"/>
  </si>
  <si>
    <t>*</t>
    <phoneticPr fontId="4"/>
  </si>
  <si>
    <t>*</t>
    <phoneticPr fontId="4"/>
  </si>
  <si>
    <t>*</t>
    <phoneticPr fontId="4"/>
  </si>
  <si>
    <t>common good</t>
    <phoneticPr fontId="4"/>
  </si>
  <si>
    <t>コモングッド</t>
    <phoneticPr fontId="4"/>
  </si>
  <si>
    <t>common good／コモングッド</t>
  </si>
  <si>
    <t>マルチクリーナー</t>
    <phoneticPr fontId="4"/>
  </si>
  <si>
    <t>マルチクリーナー</t>
    <phoneticPr fontId="4"/>
  </si>
  <si>
    <t>ml</t>
    <phoneticPr fontId="4"/>
  </si>
  <si>
    <t>ベルガモット</t>
    <phoneticPr fontId="4"/>
  </si>
  <si>
    <t>ティーツリー</t>
    <phoneticPr fontId="4"/>
  </si>
  <si>
    <t>アメリカ</t>
    <phoneticPr fontId="4"/>
  </si>
  <si>
    <t>アメリカ</t>
    <phoneticPr fontId="4"/>
  </si>
  <si>
    <t>アメリカ</t>
    <phoneticPr fontId="4"/>
  </si>
  <si>
    <t>イタリア</t>
    <phoneticPr fontId="4"/>
  </si>
  <si>
    <t>イタリア</t>
    <phoneticPr fontId="4"/>
  </si>
  <si>
    <t>バスクリーナー</t>
    <phoneticPr fontId="4"/>
  </si>
  <si>
    <t>ディッシュソープ</t>
    <phoneticPr fontId="4"/>
  </si>
  <si>
    <t>ガラスクリーナー</t>
    <phoneticPr fontId="4"/>
  </si>
  <si>
    <t>ハンドソープ</t>
    <phoneticPr fontId="4"/>
  </si>
  <si>
    <t>ランドリーソープ</t>
    <phoneticPr fontId="4"/>
  </si>
  <si>
    <t>ガラスボトル</t>
    <phoneticPr fontId="4"/>
  </si>
  <si>
    <t>マルチクリーナー</t>
    <phoneticPr fontId="4"/>
  </si>
  <si>
    <t>ディッシュソープ</t>
    <phoneticPr fontId="4"/>
  </si>
  <si>
    <t>ハンドソープ</t>
    <phoneticPr fontId="4"/>
  </si>
  <si>
    <t>ランドリーソープ</t>
    <phoneticPr fontId="4"/>
  </si>
  <si>
    <t>マルチクリーナー専用リフィル</t>
    <rPh sb="8" eb="10">
      <t>センヨウ</t>
    </rPh>
    <phoneticPr fontId="4"/>
  </si>
  <si>
    <t>ディッシュソープ専用リフィル</t>
    <rPh sb="8" eb="10">
      <t>センヨウ</t>
    </rPh>
    <phoneticPr fontId="4"/>
  </si>
  <si>
    <t>ハンドソープ専用リフィル</t>
    <rPh sb="6" eb="8">
      <t>センヨウ</t>
    </rPh>
    <phoneticPr fontId="4"/>
  </si>
  <si>
    <t>ランドリーソープ専用リフィル</t>
    <rPh sb="8" eb="10">
      <t>センヨウ</t>
    </rPh>
    <phoneticPr fontId="4"/>
  </si>
  <si>
    <t>ベルガモット</t>
    <phoneticPr fontId="4"/>
  </si>
  <si>
    <t>ティーツリー</t>
    <phoneticPr fontId="4"/>
  </si>
  <si>
    <t>ベルガモット</t>
    <phoneticPr fontId="4"/>
  </si>
  <si>
    <t>マルチクリーナー専用リフィルタンク</t>
    <rPh sb="8" eb="10">
      <t>センヨウ</t>
    </rPh>
    <phoneticPr fontId="4"/>
  </si>
  <si>
    <t>ディッシュソープ専用リフィルタンク</t>
    <rPh sb="8" eb="10">
      <t>センヨウ</t>
    </rPh>
    <phoneticPr fontId="4"/>
  </si>
  <si>
    <t>ハンドソープ専用リフィルタンク</t>
    <rPh sb="6" eb="8">
      <t>センヨウ</t>
    </rPh>
    <phoneticPr fontId="4"/>
  </si>
  <si>
    <t>ランドリーソープ専用リフィルタンク</t>
    <rPh sb="8" eb="10">
      <t>センヨウ</t>
    </rPh>
    <phoneticPr fontId="4"/>
  </si>
  <si>
    <t>リフィル</t>
    <phoneticPr fontId="4"/>
  </si>
  <si>
    <t>ハンド</t>
    <phoneticPr fontId="4"/>
  </si>
  <si>
    <t>ランドリー</t>
    <phoneticPr fontId="4"/>
  </si>
  <si>
    <t>無香料</t>
    <rPh sb="0" eb="3">
      <t>ムコウリョウ</t>
    </rPh>
    <phoneticPr fontId="4"/>
  </si>
  <si>
    <t>*</t>
    <phoneticPr fontId="4"/>
  </si>
  <si>
    <t>*</t>
    <phoneticPr fontId="4"/>
  </si>
  <si>
    <t>*</t>
    <phoneticPr fontId="4"/>
  </si>
  <si>
    <t xml:space="preserve"> ボディオイル</t>
  </si>
  <si>
    <t>アロマロールオン</t>
  </si>
  <si>
    <t>オードパルファム</t>
  </si>
  <si>
    <t>リフレッシュハンドスプレー（除菌）</t>
    <rPh sb="14" eb="16">
      <t>ジョキン</t>
    </rPh>
    <phoneticPr fontId="1"/>
  </si>
  <si>
    <t>4994228029928</t>
  </si>
  <si>
    <t>4994228029942</t>
  </si>
  <si>
    <t>4994228029935</t>
  </si>
  <si>
    <t>4994228029959</t>
  </si>
  <si>
    <t>4994228030580</t>
  </si>
  <si>
    <t>4994228030597</t>
  </si>
  <si>
    <t>4994228030603</t>
  </si>
  <si>
    <t>4994228030610</t>
  </si>
  <si>
    <t>グレープフルーツタイ</t>
  </si>
  <si>
    <t>4994228030627</t>
  </si>
  <si>
    <t>4994228030634</t>
  </si>
  <si>
    <t>4994228030641</t>
  </si>
  <si>
    <t>*</t>
    <phoneticPr fontId="4"/>
  </si>
  <si>
    <t>*</t>
    <phoneticPr fontId="4"/>
  </si>
  <si>
    <t>*</t>
    <phoneticPr fontId="4"/>
  </si>
  <si>
    <t>なし</t>
  </si>
  <si>
    <t>バーベナ</t>
    <phoneticPr fontId="4"/>
  </si>
  <si>
    <t>リフレッシュリキッドソープ</t>
    <phoneticPr fontId="4"/>
  </si>
  <si>
    <t>ティアラ</t>
    <phoneticPr fontId="4"/>
  </si>
  <si>
    <t>カシミヤ</t>
    <phoneticPr fontId="4"/>
  </si>
  <si>
    <t>レモンバーベナ</t>
    <phoneticPr fontId="4"/>
  </si>
  <si>
    <t>オランジュ</t>
    <phoneticPr fontId="4"/>
  </si>
  <si>
    <t>ティアラ</t>
    <phoneticPr fontId="4"/>
  </si>
  <si>
    <t>カシミヤ</t>
    <phoneticPr fontId="4"/>
  </si>
  <si>
    <t>レモンバーベナ</t>
    <phoneticPr fontId="4"/>
  </si>
  <si>
    <t>オランジュ</t>
    <phoneticPr fontId="4"/>
  </si>
  <si>
    <t>ティアラ</t>
    <phoneticPr fontId="4"/>
  </si>
  <si>
    <t>カシミヤ</t>
    <phoneticPr fontId="4"/>
  </si>
  <si>
    <t>レモンバーベナ</t>
    <phoneticPr fontId="4"/>
  </si>
  <si>
    <t>カシミヤ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</si>
  <si>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</si>
  <si>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</si>
  <si>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</si>
  <si>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</si>
  <si>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</si>
  <si>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</si>
  <si>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</si>
  <si>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ククミス</t>
    <phoneticPr fontId="4"/>
  </si>
  <si>
    <t>ククミス</t>
    <phoneticPr fontId="4"/>
  </si>
  <si>
    <t>ククミス</t>
    <phoneticPr fontId="4"/>
  </si>
  <si>
    <t>ロールオン</t>
    <phoneticPr fontId="4"/>
  </si>
  <si>
    <t>シュガースクラブ</t>
    <phoneticPr fontId="4"/>
  </si>
  <si>
    <t>マグノリア</t>
    <phoneticPr fontId="4"/>
  </si>
  <si>
    <t>ティー</t>
    <phoneticPr fontId="4"/>
  </si>
  <si>
    <t>オードパフューム</t>
    <phoneticPr fontId="4"/>
  </si>
  <si>
    <t>キャンドル</t>
    <phoneticPr fontId="4"/>
  </si>
  <si>
    <t>トラベルセット</t>
    <phoneticPr fontId="4"/>
  </si>
  <si>
    <t>ボディオイル</t>
    <phoneticPr fontId="4"/>
  </si>
  <si>
    <t>ハンド＆ボディローション</t>
    <phoneticPr fontId="4"/>
  </si>
  <si>
    <t>フットクリーム</t>
    <phoneticPr fontId="4"/>
  </si>
  <si>
    <t>シャワージェル</t>
    <phoneticPr fontId="4"/>
  </si>
  <si>
    <t>バスキューブ</t>
    <phoneticPr fontId="4"/>
  </si>
  <si>
    <t>バスソルト</t>
    <phoneticPr fontId="4"/>
  </si>
  <si>
    <t>ハンドクリーム</t>
    <phoneticPr fontId="4"/>
  </si>
  <si>
    <t>ベティベール</t>
    <phoneticPr fontId="4"/>
  </si>
  <si>
    <t>ベティベール</t>
    <phoneticPr fontId="4"/>
  </si>
  <si>
    <t>ラベンダー</t>
    <phoneticPr fontId="4"/>
  </si>
  <si>
    <t>ラベンダー</t>
    <phoneticPr fontId="4"/>
  </si>
  <si>
    <t>キャンドル</t>
    <phoneticPr fontId="4"/>
  </si>
  <si>
    <t>キャンドル</t>
    <phoneticPr fontId="4"/>
  </si>
  <si>
    <t>オードパフューム</t>
    <phoneticPr fontId="4"/>
  </si>
  <si>
    <t>ゼラニウム</t>
    <phoneticPr fontId="4"/>
  </si>
  <si>
    <t>タンジェリン</t>
    <phoneticPr fontId="4"/>
  </si>
  <si>
    <t>ペパーミント</t>
    <phoneticPr fontId="4"/>
  </si>
  <si>
    <t>ローズマリー</t>
    <phoneticPr fontId="4"/>
  </si>
  <si>
    <t>ローズマリー</t>
    <phoneticPr fontId="4"/>
  </si>
  <si>
    <t>シャワージェル</t>
    <phoneticPr fontId="4"/>
  </si>
  <si>
    <t>リップバーム</t>
    <phoneticPr fontId="4"/>
  </si>
  <si>
    <t>【旧】クラフト</t>
    <rPh sb="1" eb="2">
      <t>キュウ</t>
    </rPh>
    <phoneticPr fontId="4"/>
  </si>
  <si>
    <t>シグネチャー</t>
    <phoneticPr fontId="4"/>
  </si>
  <si>
    <t>ml</t>
    <phoneticPr fontId="4"/>
  </si>
  <si>
    <t>リフレッシュサルブ</t>
    <phoneticPr fontId="4"/>
  </si>
  <si>
    <t>ml</t>
    <phoneticPr fontId="4"/>
  </si>
  <si>
    <t>g</t>
    <phoneticPr fontId="4"/>
  </si>
  <si>
    <t>クリーナー</t>
    <phoneticPr fontId="4"/>
  </si>
  <si>
    <t>クリーナー</t>
    <phoneticPr fontId="4"/>
  </si>
  <si>
    <t>クリーナー</t>
    <phoneticPr fontId="4"/>
  </si>
  <si>
    <t>クリーナー</t>
    <phoneticPr fontId="4"/>
  </si>
  <si>
    <t>アンバー（spiral限定）</t>
    <rPh sb="11" eb="13">
      <t>ゲンテイ</t>
    </rPh>
    <phoneticPr fontId="4"/>
  </si>
  <si>
    <t>フラワーブーケPKガーランド</t>
    <phoneticPr fontId="4"/>
  </si>
  <si>
    <t>ローズエモア</t>
    <phoneticPr fontId="4"/>
  </si>
  <si>
    <t>ローズエモア</t>
    <phoneticPr fontId="4"/>
  </si>
  <si>
    <t>ローズエモア</t>
    <phoneticPr fontId="4"/>
  </si>
  <si>
    <t>ローズエモア</t>
    <phoneticPr fontId="4"/>
  </si>
  <si>
    <t>ローズエモア</t>
    <phoneticPr fontId="4"/>
  </si>
  <si>
    <t>ローズシュクレ</t>
    <phoneticPr fontId="4"/>
  </si>
  <si>
    <t>ローズシャンパーニュ</t>
    <phoneticPr fontId="4"/>
  </si>
  <si>
    <t>ローズシフォン</t>
    <phoneticPr fontId="4"/>
  </si>
  <si>
    <t>フレグランスブーケ</t>
    <phoneticPr fontId="4"/>
  </si>
  <si>
    <t>フレグランスブーケ</t>
    <phoneticPr fontId="4"/>
  </si>
  <si>
    <t>ml</t>
    <phoneticPr fontId="4"/>
  </si>
  <si>
    <t>ml</t>
    <phoneticPr fontId="4"/>
  </si>
  <si>
    <t>オードトワレ</t>
    <phoneticPr fontId="4"/>
  </si>
  <si>
    <t>オードトワレ</t>
    <phoneticPr fontId="4"/>
  </si>
  <si>
    <t>バスソルト</t>
    <phoneticPr fontId="4"/>
  </si>
  <si>
    <t>バスソルト</t>
    <phoneticPr fontId="4"/>
  </si>
  <si>
    <t>マイルドソープ</t>
    <phoneticPr fontId="4"/>
  </si>
  <si>
    <t>マイルドソープ</t>
    <phoneticPr fontId="4"/>
  </si>
  <si>
    <t>g</t>
    <phoneticPr fontId="4"/>
  </si>
  <si>
    <t>g</t>
    <phoneticPr fontId="4"/>
  </si>
  <si>
    <t>25x3</t>
    <phoneticPr fontId="4"/>
  </si>
  <si>
    <t>g</t>
    <phoneticPr fontId="4"/>
  </si>
  <si>
    <t>3種アソート</t>
    <rPh sb="1" eb="2">
      <t>シュ</t>
    </rPh>
    <phoneticPr fontId="4"/>
  </si>
  <si>
    <t>ソープサシェ</t>
    <phoneticPr fontId="4"/>
  </si>
  <si>
    <t>バスソルト</t>
    <phoneticPr fontId="4"/>
  </si>
  <si>
    <t>ソレイユ</t>
    <phoneticPr fontId="4"/>
  </si>
  <si>
    <t>ヴァン</t>
    <phoneticPr fontId="4"/>
  </si>
  <si>
    <t>アルモニ</t>
    <phoneticPr fontId="4"/>
  </si>
  <si>
    <t>リネンフレッシュ</t>
    <phoneticPr fontId="4"/>
  </si>
  <si>
    <t>ソレイユ</t>
    <phoneticPr fontId="4"/>
  </si>
  <si>
    <t>アルモニ</t>
    <phoneticPr fontId="4"/>
  </si>
  <si>
    <t>コントン</t>
    <phoneticPr fontId="4"/>
  </si>
  <si>
    <t>*</t>
    <phoneticPr fontId="4"/>
  </si>
  <si>
    <t>バニラ</t>
    <phoneticPr fontId="4"/>
  </si>
  <si>
    <t>ハニー</t>
    <phoneticPr fontId="4"/>
  </si>
  <si>
    <t>アンバー</t>
    <phoneticPr fontId="4"/>
  </si>
  <si>
    <t>フィグ</t>
    <phoneticPr fontId="4"/>
  </si>
  <si>
    <t>アーモンド</t>
    <phoneticPr fontId="4"/>
  </si>
  <si>
    <t>ジンジャー</t>
    <phoneticPr fontId="4"/>
  </si>
  <si>
    <t>ラベンダー</t>
    <phoneticPr fontId="4"/>
  </si>
  <si>
    <t>オレンジブロッサム</t>
    <phoneticPr fontId="4"/>
  </si>
  <si>
    <t>ミントレモン</t>
    <phoneticPr fontId="4"/>
  </si>
  <si>
    <t>ゲストソープ</t>
    <phoneticPr fontId="4"/>
  </si>
  <si>
    <t>25ｘ2</t>
    <phoneticPr fontId="4"/>
  </si>
  <si>
    <t>g</t>
    <phoneticPr fontId="4"/>
  </si>
  <si>
    <t>キャンドル</t>
    <phoneticPr fontId="4"/>
  </si>
  <si>
    <t>ソープ</t>
    <phoneticPr fontId="4"/>
  </si>
  <si>
    <t>キャンドル</t>
    <phoneticPr fontId="4"/>
  </si>
  <si>
    <t>シャルム・ドゥ・メラニー</t>
    <phoneticPr fontId="4"/>
  </si>
  <si>
    <t>シャルム・ドゥ・メラニー</t>
    <phoneticPr fontId="4"/>
  </si>
  <si>
    <t>g</t>
    <phoneticPr fontId="4"/>
  </si>
  <si>
    <t>グレープフルーツ</t>
    <phoneticPr fontId="4"/>
  </si>
  <si>
    <t>グリーンティー</t>
    <phoneticPr fontId="4"/>
  </si>
  <si>
    <t>バニラムスク</t>
    <phoneticPr fontId="4"/>
  </si>
  <si>
    <t>ハーブ</t>
    <phoneticPr fontId="4"/>
  </si>
  <si>
    <t>ウィステリア</t>
    <phoneticPr fontId="4"/>
  </si>
  <si>
    <t>オーキッド</t>
    <phoneticPr fontId="4"/>
  </si>
  <si>
    <t>ソープ</t>
    <phoneticPr fontId="4"/>
  </si>
  <si>
    <t>リップバーム</t>
    <phoneticPr fontId="4"/>
  </si>
  <si>
    <t>シアバター</t>
    <phoneticPr fontId="4"/>
  </si>
  <si>
    <t>ボディローション</t>
    <phoneticPr fontId="4"/>
  </si>
  <si>
    <t>コンディショナー</t>
    <phoneticPr fontId="4"/>
  </si>
  <si>
    <t>シャンプー</t>
    <phoneticPr fontId="4"/>
  </si>
  <si>
    <t>コンディショナー</t>
    <phoneticPr fontId="4"/>
  </si>
  <si>
    <t>ml</t>
    <phoneticPr fontId="4"/>
  </si>
  <si>
    <t>ベベ</t>
    <phoneticPr fontId="4"/>
  </si>
  <si>
    <t>ベベ</t>
    <phoneticPr fontId="4"/>
  </si>
  <si>
    <t>キャンドル</t>
    <phoneticPr fontId="4"/>
  </si>
  <si>
    <t>キャンドル</t>
    <phoneticPr fontId="4"/>
  </si>
  <si>
    <t>g</t>
    <phoneticPr fontId="4"/>
  </si>
  <si>
    <t>g</t>
    <phoneticPr fontId="4"/>
  </si>
  <si>
    <t>g</t>
    <phoneticPr fontId="4"/>
  </si>
  <si>
    <t>シトラス　カスケード　</t>
    <phoneticPr fontId="4"/>
  </si>
  <si>
    <t>コーヒー＆クロワッサン</t>
    <phoneticPr fontId="4"/>
  </si>
  <si>
    <t>ウール＆コットン</t>
    <phoneticPr fontId="4"/>
  </si>
  <si>
    <t>ワンダラス　ムスク</t>
    <phoneticPr fontId="4"/>
  </si>
  <si>
    <t>ローズ　アット　ダスク</t>
    <phoneticPr fontId="4"/>
  </si>
  <si>
    <t>ワイルド　フラワー</t>
    <phoneticPr fontId="4"/>
  </si>
  <si>
    <t>シャンプー</t>
    <phoneticPr fontId="4"/>
  </si>
  <si>
    <t>コンディショナー</t>
    <phoneticPr fontId="4"/>
  </si>
  <si>
    <t>ヘアオイル</t>
    <phoneticPr fontId="4"/>
  </si>
  <si>
    <t>ボディウォッシュ</t>
    <phoneticPr fontId="4"/>
  </si>
  <si>
    <t>ボディオイル</t>
    <phoneticPr fontId="4"/>
  </si>
  <si>
    <t>UVハンドクリーム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</si>
  <si>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</si>
  <si>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</si>
  <si>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</si>
  <si>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</si>
  <si>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</si>
  <si>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ホワイトサンダルウッド</t>
    <phoneticPr fontId="4"/>
  </si>
  <si>
    <t>限定デザイン　コットン</t>
    <rPh sb="0" eb="2">
      <t>ゲンテイ</t>
    </rPh>
    <phoneticPr fontId="4"/>
  </si>
  <si>
    <t>専用スティック</t>
    <phoneticPr fontId="4"/>
  </si>
  <si>
    <t>Les Choses Simples／レ・ショーズ・シンプル</t>
  </si>
  <si>
    <t>Les Choses Simples</t>
    <phoneticPr fontId="4"/>
  </si>
  <si>
    <t>レ・ショーズ・シンプル</t>
    <phoneticPr fontId="4"/>
  </si>
  <si>
    <t>ハンド＆ボディソープ</t>
    <phoneticPr fontId="4"/>
  </si>
  <si>
    <t>ハンド＆ボディソープ</t>
    <phoneticPr fontId="4"/>
  </si>
  <si>
    <t>ハンド＆ボディソープ</t>
    <phoneticPr fontId="4"/>
  </si>
  <si>
    <t>ml</t>
    <phoneticPr fontId="4"/>
  </si>
  <si>
    <t>ml</t>
    <phoneticPr fontId="4"/>
  </si>
  <si>
    <t>ml</t>
    <phoneticPr fontId="4"/>
  </si>
  <si>
    <t>No.1　アンバー</t>
    <phoneticPr fontId="4"/>
  </si>
  <si>
    <t>No.2　リネン</t>
    <phoneticPr fontId="4"/>
  </si>
  <si>
    <t>No.3　グレープフルーツ</t>
    <phoneticPr fontId="4"/>
  </si>
  <si>
    <t>No.4　オレンジブロッサム</t>
    <phoneticPr fontId="4"/>
  </si>
  <si>
    <t>No.11　ラベンダー</t>
    <phoneticPr fontId="4"/>
  </si>
  <si>
    <t>フランス</t>
    <phoneticPr fontId="4"/>
  </si>
  <si>
    <t>フランス</t>
    <phoneticPr fontId="4"/>
  </si>
  <si>
    <t>フランス</t>
    <phoneticPr fontId="4"/>
  </si>
  <si>
    <t>ハンドクリーム</t>
    <phoneticPr fontId="4"/>
  </si>
  <si>
    <t>ハンドクリーム</t>
    <phoneticPr fontId="4"/>
  </si>
  <si>
    <t>バブルバス</t>
    <phoneticPr fontId="4"/>
  </si>
  <si>
    <t>バブルバス</t>
    <phoneticPr fontId="4"/>
  </si>
  <si>
    <t>バブルバス</t>
    <phoneticPr fontId="4"/>
  </si>
  <si>
    <t>ソイワックスキャンドル</t>
    <phoneticPr fontId="4"/>
  </si>
  <si>
    <t>ソイワックスキャンドル</t>
    <phoneticPr fontId="4"/>
  </si>
  <si>
    <t>ソイワックスキャンドル</t>
    <phoneticPr fontId="4"/>
  </si>
  <si>
    <t>ソイワックスキャンドル</t>
    <phoneticPr fontId="4"/>
  </si>
  <si>
    <t>No.13　マルセイユソープ</t>
    <phoneticPr fontId="4"/>
  </si>
  <si>
    <t>ルームスプレー</t>
    <phoneticPr fontId="4"/>
  </si>
  <si>
    <t>ルームスプレー</t>
    <phoneticPr fontId="4"/>
  </si>
  <si>
    <t>ルームスプレー</t>
    <phoneticPr fontId="4"/>
  </si>
  <si>
    <t>ハンドクリーム</t>
    <phoneticPr fontId="4"/>
  </si>
  <si>
    <t>ハンドクリーム</t>
    <phoneticPr fontId="4"/>
  </si>
  <si>
    <t>ハンドクリーム</t>
    <phoneticPr fontId="4"/>
  </si>
  <si>
    <t>バスケア</t>
    <phoneticPr fontId="4"/>
  </si>
  <si>
    <t>バスケア</t>
    <phoneticPr fontId="4"/>
  </si>
  <si>
    <t>キャンドル</t>
    <phoneticPr fontId="4"/>
  </si>
  <si>
    <t>キャンドル</t>
    <phoneticPr fontId="4"/>
  </si>
  <si>
    <t>キャンドル</t>
    <phoneticPr fontId="4"/>
  </si>
  <si>
    <t>オーラルケア</t>
    <phoneticPr fontId="4"/>
  </si>
  <si>
    <t>kg</t>
    <phoneticPr fontId="4"/>
  </si>
  <si>
    <t>*</t>
    <phoneticPr fontId="4"/>
  </si>
  <si>
    <t>*</t>
    <phoneticPr fontId="4"/>
  </si>
  <si>
    <t>オードトワレ</t>
    <phoneticPr fontId="4"/>
  </si>
  <si>
    <t>ミント</t>
    <phoneticPr fontId="4"/>
  </si>
  <si>
    <t>ハンドクラフトキャンドル</t>
    <phoneticPr fontId="4"/>
  </si>
  <si>
    <t>スマートパフューム</t>
    <phoneticPr fontId="4"/>
  </si>
  <si>
    <t>g</t>
    <phoneticPr fontId="4"/>
  </si>
  <si>
    <t>ｼﾞｬﾙﾀﾞﾝ・ﾃﾞﾘｻﾞ ﾅﾁｭﾗﾙｿｰﾌﾟ100ｇ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</si>
  <si>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</si>
  <si>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</si>
  <si>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</si>
  <si>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</si>
  <si>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トンカ</t>
    <phoneticPr fontId="4"/>
  </si>
  <si>
    <t>キャンドル（箱付き）</t>
    <rPh sb="6" eb="8">
      <t>ハコツ</t>
    </rPh>
    <phoneticPr fontId="4"/>
  </si>
  <si>
    <t>*</t>
    <phoneticPr fontId="4"/>
  </si>
  <si>
    <t>*</t>
    <phoneticPr fontId="4"/>
  </si>
  <si>
    <t>オンプラント</t>
    <phoneticPr fontId="4"/>
  </si>
  <si>
    <t>フレグランスブーケ</t>
    <phoneticPr fontId="4"/>
  </si>
  <si>
    <t>ml</t>
    <phoneticPr fontId="4"/>
  </si>
  <si>
    <t>シトラス　カスケード　</t>
    <phoneticPr fontId="4"/>
  </si>
  <si>
    <t>*</t>
    <phoneticPr fontId="4"/>
  </si>
  <si>
    <t>*</t>
    <phoneticPr fontId="4"/>
  </si>
  <si>
    <t>フィグミルク</t>
    <phoneticPr fontId="4"/>
  </si>
  <si>
    <t>ベルベーヌ</t>
    <phoneticPr fontId="4"/>
  </si>
  <si>
    <t>OULIVO</t>
    <phoneticPr fontId="4"/>
  </si>
  <si>
    <t>BOXセット</t>
    <phoneticPr fontId="4"/>
  </si>
  <si>
    <t>サーディン</t>
    <phoneticPr fontId="4"/>
  </si>
  <si>
    <t>リキッドソープ</t>
    <phoneticPr fontId="4"/>
  </si>
  <si>
    <t>ハンド＆ボディローション</t>
    <phoneticPr fontId="4"/>
  </si>
  <si>
    <t>キッチンソープ</t>
    <phoneticPr fontId="4"/>
  </si>
  <si>
    <t>ml</t>
    <phoneticPr fontId="4"/>
  </si>
  <si>
    <t>g</t>
    <phoneticPr fontId="4"/>
  </si>
  <si>
    <t>レモン</t>
    <phoneticPr fontId="4"/>
  </si>
  <si>
    <t>【Ｌ】ゴールドローズ</t>
    <phoneticPr fontId="4"/>
  </si>
  <si>
    <t>クリスマス2021</t>
    <phoneticPr fontId="4"/>
  </si>
  <si>
    <t>バジルライム</t>
    <phoneticPr fontId="4"/>
  </si>
  <si>
    <t>キャンディーアップル</t>
    <phoneticPr fontId="4"/>
  </si>
  <si>
    <t>キャラメルスパイス</t>
    <phoneticPr fontId="4"/>
  </si>
  <si>
    <t>バスソルト</t>
    <phoneticPr fontId="4"/>
  </si>
  <si>
    <t>3*25</t>
    <phoneticPr fontId="4"/>
  </si>
  <si>
    <t>g</t>
    <phoneticPr fontId="4"/>
  </si>
  <si>
    <t>DURANCE／デュランス</t>
  </si>
  <si>
    <t>ロメ</t>
  </si>
  <si>
    <t>100</t>
  </si>
  <si>
    <t>シーバックソーン</t>
  </si>
  <si>
    <t>フレッシュミント</t>
  </si>
  <si>
    <t>ベティベールセスト</t>
  </si>
  <si>
    <t>オリエンタルウッド</t>
  </si>
  <si>
    <t>ブルーシダー</t>
  </si>
  <si>
    <t>レモンジンジャー</t>
  </si>
  <si>
    <t>ピーチ</t>
  </si>
  <si>
    <t>25</t>
  </si>
  <si>
    <t>250</t>
  </si>
  <si>
    <t>30</t>
  </si>
  <si>
    <t>150</t>
  </si>
  <si>
    <t>75</t>
  </si>
  <si>
    <t>50</t>
  </si>
  <si>
    <t>ANDREE JARDIN／アンドレ・ジャルダン</t>
  </si>
  <si>
    <t>500</t>
  </si>
  <si>
    <t>変更前</t>
    <rPh sb="0" eb="3">
      <t>ヘンコウマエ</t>
    </rPh>
    <phoneticPr fontId="4"/>
  </si>
  <si>
    <t>お掃除用</t>
  </si>
  <si>
    <t>1000</t>
  </si>
  <si>
    <t>お洗濯用</t>
  </si>
  <si>
    <t>2000</t>
  </si>
  <si>
    <t>メンズウィスキー</t>
    <phoneticPr fontId="4"/>
  </si>
  <si>
    <t>マンハッタン</t>
    <phoneticPr fontId="4"/>
  </si>
  <si>
    <t>ロブロイ</t>
    <phoneticPr fontId="4"/>
  </si>
  <si>
    <t>ハンド＆ボディウォッシュ</t>
    <phoneticPr fontId="4"/>
  </si>
  <si>
    <t>ml</t>
    <phoneticPr fontId="4"/>
  </si>
  <si>
    <t>ハンドウォッシュ（液体）</t>
  </si>
  <si>
    <t>400</t>
  </si>
  <si>
    <t>ジャー入り</t>
  </si>
  <si>
    <t>750</t>
  </si>
  <si>
    <t>巾着入り</t>
  </si>
  <si>
    <t>*</t>
    <phoneticPr fontId="4"/>
  </si>
  <si>
    <t>フェスティブウィッシュ</t>
    <phoneticPr fontId="4"/>
  </si>
  <si>
    <t>デリケートウォーターリリー</t>
    <phoneticPr fontId="4"/>
  </si>
  <si>
    <t>クリスマス2021</t>
  </si>
  <si>
    <t>サンタ</t>
    <phoneticPr fontId="4"/>
  </si>
  <si>
    <t>トナカイ</t>
    <phoneticPr fontId="4"/>
  </si>
  <si>
    <t>兵隊</t>
    <rPh sb="0" eb="2">
      <t>ヘイタイ</t>
    </rPh>
    <phoneticPr fontId="4"/>
  </si>
  <si>
    <t>クラッキングソープ</t>
    <phoneticPr fontId="4"/>
  </si>
  <si>
    <t>スターソープ</t>
    <phoneticPr fontId="4"/>
  </si>
  <si>
    <t>スパークルソープ</t>
    <phoneticPr fontId="4"/>
  </si>
  <si>
    <t>グリーン</t>
    <phoneticPr fontId="4"/>
  </si>
  <si>
    <t>ゴールド</t>
    <phoneticPr fontId="4"/>
  </si>
  <si>
    <t>レッド</t>
    <phoneticPr fontId="4"/>
  </si>
  <si>
    <t>グリーン</t>
    <phoneticPr fontId="4"/>
  </si>
  <si>
    <t>シャンプーバー</t>
    <phoneticPr fontId="4"/>
  </si>
  <si>
    <t>g</t>
    <phoneticPr fontId="4"/>
  </si>
  <si>
    <t>フランス</t>
    <phoneticPr fontId="4"/>
  </si>
  <si>
    <t>ザ・エッセンシャル</t>
    <phoneticPr fontId="4"/>
  </si>
  <si>
    <t>ザ・エッセンシャル</t>
    <phoneticPr fontId="4"/>
  </si>
  <si>
    <t>ザ・エッセンシャル</t>
    <phoneticPr fontId="4"/>
  </si>
  <si>
    <t>ザ・エッセンシャル</t>
    <phoneticPr fontId="4"/>
  </si>
  <si>
    <t>ザ・エッセンシャル</t>
    <phoneticPr fontId="4"/>
  </si>
  <si>
    <t>ザ・エッセンシャル</t>
    <phoneticPr fontId="4"/>
  </si>
  <si>
    <t>マルセイユリキッドソープ</t>
    <phoneticPr fontId="4"/>
  </si>
  <si>
    <t>マルセイユリキッドソープ</t>
    <phoneticPr fontId="4"/>
  </si>
  <si>
    <t>マルセイユリキッドソープ　エコリフィル</t>
    <phoneticPr fontId="4"/>
  </si>
  <si>
    <t>マルセイユリキッドソープ　エコリフィル</t>
    <phoneticPr fontId="4"/>
  </si>
  <si>
    <t>マルセイユソープ</t>
    <phoneticPr fontId="4"/>
  </si>
  <si>
    <t>マルセイユソープ</t>
    <phoneticPr fontId="4"/>
  </si>
  <si>
    <t>マルセイユソープ</t>
    <phoneticPr fontId="4"/>
  </si>
  <si>
    <t>シャンプーバー</t>
    <phoneticPr fontId="4"/>
  </si>
  <si>
    <t>ml</t>
    <phoneticPr fontId="4"/>
  </si>
  <si>
    <t>ml</t>
    <phoneticPr fontId="4"/>
  </si>
  <si>
    <t>ml</t>
    <phoneticPr fontId="4"/>
  </si>
  <si>
    <t>g</t>
    <phoneticPr fontId="4"/>
  </si>
  <si>
    <t>g</t>
    <phoneticPr fontId="4"/>
  </si>
  <si>
    <t>レモン＆ミント</t>
    <phoneticPr fontId="4"/>
  </si>
  <si>
    <t>ベルベーヌ＆キウイ</t>
    <phoneticPr fontId="4"/>
  </si>
  <si>
    <t>ローズ＆サフラン</t>
    <phoneticPr fontId="4"/>
  </si>
  <si>
    <t>マンダリン＆ポメグラネート</t>
    <phoneticPr fontId="4"/>
  </si>
  <si>
    <t>*</t>
    <phoneticPr fontId="4"/>
  </si>
  <si>
    <t>ハンドクリーム</t>
    <phoneticPr fontId="4"/>
  </si>
  <si>
    <t>ハンドクリーム</t>
    <phoneticPr fontId="4"/>
  </si>
  <si>
    <t>ハンドクリーム</t>
    <phoneticPr fontId="4"/>
  </si>
  <si>
    <t>ml</t>
    <phoneticPr fontId="4"/>
  </si>
  <si>
    <t>ml</t>
    <phoneticPr fontId="4"/>
  </si>
  <si>
    <t>0190577100797</t>
    <phoneticPr fontId="4"/>
  </si>
  <si>
    <t>0190577190706</t>
    <phoneticPr fontId="4"/>
  </si>
  <si>
    <t>0190577190713</t>
    <phoneticPr fontId="4"/>
  </si>
  <si>
    <t>0190577190690</t>
    <phoneticPr fontId="4"/>
  </si>
  <si>
    <t>0190577100309</t>
    <phoneticPr fontId="4"/>
  </si>
  <si>
    <t>0190577021512</t>
    <phoneticPr fontId="4"/>
  </si>
  <si>
    <t>0190577021529</t>
    <phoneticPr fontId="4"/>
  </si>
  <si>
    <t>0190577021536</t>
    <phoneticPr fontId="4"/>
  </si>
  <si>
    <t>0190577022205</t>
    <phoneticPr fontId="4"/>
  </si>
  <si>
    <t>*</t>
    <phoneticPr fontId="4"/>
  </si>
  <si>
    <t>*</t>
    <phoneticPr fontId="4"/>
  </si>
  <si>
    <t>*</t>
    <phoneticPr fontId="4"/>
  </si>
  <si>
    <t>GEODESIS／ジェオデジス</t>
  </si>
  <si>
    <t>アースモチーフ</t>
    <phoneticPr fontId="4"/>
  </si>
  <si>
    <t>アースモチーフ</t>
    <phoneticPr fontId="4"/>
  </si>
  <si>
    <t>アースモチーフ</t>
    <phoneticPr fontId="4"/>
  </si>
  <si>
    <t>リフィル＋スティックSET</t>
    <phoneticPr fontId="4"/>
  </si>
  <si>
    <t>JANなし</t>
    <phoneticPr fontId="4"/>
  </si>
  <si>
    <t>JANなし</t>
    <phoneticPr fontId="4"/>
  </si>
  <si>
    <t>ミモザ</t>
    <phoneticPr fontId="4"/>
  </si>
  <si>
    <t>ミモザ</t>
    <phoneticPr fontId="4"/>
  </si>
  <si>
    <t>ベベ</t>
    <phoneticPr fontId="4"/>
  </si>
  <si>
    <t>ソープ</t>
    <phoneticPr fontId="4"/>
  </si>
  <si>
    <t>コンディショナー</t>
    <phoneticPr fontId="4"/>
  </si>
  <si>
    <t>g</t>
    <phoneticPr fontId="4"/>
  </si>
  <si>
    <t>ハンド＆ボディローション</t>
    <phoneticPr fontId="4"/>
  </si>
  <si>
    <t>パウダリーフローラル</t>
    <phoneticPr fontId="4"/>
  </si>
  <si>
    <t>パウダリーフローラル</t>
    <phoneticPr fontId="4"/>
  </si>
  <si>
    <t>オスマンサスティー（キンモクセイ）</t>
    <phoneticPr fontId="4"/>
  </si>
  <si>
    <t>オスマンサスティー（キンモクセイ）</t>
    <phoneticPr fontId="4"/>
  </si>
  <si>
    <t>ハンドクリーム</t>
    <phoneticPr fontId="4"/>
  </si>
  <si>
    <t>ルームスプレー</t>
    <phoneticPr fontId="4"/>
  </si>
  <si>
    <t>プチトワレ</t>
    <phoneticPr fontId="4"/>
  </si>
  <si>
    <t>ピュアホワイト</t>
    <phoneticPr fontId="4"/>
  </si>
  <si>
    <t>グリーン</t>
    <phoneticPr fontId="4"/>
  </si>
  <si>
    <t>Sサイズ</t>
    <phoneticPr fontId="4"/>
  </si>
  <si>
    <t>ナチュラルディッシュブラシ</t>
    <phoneticPr fontId="4"/>
  </si>
  <si>
    <t>ミディアム</t>
    <phoneticPr fontId="4"/>
  </si>
  <si>
    <t>ソフト</t>
    <phoneticPr fontId="4"/>
  </si>
  <si>
    <t>ハード</t>
    <phoneticPr fontId="4"/>
  </si>
  <si>
    <t>カレバッグ</t>
    <phoneticPr fontId="4"/>
  </si>
  <si>
    <t>ブラック</t>
    <phoneticPr fontId="4"/>
  </si>
  <si>
    <t>3pcsシェービングセット</t>
    <phoneticPr fontId="4"/>
  </si>
  <si>
    <t>3pcsシェービングセット</t>
    <phoneticPr fontId="4"/>
  </si>
  <si>
    <t>アイボリー</t>
    <phoneticPr fontId="4"/>
  </si>
  <si>
    <t>*</t>
    <phoneticPr fontId="4"/>
  </si>
  <si>
    <t>*</t>
    <phoneticPr fontId="4"/>
  </si>
  <si>
    <t>マルセイユソープ（フレーク）</t>
    <phoneticPr fontId="4"/>
  </si>
  <si>
    <t>アニバーサリー</t>
    <phoneticPr fontId="4"/>
  </si>
  <si>
    <t>スケッチ</t>
    <phoneticPr fontId="4"/>
  </si>
  <si>
    <t>ラベンダー</t>
    <phoneticPr fontId="4"/>
  </si>
  <si>
    <t>セージ＆グレープフルーツ</t>
    <phoneticPr fontId="4"/>
  </si>
  <si>
    <t>ホームケア</t>
    <phoneticPr fontId="4"/>
  </si>
  <si>
    <t>ホームクリーナー</t>
    <phoneticPr fontId="4"/>
  </si>
  <si>
    <t>ホームクリーナー</t>
    <phoneticPr fontId="4"/>
  </si>
  <si>
    <t>ml</t>
    <phoneticPr fontId="4"/>
  </si>
  <si>
    <t>ml</t>
    <phoneticPr fontId="4"/>
  </si>
  <si>
    <t>カーディフューザー</t>
    <phoneticPr fontId="4"/>
  </si>
  <si>
    <t>カーディフューザー</t>
    <phoneticPr fontId="4"/>
  </si>
  <si>
    <t>カーディフューザー</t>
    <phoneticPr fontId="4"/>
  </si>
  <si>
    <t>プレシャスアンバー</t>
  </si>
  <si>
    <t>シルバーシダー</t>
  </si>
  <si>
    <t>アンチタバコスメル</t>
  </si>
  <si>
    <t>リフィル　コットンフラワー</t>
  </si>
  <si>
    <t>リフィル　コクリコ</t>
  </si>
  <si>
    <t>リフィル　プレシャスアンバー</t>
  </si>
  <si>
    <t>リフィル　ポメグラネート</t>
  </si>
  <si>
    <t>リフィル　シルバーシダー</t>
  </si>
  <si>
    <t>リフィル　アンチタバコスメル</t>
  </si>
  <si>
    <t>本体セット</t>
    <rPh sb="0" eb="2">
      <t>ホンタイ</t>
    </rPh>
    <phoneticPr fontId="4"/>
  </si>
  <si>
    <t>オレンジシナモン</t>
    <phoneticPr fontId="4"/>
  </si>
  <si>
    <t>*</t>
    <phoneticPr fontId="4"/>
  </si>
  <si>
    <t>ブランド順番</t>
    <rPh sb="4" eb="6">
      <t>ジュンバン</t>
    </rPh>
    <phoneticPr fontId="4"/>
  </si>
  <si>
    <t>Calena／カリーナ</t>
    <phoneticPr fontId="4"/>
  </si>
  <si>
    <t>Calena／カリーナ</t>
    <phoneticPr fontId="4"/>
  </si>
  <si>
    <t>Calena／カリーナ</t>
    <phoneticPr fontId="4"/>
  </si>
  <si>
    <t>Calena／カリーナ</t>
    <phoneticPr fontId="4"/>
  </si>
  <si>
    <t>CARBALINE／カルバリン</t>
  </si>
  <si>
    <t>Le Petit Olivier／プチオリビエ</t>
  </si>
  <si>
    <t>Danser／ダンサー</t>
  </si>
  <si>
    <t>*</t>
    <phoneticPr fontId="4"/>
  </si>
  <si>
    <t>ウッドチップス</t>
    <phoneticPr fontId="4"/>
  </si>
  <si>
    <t>g</t>
    <phoneticPr fontId="4"/>
  </si>
  <si>
    <t>g</t>
    <phoneticPr fontId="4"/>
  </si>
  <si>
    <t>ベルベーヌ</t>
    <phoneticPr fontId="4"/>
  </si>
  <si>
    <t>*</t>
    <phoneticPr fontId="4"/>
  </si>
  <si>
    <t>ゴールド</t>
    <phoneticPr fontId="4"/>
  </si>
  <si>
    <t>オーナメントハンドクリーム</t>
    <phoneticPr fontId="4"/>
  </si>
  <si>
    <t>ml</t>
    <phoneticPr fontId="4"/>
  </si>
  <si>
    <t>ベチバー＆バイオレット</t>
    <phoneticPr fontId="4"/>
  </si>
  <si>
    <t>フレグランスブーケ（L）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</si>
  <si>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</si>
  <si>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</si>
  <si>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</si>
  <si>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</si>
  <si>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フレグランスブーケ</t>
    <phoneticPr fontId="4"/>
  </si>
  <si>
    <t>ベルベーヌ</t>
    <phoneticPr fontId="4"/>
  </si>
  <si>
    <t>*</t>
    <phoneticPr fontId="4"/>
  </si>
  <si>
    <t>プラント</t>
    <phoneticPr fontId="4"/>
  </si>
  <si>
    <t>ハンドクリーム</t>
    <phoneticPr fontId="4"/>
  </si>
  <si>
    <t>フォーオクロックフラワー</t>
    <phoneticPr fontId="4"/>
  </si>
  <si>
    <t>ルームスプレー</t>
    <phoneticPr fontId="4"/>
  </si>
  <si>
    <t>シークレットアントワーヌ</t>
    <phoneticPr fontId="4"/>
  </si>
  <si>
    <t>*</t>
    <phoneticPr fontId="4"/>
  </si>
  <si>
    <t>フレグランスサシェ</t>
    <phoneticPr fontId="4"/>
  </si>
  <si>
    <t>フレグランスサシェ</t>
    <phoneticPr fontId="4"/>
  </si>
  <si>
    <t>ラベンダー</t>
    <phoneticPr fontId="4"/>
  </si>
  <si>
    <t>コットンフラワー</t>
    <phoneticPr fontId="4"/>
  </si>
  <si>
    <t>コクリコ</t>
    <phoneticPr fontId="4"/>
  </si>
  <si>
    <t>ベルベーヌ</t>
    <phoneticPr fontId="4"/>
  </si>
  <si>
    <t>フランス</t>
    <phoneticPr fontId="4"/>
  </si>
  <si>
    <t>グラフィックタイプA</t>
    <phoneticPr fontId="4"/>
  </si>
  <si>
    <t>グラフィックタイプB</t>
    <phoneticPr fontId="4"/>
  </si>
  <si>
    <t>コットンエコバッグ</t>
    <phoneticPr fontId="4"/>
  </si>
  <si>
    <t>ホワイトティー</t>
    <phoneticPr fontId="4"/>
  </si>
  <si>
    <t>オイルディフューザー</t>
    <phoneticPr fontId="4"/>
  </si>
  <si>
    <t>エッセンシャルウォーター</t>
    <phoneticPr fontId="4"/>
  </si>
  <si>
    <t>エッセンシャルウォーター</t>
    <phoneticPr fontId="4"/>
  </si>
  <si>
    <t>エッセンシャルウォーター</t>
    <phoneticPr fontId="4"/>
  </si>
  <si>
    <t>エッセンシャルウォーター</t>
    <phoneticPr fontId="4"/>
  </si>
  <si>
    <t>Le Comptoir Aroma</t>
    <phoneticPr fontId="4"/>
  </si>
  <si>
    <t>ル・コントワール・アロマ</t>
    <phoneticPr fontId="4"/>
  </si>
  <si>
    <t>Le Comptoir Aroma／ル・コントワール・アロマ</t>
  </si>
  <si>
    <t>ml</t>
    <phoneticPr fontId="4"/>
  </si>
  <si>
    <t>ゼラニウム</t>
    <phoneticPr fontId="4"/>
  </si>
  <si>
    <t>グレープフルーツ</t>
    <phoneticPr fontId="4"/>
  </si>
  <si>
    <t>シトロネラ</t>
    <phoneticPr fontId="4"/>
  </si>
  <si>
    <t>スイートオレンジ</t>
    <phoneticPr fontId="4"/>
  </si>
  <si>
    <t>ティーツリー</t>
    <phoneticPr fontId="4"/>
  </si>
  <si>
    <t>ペパーミント</t>
    <phoneticPr fontId="4"/>
  </si>
  <si>
    <t>レモン</t>
    <phoneticPr fontId="4"/>
  </si>
  <si>
    <t>イランイラン・コンプリート</t>
    <phoneticPr fontId="4"/>
  </si>
  <si>
    <t>ユーカリ・ラディアータ</t>
  </si>
  <si>
    <t>ラベンダー・ファイン</t>
  </si>
  <si>
    <t>ローズマリー・カンファー</t>
  </si>
  <si>
    <t>ブレンドオイル</t>
  </si>
  <si>
    <t>YOASOBI　ブレンド</t>
  </si>
  <si>
    <t>プロヴァンス　ブレンド</t>
  </si>
  <si>
    <t>モーニング　ブレンド</t>
  </si>
  <si>
    <t>ポジティブ　ブレンド</t>
  </si>
  <si>
    <t>シトラス　ブレンド</t>
  </si>
  <si>
    <t>フレッシュ　ブレンド</t>
  </si>
  <si>
    <t>エアスプレー</t>
  </si>
  <si>
    <t>ピュリファイリング</t>
  </si>
  <si>
    <t>アンチモスキート</t>
  </si>
  <si>
    <t>マダガスカル</t>
  </si>
  <si>
    <t>ベトナム・中国</t>
    <rPh sb="5" eb="7">
      <t>チュウゴク</t>
    </rPh>
    <phoneticPr fontId="21"/>
  </si>
  <si>
    <t>南アフリカ・オーストラリア</t>
    <rPh sb="0" eb="1">
      <t>ミナミ</t>
    </rPh>
    <phoneticPr fontId="21"/>
  </si>
  <si>
    <t>イタリア・南アフリカ</t>
    <rPh sb="5" eb="6">
      <t>ミナミ</t>
    </rPh>
    <phoneticPr fontId="21"/>
  </si>
  <si>
    <t>アフリカ・マダガスカル</t>
  </si>
  <si>
    <t>アメリカ・メキシコ・アルゼンチン・イスラエル</t>
  </si>
  <si>
    <t>インドネシア・パラグアイ・インド・ベトナム・ネパール</t>
  </si>
  <si>
    <t>ブラジル・メキシコ</t>
  </si>
  <si>
    <t>アフリカ</t>
  </si>
  <si>
    <t>インドネシア・パラグアイ・インド・ベトナム・ネパール・ハンガリー</t>
  </si>
  <si>
    <t>スペイン</t>
  </si>
  <si>
    <t>*</t>
    <phoneticPr fontId="4"/>
  </si>
  <si>
    <t>*</t>
    <phoneticPr fontId="4"/>
  </si>
  <si>
    <t>SEASONS</t>
    <phoneticPr fontId="4"/>
  </si>
  <si>
    <t>シーズンズ</t>
    <phoneticPr fontId="4"/>
  </si>
  <si>
    <t>SEASONS／シーズンズ</t>
  </si>
  <si>
    <t>エッセンシャルオイルディフューザー</t>
    <phoneticPr fontId="4"/>
  </si>
  <si>
    <t>エッセンシャルオイルディフューザー</t>
    <phoneticPr fontId="4"/>
  </si>
  <si>
    <t>グリーン</t>
    <phoneticPr fontId="4"/>
  </si>
  <si>
    <t>グレープフルーツ</t>
    <phoneticPr fontId="4"/>
  </si>
  <si>
    <t>充電ベース</t>
    <rPh sb="0" eb="2">
      <t>ジュウデン</t>
    </rPh>
    <phoneticPr fontId="4"/>
  </si>
  <si>
    <t>9031　エッセンシャルオイルディフューザー Pro.  用</t>
    <rPh sb="29" eb="30">
      <t>ヨウ</t>
    </rPh>
    <phoneticPr fontId="4"/>
  </si>
  <si>
    <t>エッセンシャルオイルディフューザー Pro.</t>
    <phoneticPr fontId="4"/>
  </si>
  <si>
    <t>オイル用替えノズル</t>
    <rPh sb="3" eb="4">
      <t>ヨウ</t>
    </rPh>
    <rPh sb="4" eb="5">
      <t>カ</t>
    </rPh>
    <phoneticPr fontId="4"/>
  </si>
  <si>
    <t>アロマボタン</t>
    <phoneticPr fontId="4"/>
  </si>
  <si>
    <t>中国</t>
    <rPh sb="0" eb="2">
      <t>チュウゴク</t>
    </rPh>
    <phoneticPr fontId="4"/>
  </si>
  <si>
    <t>*</t>
    <phoneticPr fontId="4"/>
  </si>
  <si>
    <t>*</t>
    <phoneticPr fontId="4"/>
  </si>
  <si>
    <t>プレシャスウッド</t>
    <phoneticPr fontId="4"/>
  </si>
  <si>
    <t>フランス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</si>
  <si>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</si>
  <si>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</si>
  <si>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</si>
  <si>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</si>
  <si>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</si>
  <si>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ネイル&amp;キューティクルオイル</t>
    <phoneticPr fontId="4"/>
  </si>
  <si>
    <t>ml</t>
    <phoneticPr fontId="4"/>
  </si>
  <si>
    <t>ユーカリ</t>
    <phoneticPr fontId="4"/>
  </si>
  <si>
    <t>ミントローズマリー</t>
    <phoneticPr fontId="4"/>
  </si>
  <si>
    <t>レモンライム</t>
    <phoneticPr fontId="4"/>
  </si>
  <si>
    <t>グレープフルーツ</t>
    <phoneticPr fontId="4"/>
  </si>
  <si>
    <t>*</t>
    <phoneticPr fontId="4"/>
  </si>
  <si>
    <t>*</t>
    <phoneticPr fontId="4"/>
  </si>
  <si>
    <t>*</t>
    <phoneticPr fontId="4"/>
  </si>
  <si>
    <t>マンダリン＆ベルガモット</t>
    <phoneticPr fontId="4"/>
  </si>
  <si>
    <t>マンダリン＆ベルガモット</t>
    <phoneticPr fontId="4"/>
  </si>
  <si>
    <t>マンダリン＆ベルガモット</t>
    <phoneticPr fontId="4"/>
  </si>
  <si>
    <t>マルセイユソープ</t>
    <phoneticPr fontId="4"/>
  </si>
  <si>
    <t>ローズペタル</t>
    <phoneticPr fontId="4"/>
  </si>
  <si>
    <t>ラディアントカメリア</t>
    <phoneticPr fontId="4"/>
  </si>
  <si>
    <t>デリケートウォーターリリー</t>
    <phoneticPr fontId="4"/>
  </si>
  <si>
    <t>フレンチビスコット</t>
    <phoneticPr fontId="4"/>
  </si>
  <si>
    <t>フレンチビスコット</t>
    <phoneticPr fontId="4"/>
  </si>
  <si>
    <t>フレンチビスコット</t>
    <phoneticPr fontId="4"/>
  </si>
  <si>
    <t>オードトワレ</t>
    <phoneticPr fontId="4"/>
  </si>
  <si>
    <t>オードトワレ</t>
    <phoneticPr fontId="4"/>
  </si>
  <si>
    <t>ml</t>
    <phoneticPr fontId="4"/>
  </si>
  <si>
    <t>ml</t>
    <phoneticPr fontId="4"/>
  </si>
  <si>
    <t>ボディガード</t>
    <phoneticPr fontId="4"/>
  </si>
  <si>
    <t>一匹オオカミ</t>
    <rPh sb="0" eb="2">
      <t>イッピキ</t>
    </rPh>
    <phoneticPr fontId="4"/>
  </si>
  <si>
    <t>船乗り</t>
    <rPh sb="0" eb="2">
      <t>フナノ</t>
    </rPh>
    <phoneticPr fontId="4"/>
  </si>
  <si>
    <t>タフガイ</t>
    <phoneticPr fontId="4"/>
  </si>
  <si>
    <t>ライフガード</t>
    <phoneticPr fontId="4"/>
  </si>
  <si>
    <t>ビューティフルボーイ</t>
    <phoneticPr fontId="4"/>
  </si>
  <si>
    <t>フランス</t>
    <phoneticPr fontId="4"/>
  </si>
  <si>
    <t>フランス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</si>
  <si>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</si>
  <si>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</si>
  <si>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</si>
  <si>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</si>
  <si>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</si>
  <si>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</si>
  <si>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ml</t>
    <phoneticPr fontId="4"/>
  </si>
  <si>
    <t>オードパルファム</t>
    <phoneticPr fontId="4"/>
  </si>
  <si>
    <t>ミニオードパルファム</t>
    <phoneticPr fontId="4"/>
  </si>
  <si>
    <t>クラフト</t>
    <phoneticPr fontId="4"/>
  </si>
  <si>
    <t>【旧】ベーシック</t>
    <rPh sb="1" eb="2">
      <t>キュウ</t>
    </rPh>
    <phoneticPr fontId="4"/>
  </si>
  <si>
    <t>フィッシュ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</si>
  <si>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</si>
  <si>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</si>
  <si>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</si>
  <si>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</si>
  <si>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</si>
  <si>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</si>
  <si>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</si>
  <si>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</si>
  <si>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グレープフルーツ</t>
    <phoneticPr fontId="4"/>
  </si>
  <si>
    <t>グレープフルーツ</t>
    <phoneticPr fontId="4"/>
  </si>
  <si>
    <t>*</t>
    <phoneticPr fontId="4"/>
  </si>
  <si>
    <t>*</t>
    <phoneticPr fontId="4"/>
  </si>
  <si>
    <t>FER A CHEVAL／フェール・シュヴァル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</si>
  <si>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</si>
  <si>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</si>
  <si>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</si>
  <si>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</si>
  <si>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スコットランド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</si>
  <si>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</si>
  <si>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</si>
  <si>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</si>
  <si>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</si>
  <si>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</si>
  <si>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</si>
  <si>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</si>
  <si>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</si>
  <si>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</si>
  <si>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</si>
  <si>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</si>
  <si>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</si>
  <si>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リフレッシュハンドジェル　125ml</t>
    <phoneticPr fontId="4"/>
  </si>
  <si>
    <t>クリスマス2022</t>
    <phoneticPr fontId="4"/>
  </si>
  <si>
    <t>シトラススパイス</t>
    <phoneticPr fontId="4"/>
  </si>
  <si>
    <t>JOY-スパイスアップル</t>
    <phoneticPr fontId="4"/>
  </si>
  <si>
    <t>クリスマス2022</t>
    <phoneticPr fontId="4"/>
  </si>
  <si>
    <t>クラッカーソープ</t>
    <phoneticPr fontId="4"/>
  </si>
  <si>
    <t>g</t>
    <phoneticPr fontId="4"/>
  </si>
  <si>
    <t>ジンジャーブレッドソープ</t>
    <phoneticPr fontId="4"/>
  </si>
  <si>
    <t>スターソープ</t>
    <phoneticPr fontId="4"/>
  </si>
  <si>
    <t>ツリーソープ</t>
    <phoneticPr fontId="4"/>
  </si>
  <si>
    <t>フロスティソープ</t>
    <phoneticPr fontId="4"/>
  </si>
  <si>
    <t>兵隊さん</t>
    <rPh sb="0" eb="2">
      <t>ヘイタイ</t>
    </rPh>
    <phoneticPr fontId="4"/>
  </si>
  <si>
    <t>トナカイ</t>
    <phoneticPr fontId="4"/>
  </si>
  <si>
    <t>サンタ</t>
    <phoneticPr fontId="4"/>
  </si>
  <si>
    <t>スノーマン</t>
    <phoneticPr fontId="4"/>
  </si>
  <si>
    <t>サンタ</t>
    <phoneticPr fontId="4"/>
  </si>
  <si>
    <t>ギルデッドスノウギフトBOX</t>
    <phoneticPr fontId="4"/>
  </si>
  <si>
    <t>サヴォン</t>
    <phoneticPr fontId="4"/>
  </si>
  <si>
    <t>サヴォン</t>
    <phoneticPr fontId="4"/>
  </si>
  <si>
    <t>*</t>
    <phoneticPr fontId="4"/>
  </si>
  <si>
    <t>*</t>
    <phoneticPr fontId="4"/>
  </si>
  <si>
    <t>ラベンダー＆ブルーム</t>
    <phoneticPr fontId="4"/>
  </si>
  <si>
    <t>オリーブ＆ウッド</t>
    <phoneticPr fontId="4"/>
  </si>
  <si>
    <t>ラベンダー＆ブルーム</t>
    <phoneticPr fontId="4"/>
  </si>
  <si>
    <t>プラント</t>
    <phoneticPr fontId="4"/>
  </si>
  <si>
    <t>ml</t>
    <phoneticPr fontId="4"/>
  </si>
  <si>
    <t>ml</t>
    <phoneticPr fontId="4"/>
  </si>
  <si>
    <t>スパークリングベルベーヌ</t>
    <phoneticPr fontId="4"/>
  </si>
  <si>
    <t>プリティポピー</t>
    <phoneticPr fontId="4"/>
  </si>
  <si>
    <t>センシュアルモノイ</t>
    <phoneticPr fontId="4"/>
  </si>
  <si>
    <t>オレンジブロッサム</t>
    <phoneticPr fontId="4"/>
  </si>
  <si>
    <t>モノイフラワー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</si>
  <si>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</si>
  <si>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</si>
  <si>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</si>
  <si>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</si>
  <si>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</si>
  <si>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2022年冬季限定</t>
    <rPh sb="4" eb="5">
      <t>ネン</t>
    </rPh>
    <rPh sb="5" eb="9">
      <t>トウキゲンテイ</t>
    </rPh>
    <phoneticPr fontId="4"/>
  </si>
  <si>
    <t>ディフューザー</t>
    <phoneticPr fontId="4"/>
  </si>
  <si>
    <t>ディフューザー</t>
    <phoneticPr fontId="4"/>
  </si>
  <si>
    <t>ml</t>
    <phoneticPr fontId="4"/>
  </si>
  <si>
    <t>パインツリー</t>
    <phoneticPr fontId="4"/>
  </si>
  <si>
    <t>オレンジシナモン</t>
    <phoneticPr fontId="4"/>
  </si>
  <si>
    <t>g</t>
    <phoneticPr fontId="4"/>
  </si>
  <si>
    <t>g</t>
    <phoneticPr fontId="4"/>
  </si>
  <si>
    <t>パインツリー</t>
    <phoneticPr fontId="4"/>
  </si>
  <si>
    <t>スパークリングホーリー</t>
    <phoneticPr fontId="4"/>
  </si>
  <si>
    <t>ウッドウィックキャンドル</t>
    <phoneticPr fontId="4"/>
  </si>
  <si>
    <t>ウッドウィックキャンドル</t>
    <phoneticPr fontId="4"/>
  </si>
  <si>
    <t>ウィンターキャンドル</t>
    <phoneticPr fontId="4"/>
  </si>
  <si>
    <t>ウィンターキャンドル</t>
    <phoneticPr fontId="4"/>
  </si>
  <si>
    <t>ウィンターキャンドル</t>
    <phoneticPr fontId="4"/>
  </si>
  <si>
    <t>パインツリー</t>
    <phoneticPr fontId="4"/>
  </si>
  <si>
    <t>スパークリングホーリー</t>
    <phoneticPr fontId="4"/>
  </si>
  <si>
    <t>オレンジシナモン</t>
    <phoneticPr fontId="4"/>
  </si>
  <si>
    <t>フロストベリー</t>
    <phoneticPr fontId="4"/>
  </si>
  <si>
    <t>アンバー＆シダー</t>
    <phoneticPr fontId="4"/>
  </si>
  <si>
    <t>ガレットデロワ</t>
    <phoneticPr fontId="4"/>
  </si>
  <si>
    <t>アンバー＆シダー</t>
    <phoneticPr fontId="4"/>
  </si>
  <si>
    <t>ウィンターキャンドルミニ</t>
    <phoneticPr fontId="4"/>
  </si>
  <si>
    <t>ウィンターキャンドルミニ</t>
    <phoneticPr fontId="4"/>
  </si>
  <si>
    <t>ウィンターキャンドルミニ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</si>
  <si>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</si>
  <si>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</si>
  <si>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</si>
  <si>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</si>
  <si>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ジェントルメンズクラブ</t>
    <phoneticPr fontId="4"/>
  </si>
  <si>
    <t>ml</t>
    <phoneticPr fontId="4"/>
  </si>
  <si>
    <t>スペアミント＆モス</t>
    <phoneticPr fontId="4"/>
  </si>
  <si>
    <t>パチュリ＆サンダルウッド</t>
    <phoneticPr fontId="4"/>
  </si>
  <si>
    <t>ウード＆ベルガモット</t>
    <phoneticPr fontId="4"/>
  </si>
  <si>
    <t>シーソルト＆グレープフルーツ</t>
    <phoneticPr fontId="4"/>
  </si>
  <si>
    <t>クリスマス2022</t>
    <phoneticPr fontId="4"/>
  </si>
  <si>
    <t>クリスマス2022</t>
    <phoneticPr fontId="4"/>
  </si>
  <si>
    <t>g</t>
    <phoneticPr fontId="4"/>
  </si>
  <si>
    <t>g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</si>
  <si>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</si>
  <si>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</si>
  <si>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</si>
  <si>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</si>
  <si>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フランス</t>
    <phoneticPr fontId="4"/>
  </si>
  <si>
    <t>アイマラ</t>
    <phoneticPr fontId="4"/>
  </si>
  <si>
    <t>in India</t>
    <phoneticPr fontId="4"/>
  </si>
  <si>
    <t>アイマラ</t>
    <phoneticPr fontId="4"/>
  </si>
  <si>
    <t>うでいっぱいのコクリコ</t>
    <phoneticPr fontId="4"/>
  </si>
  <si>
    <t>水辺のバラード</t>
    <rPh sb="0" eb="2">
      <t>ミズベ</t>
    </rPh>
    <phoneticPr fontId="4"/>
  </si>
  <si>
    <t>午後5時</t>
    <rPh sb="0" eb="2">
      <t>ゴゴ</t>
    </rPh>
    <rPh sb="3" eb="4">
      <t>ジ</t>
    </rPh>
    <phoneticPr fontId="4"/>
  </si>
  <si>
    <t>庭のベルベーヌ</t>
    <rPh sb="0" eb="1">
      <t>ニワ</t>
    </rPh>
    <phoneticPr fontId="4"/>
  </si>
  <si>
    <t>リネン</t>
    <phoneticPr fontId="4"/>
  </si>
  <si>
    <t>レモン</t>
    <phoneticPr fontId="4"/>
  </si>
  <si>
    <t>ｷｯﾁﾝｿｰﾌﾟ+ｺﾙｸｿｰﾌﾟﾃﾞｨｯｼｭｾｯﾄ</t>
    <phoneticPr fontId="4"/>
  </si>
  <si>
    <t>洗いたてのシーツ</t>
    <rPh sb="0" eb="1">
      <t>アラ</t>
    </rPh>
    <phoneticPr fontId="4"/>
  </si>
  <si>
    <t>*</t>
    <phoneticPr fontId="4"/>
  </si>
  <si>
    <t>*</t>
    <phoneticPr fontId="4"/>
  </si>
  <si>
    <t>*</t>
    <phoneticPr fontId="4"/>
  </si>
  <si>
    <t>オードトワレ</t>
    <phoneticPr fontId="4"/>
  </si>
  <si>
    <t>スリーピングトワレ</t>
    <phoneticPr fontId="4"/>
  </si>
  <si>
    <t>JANなし</t>
    <phoneticPr fontId="4"/>
  </si>
  <si>
    <t>ml</t>
    <phoneticPr fontId="4"/>
  </si>
  <si>
    <t>ml</t>
    <phoneticPr fontId="4"/>
  </si>
  <si>
    <t>ml</t>
    <phoneticPr fontId="4"/>
  </si>
  <si>
    <t>ベネフィシャルズ</t>
    <phoneticPr fontId="4"/>
  </si>
  <si>
    <t>ポルトガル</t>
    <phoneticPr fontId="4"/>
  </si>
  <si>
    <t>コットンバッグ</t>
    <phoneticPr fontId="4"/>
  </si>
  <si>
    <t>ソフトシャワークリーム</t>
    <phoneticPr fontId="4"/>
  </si>
  <si>
    <t>g</t>
    <phoneticPr fontId="4"/>
  </si>
  <si>
    <t>ml</t>
    <phoneticPr fontId="4"/>
  </si>
  <si>
    <t>オイルインソープ</t>
    <phoneticPr fontId="4"/>
  </si>
  <si>
    <t>ボディクリーム</t>
    <phoneticPr fontId="4"/>
  </si>
  <si>
    <t>ハンド＆ネイルクリーム</t>
    <phoneticPr fontId="4"/>
  </si>
  <si>
    <t>ml</t>
    <phoneticPr fontId="4"/>
  </si>
  <si>
    <t>リップバター</t>
    <phoneticPr fontId="4"/>
  </si>
  <si>
    <t>フローラルな香り</t>
    <rPh sb="6" eb="7">
      <t>カオ</t>
    </rPh>
    <phoneticPr fontId="4"/>
  </si>
  <si>
    <t>セミ型</t>
    <rPh sb="2" eb="3">
      <t>ガタ</t>
    </rPh>
    <phoneticPr fontId="4"/>
  </si>
  <si>
    <t>セミ型＋ソープディッシュ</t>
    <rPh sb="2" eb="3">
      <t>ガタ</t>
    </rPh>
    <phoneticPr fontId="4"/>
  </si>
  <si>
    <t>マルセイユ</t>
    <phoneticPr fontId="4"/>
  </si>
  <si>
    <t>リキッドソープ</t>
    <phoneticPr fontId="4"/>
  </si>
  <si>
    <t>リキッドソープ</t>
    <phoneticPr fontId="4"/>
  </si>
  <si>
    <t>L</t>
    <phoneticPr fontId="4"/>
  </si>
  <si>
    <t>L</t>
    <phoneticPr fontId="4"/>
  </si>
  <si>
    <t>オリーブ</t>
    <phoneticPr fontId="4"/>
  </si>
  <si>
    <t>ココナッツ</t>
    <phoneticPr fontId="4"/>
  </si>
  <si>
    <t>固形ディッシュソープ</t>
    <rPh sb="0" eb="2">
      <t>コケイ</t>
    </rPh>
    <phoneticPr fontId="4"/>
  </si>
  <si>
    <t>オリーブ</t>
    <phoneticPr fontId="4"/>
  </si>
  <si>
    <t>無香料</t>
    <rPh sb="0" eb="3">
      <t>ムコウリョウ</t>
    </rPh>
    <phoneticPr fontId="4"/>
  </si>
  <si>
    <t>ラベンダー</t>
    <phoneticPr fontId="4"/>
  </si>
  <si>
    <t>リキッドタイプ　ミニ</t>
    <phoneticPr fontId="4"/>
  </si>
  <si>
    <t>ベーキングソーダ（重曹）</t>
    <rPh sb="9" eb="11">
      <t>ジュウソウ</t>
    </rPh>
    <phoneticPr fontId="4"/>
  </si>
  <si>
    <t>ソーダクリスタル（重曹）</t>
    <rPh sb="9" eb="11">
      <t>ジュウソウ</t>
    </rPh>
    <phoneticPr fontId="4"/>
  </si>
  <si>
    <t>g</t>
    <phoneticPr fontId="4"/>
  </si>
  <si>
    <t>*</t>
    <phoneticPr fontId="4"/>
  </si>
  <si>
    <t>*</t>
    <phoneticPr fontId="4"/>
  </si>
  <si>
    <t>オレンジブロッサム</t>
    <phoneticPr fontId="4"/>
  </si>
  <si>
    <t>オレンジブロッサム</t>
    <phoneticPr fontId="4"/>
  </si>
  <si>
    <t>オードパルファン</t>
    <phoneticPr fontId="4"/>
  </si>
  <si>
    <t>オードパルファン</t>
    <phoneticPr fontId="4"/>
  </si>
  <si>
    <t>ハンドクリーム</t>
    <phoneticPr fontId="4"/>
  </si>
  <si>
    <t>ソープ</t>
    <phoneticPr fontId="4"/>
  </si>
  <si>
    <t>ドライオイル</t>
    <phoneticPr fontId="4"/>
  </si>
  <si>
    <t>ドライオイル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</si>
  <si>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</si>
  <si>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</si>
  <si>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</si>
  <si>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</si>
  <si>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Prive</t>
    <phoneticPr fontId="4"/>
  </si>
  <si>
    <t>プリヴェ</t>
    <phoneticPr fontId="4"/>
  </si>
  <si>
    <t>Prive／プリヴェ</t>
  </si>
  <si>
    <t>アンプアップ</t>
    <phoneticPr fontId="4"/>
  </si>
  <si>
    <t>アンプアップ</t>
    <phoneticPr fontId="4"/>
  </si>
  <si>
    <t>アンプアップ</t>
    <phoneticPr fontId="4"/>
  </si>
  <si>
    <t>アンプアップ</t>
    <phoneticPr fontId="4"/>
  </si>
  <si>
    <t>ダメージフィックス</t>
    <phoneticPr fontId="4"/>
  </si>
  <si>
    <t>モイスチャーリッチ</t>
    <phoneticPr fontId="4"/>
  </si>
  <si>
    <t>モイスチャーリッチ</t>
    <phoneticPr fontId="4"/>
  </si>
  <si>
    <t>ダメージフィックス</t>
    <phoneticPr fontId="4"/>
  </si>
  <si>
    <t>ml</t>
    <phoneticPr fontId="4"/>
  </si>
  <si>
    <t>ml</t>
    <phoneticPr fontId="4"/>
  </si>
  <si>
    <t>シャンプー</t>
    <phoneticPr fontId="4"/>
  </si>
  <si>
    <t>シャンプー</t>
    <phoneticPr fontId="4"/>
  </si>
  <si>
    <t>コンディショナー</t>
    <phoneticPr fontId="4"/>
  </si>
  <si>
    <t>コンディショナー</t>
    <phoneticPr fontId="4"/>
  </si>
  <si>
    <t>シャンプー＆コンディショナーセット</t>
    <phoneticPr fontId="4"/>
  </si>
  <si>
    <t>集中ケア</t>
    <rPh sb="0" eb="2">
      <t>シュウチュウ</t>
    </rPh>
    <phoneticPr fontId="4"/>
  </si>
  <si>
    <t>ディープヘアマスク</t>
    <phoneticPr fontId="4"/>
  </si>
  <si>
    <t>ml</t>
    <phoneticPr fontId="4"/>
  </si>
  <si>
    <t>ドライヤー前のヘアスプレー</t>
    <rPh sb="5" eb="6">
      <t>マエ</t>
    </rPh>
    <phoneticPr fontId="4"/>
  </si>
  <si>
    <t>ボリュームアップヘアスプレー</t>
    <phoneticPr fontId="4"/>
  </si>
  <si>
    <t>ドライヘア向け</t>
    <rPh sb="5" eb="6">
      <t>ム</t>
    </rPh>
    <phoneticPr fontId="4"/>
  </si>
  <si>
    <t>痛みが気になる方に</t>
    <rPh sb="0" eb="1">
      <t>イタ</t>
    </rPh>
    <rPh sb="3" eb="4">
      <t>キ</t>
    </rPh>
    <rPh sb="7" eb="8">
      <t>カタ</t>
    </rPh>
    <phoneticPr fontId="4"/>
  </si>
  <si>
    <t>ボリュームが欲しい方に</t>
    <rPh sb="6" eb="7">
      <t>ホ</t>
    </rPh>
    <rPh sb="9" eb="10">
      <t>カタ</t>
    </rPh>
    <phoneticPr fontId="4"/>
  </si>
  <si>
    <t>細くボリュームのない髪に</t>
    <rPh sb="0" eb="1">
      <t>ホソ</t>
    </rPh>
    <rPh sb="10" eb="11">
      <t>カミ</t>
    </rPh>
    <phoneticPr fontId="4"/>
  </si>
  <si>
    <t>週に1回のスペシャルケア</t>
    <rPh sb="0" eb="1">
      <t>シュウ</t>
    </rPh>
    <rPh sb="3" eb="4">
      <t>カイ</t>
    </rPh>
    <phoneticPr fontId="4"/>
  </si>
  <si>
    <t>タオルドライ後に</t>
    <rPh sb="6" eb="7">
      <t>アト</t>
    </rPh>
    <phoneticPr fontId="4"/>
  </si>
  <si>
    <t>30ml x 2</t>
    <phoneticPr fontId="4"/>
  </si>
  <si>
    <t>0698409600411</t>
    <phoneticPr fontId="4"/>
  </si>
  <si>
    <t>0698409600206</t>
    <phoneticPr fontId="4"/>
  </si>
  <si>
    <t>0698409600428</t>
    <phoneticPr fontId="4"/>
  </si>
  <si>
    <t>0698409600213</t>
    <phoneticPr fontId="4"/>
  </si>
  <si>
    <t>0698409600169</t>
    <phoneticPr fontId="4"/>
  </si>
  <si>
    <t>0698409128229</t>
    <phoneticPr fontId="4"/>
  </si>
  <si>
    <t>0698409600176</t>
    <phoneticPr fontId="4"/>
  </si>
  <si>
    <t>0698409128236</t>
    <phoneticPr fontId="4"/>
  </si>
  <si>
    <t>0698409200703</t>
    <phoneticPr fontId="4"/>
  </si>
  <si>
    <t>0698409200109</t>
    <phoneticPr fontId="4"/>
  </si>
  <si>
    <t>0698409128007</t>
    <phoneticPr fontId="4"/>
  </si>
  <si>
    <t>0698409600183</t>
    <phoneticPr fontId="4"/>
  </si>
  <si>
    <t>0698409500155</t>
    <phoneticPr fontId="4"/>
  </si>
  <si>
    <t>0698409600190</t>
    <phoneticPr fontId="4"/>
  </si>
  <si>
    <t>0698409500162</t>
    <phoneticPr fontId="4"/>
  </si>
  <si>
    <t>*</t>
    <phoneticPr fontId="4"/>
  </si>
  <si>
    <t>ハニーB</t>
    <phoneticPr fontId="4"/>
  </si>
  <si>
    <t>ハンドクリーム</t>
    <phoneticPr fontId="4"/>
  </si>
  <si>
    <t>ハンドケアキット</t>
    <phoneticPr fontId="4"/>
  </si>
  <si>
    <t>*</t>
    <phoneticPr fontId="4"/>
  </si>
  <si>
    <t xml:space="preserve">ナチュラルソープS </t>
    <phoneticPr fontId="4"/>
  </si>
  <si>
    <t>g</t>
    <phoneticPr fontId="4"/>
  </si>
  <si>
    <t>*</t>
    <phoneticPr fontId="4"/>
  </si>
  <si>
    <t>ジャルダンエリザ</t>
    <phoneticPr fontId="4"/>
  </si>
  <si>
    <t>ジャルダンエリザ</t>
    <phoneticPr fontId="4"/>
  </si>
  <si>
    <t>ザ・エッセンシャル</t>
  </si>
  <si>
    <t>ラベンダー＆ブルーム</t>
  </si>
  <si>
    <t>オリーブ＆ウッド</t>
  </si>
  <si>
    <t>リフィル（液体）</t>
  </si>
  <si>
    <t>マンダリン＆ベルガモット</t>
  </si>
  <si>
    <t>サヴォン</t>
  </si>
  <si>
    <t>200</t>
  </si>
  <si>
    <t>15</t>
  </si>
  <si>
    <t>モノイフラワー</t>
  </si>
  <si>
    <t>スパークリングベルベーヌ</t>
  </si>
  <si>
    <t>プリティポピー</t>
  </si>
  <si>
    <t>センシュアルモノイ</t>
  </si>
  <si>
    <t>125</t>
  </si>
  <si>
    <t>オードトワレ　ミニ</t>
  </si>
  <si>
    <t>14</t>
  </si>
  <si>
    <t>ラディアントカメリア</t>
  </si>
  <si>
    <t>デリケートウォーターリリー</t>
  </si>
  <si>
    <t>コットンムスク</t>
  </si>
  <si>
    <t>アイマラ</t>
  </si>
  <si>
    <t>10</t>
  </si>
  <si>
    <t>225</t>
  </si>
  <si>
    <t>無香料</t>
  </si>
  <si>
    <t>118</t>
  </si>
  <si>
    <t>ポルト（カメリア）</t>
    <phoneticPr fontId="4"/>
  </si>
  <si>
    <t>*</t>
    <phoneticPr fontId="4"/>
  </si>
  <si>
    <t>*</t>
    <phoneticPr fontId="4"/>
  </si>
  <si>
    <t>ラウンド</t>
    <phoneticPr fontId="4"/>
  </si>
  <si>
    <t>オーバル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</si>
  <si>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</si>
  <si>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</si>
  <si>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</si>
  <si>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</si>
  <si>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ベルベーヌ</t>
    <phoneticPr fontId="4"/>
  </si>
  <si>
    <t>ラベンダー</t>
    <phoneticPr fontId="4"/>
  </si>
  <si>
    <t>ワイルドローズ</t>
    <phoneticPr fontId="4"/>
  </si>
  <si>
    <t>ｶﾚﾝﾃﾞｭﾗ（ﾏﾘｰｺﾞｰﾙﾄﾞ）</t>
  </si>
  <si>
    <t>ﾛｰｽﾞｸﾞﾚｰﾌﾟﾌﾙｰﾂ</t>
  </si>
  <si>
    <t>g</t>
    <phoneticPr fontId="4"/>
  </si>
  <si>
    <t>ビーガンオ＾ガニックソープ</t>
    <phoneticPr fontId="4"/>
  </si>
  <si>
    <t>ビーガンオ＾ガニックソープ</t>
    <phoneticPr fontId="4"/>
  </si>
  <si>
    <t>ビーガンオ＾ガニックソープ</t>
    <phoneticPr fontId="4"/>
  </si>
  <si>
    <t>ビーガンオ＾ガニックソープ</t>
    <phoneticPr fontId="4"/>
  </si>
  <si>
    <t>バニラ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</si>
  <si>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</si>
  <si>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</si>
  <si>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</si>
  <si>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</si>
  <si>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</si>
  <si>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</si>
  <si>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</si>
  <si>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</si>
  <si>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</si>
  <si>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</si>
  <si>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</si>
  <si>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</si>
  <si>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列1</t>
    <phoneticPr fontId="4"/>
  </si>
  <si>
    <r>
      <rPr>
        <sz val="10"/>
        <color theme="1"/>
        <rFont val="游ゴシック"/>
        <family val="3"/>
        <charset val="128"/>
        <scheme val="minor"/>
      </rPr>
      <t>上代</t>
    </r>
    <r>
      <rPr>
        <sz val="12"/>
        <color theme="1"/>
        <rFont val="游ゴシック"/>
        <family val="3"/>
        <charset val="128"/>
        <scheme val="minor"/>
      </rPr>
      <t xml:space="preserve">
変更前</t>
    </r>
    <rPh sb="0" eb="2">
      <t>ジョウダイ</t>
    </rPh>
    <rPh sb="3" eb="5">
      <t>ヘンコウ</t>
    </rPh>
    <rPh sb="5" eb="6">
      <t>マエ</t>
    </rPh>
    <phoneticPr fontId="4"/>
  </si>
  <si>
    <r>
      <rPr>
        <b/>
        <sz val="10"/>
        <color rgb="FF0000FF"/>
        <rFont val="游ゴシック"/>
        <family val="3"/>
        <charset val="128"/>
        <scheme val="minor"/>
      </rPr>
      <t>上代</t>
    </r>
    <r>
      <rPr>
        <b/>
        <sz val="12"/>
        <color rgb="FF0000FF"/>
        <rFont val="游ゴシック"/>
        <family val="3"/>
        <charset val="128"/>
        <scheme val="minor"/>
      </rPr>
      <t xml:space="preserve">
変更後</t>
    </r>
    <rPh sb="0" eb="2">
      <t>ジョウダイ</t>
    </rPh>
    <rPh sb="3" eb="6">
      <t>ヘンコウゴ</t>
    </rPh>
    <phoneticPr fontId="4"/>
  </si>
  <si>
    <t>Sサイズ　</t>
    <phoneticPr fontId="4"/>
  </si>
  <si>
    <t>Lサイズ　</t>
    <phoneticPr fontId="4"/>
  </si>
  <si>
    <t>*</t>
    <phoneticPr fontId="4"/>
  </si>
  <si>
    <t>*</t>
    <phoneticPr fontId="4"/>
  </si>
  <si>
    <t>*</t>
    <phoneticPr fontId="4"/>
  </si>
  <si>
    <t>トライアルセット</t>
    <phoneticPr fontId="4"/>
  </si>
  <si>
    <t>トライアルセット：ダメージ</t>
    <phoneticPr fontId="4"/>
  </si>
  <si>
    <t>トライアル ：ノーマル～オイリー</t>
    <phoneticPr fontId="4"/>
  </si>
  <si>
    <t>トライアルセット：ドライ</t>
    <phoneticPr fontId="4"/>
  </si>
  <si>
    <t>アロエシルクモイスチャー</t>
    <phoneticPr fontId="4"/>
  </si>
  <si>
    <t>トライアルセット：カラーダメージ</t>
    <phoneticPr fontId="4"/>
  </si>
  <si>
    <t>【Ｌ】ボリューマイジングフォーム</t>
    <phoneticPr fontId="4"/>
  </si>
  <si>
    <t>【Ｓ】ボリューマイジングフォーム</t>
    <phoneticPr fontId="4"/>
  </si>
  <si>
    <t>トライアルセット :  エイジング・ダメージ補修</t>
    <rPh sb="22" eb="24">
      <t>ホシュウ</t>
    </rPh>
    <phoneticPr fontId="4"/>
  </si>
  <si>
    <t>トライアルセット</t>
    <phoneticPr fontId="4"/>
  </si>
  <si>
    <t>トライアルセット :  全ての髪質・お子さま</t>
    <rPh sb="12" eb="13">
      <t>スベ</t>
    </rPh>
    <rPh sb="15" eb="17">
      <t>カミシツ</t>
    </rPh>
    <rPh sb="19" eb="20">
      <t>コ</t>
    </rPh>
    <phoneticPr fontId="4"/>
  </si>
  <si>
    <t>スタイリング ジェル</t>
    <phoneticPr fontId="4"/>
  </si>
  <si>
    <t>スタイリングワックス（マット）</t>
    <phoneticPr fontId="4"/>
  </si>
  <si>
    <t>スタイリングワックス（ストロングマット）</t>
    <phoneticPr fontId="4"/>
  </si>
  <si>
    <t>ml</t>
    <phoneticPr fontId="4"/>
  </si>
  <si>
    <t>ml</t>
    <phoneticPr fontId="4"/>
  </si>
  <si>
    <t>ml</t>
    <phoneticPr fontId="4"/>
  </si>
  <si>
    <t>ml</t>
    <phoneticPr fontId="4"/>
  </si>
  <si>
    <t>アクティブシャンプー</t>
    <phoneticPr fontId="4"/>
  </si>
  <si>
    <t>アクティブスカルプクリーム</t>
    <phoneticPr fontId="4"/>
  </si>
  <si>
    <t>アクティブトリートメントローション</t>
    <phoneticPr fontId="4"/>
  </si>
  <si>
    <t>メンズケア</t>
    <phoneticPr fontId="4"/>
  </si>
  <si>
    <t>【Ｓ】フレッシュデイリーシャンプー</t>
    <phoneticPr fontId="4"/>
  </si>
  <si>
    <t>【Ｌ】フレッシュデイリーシャンプー</t>
    <phoneticPr fontId="4"/>
  </si>
  <si>
    <t>【Ｓ】フレッシュデイリーコンディショナー</t>
    <phoneticPr fontId="4"/>
  </si>
  <si>
    <t>【Ｌ】フレッシュデイリーコンディショナー</t>
    <phoneticPr fontId="4"/>
  </si>
  <si>
    <t>トライアルセット :  メンズケア</t>
    <phoneticPr fontId="4"/>
  </si>
  <si>
    <t>コットン100％の可愛い巾着袋</t>
    <rPh sb="9" eb="11">
      <t>カワイ</t>
    </rPh>
    <rPh sb="12" eb="14">
      <t>キンチャク</t>
    </rPh>
    <rPh sb="14" eb="15">
      <t>ブクロ</t>
    </rPh>
    <phoneticPr fontId="4"/>
  </si>
  <si>
    <t>シスル＆ブラックペッパー</t>
    <phoneticPr fontId="4"/>
  </si>
  <si>
    <t>ベチバー＆サンダルウッド</t>
    <phoneticPr fontId="4"/>
  </si>
  <si>
    <t>ヘア＆ボディウォッシュ</t>
    <phoneticPr fontId="4"/>
  </si>
  <si>
    <t>300</t>
  </si>
  <si>
    <t>ハニーB</t>
  </si>
  <si>
    <t>ハンドケアキット</t>
  </si>
  <si>
    <t>*</t>
    <phoneticPr fontId="4"/>
  </si>
  <si>
    <t>リキッドタイプ（無香料）</t>
  </si>
  <si>
    <t>リキッドタイプ（無香料）</t>
    <rPh sb="8" eb="11">
      <t>ムコウリョウ</t>
    </rPh>
    <phoneticPr fontId="4"/>
  </si>
  <si>
    <t>リキッドタイプ（ﾗﾍﾞﾝﾀﾞｰ）</t>
  </si>
  <si>
    <t>リキッドタイプ（ﾗﾍﾞﾝﾀﾞｰ）</t>
    <phoneticPr fontId="4"/>
  </si>
  <si>
    <t>g</t>
    <phoneticPr fontId="4"/>
  </si>
  <si>
    <t>g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</si>
  <si>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</si>
  <si>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</si>
  <si>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</si>
  <si>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</si>
  <si>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</si>
  <si>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</si>
  <si>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</si>
  <si>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ハンドクラフトキャンドル</t>
  </si>
  <si>
    <t>180</t>
  </si>
  <si>
    <t>リフィル（フラワー）</t>
  </si>
  <si>
    <t>リフィル（スティック）</t>
  </si>
  <si>
    <t>リネンケア</t>
  </si>
  <si>
    <t>リネンミスト</t>
  </si>
  <si>
    <t>ランドリーソープ（洗濯用洗剤）</t>
  </si>
  <si>
    <t>ソフナー（柔軟剤）</t>
  </si>
  <si>
    <t>140</t>
  </si>
  <si>
    <t>アンジュ ゲストソープ　２個セット</t>
  </si>
  <si>
    <t>ハートゲストソープ　３個セット</t>
  </si>
  <si>
    <t>460</t>
  </si>
  <si>
    <t>トワレ</t>
  </si>
  <si>
    <t>リフレッシュリキッドソープ</t>
  </si>
  <si>
    <t>600</t>
  </si>
  <si>
    <t>160</t>
  </si>
  <si>
    <t>ソーダクリスタル（重曹）</t>
  </si>
  <si>
    <t>1</t>
  </si>
  <si>
    <t>kg</t>
  </si>
  <si>
    <t>ソープ用缶ケース</t>
  </si>
  <si>
    <t>4×65</t>
  </si>
  <si>
    <t>羊毛ダスター</t>
  </si>
  <si>
    <t>Lサイズ　</t>
  </si>
  <si>
    <t>Sサイズ　</t>
  </si>
  <si>
    <t>60</t>
  </si>
  <si>
    <t>メディテラーネオ</t>
  </si>
  <si>
    <t>アロエシルクモイスチャー</t>
  </si>
  <si>
    <t>【Ｓ】ディープヘアマスク</t>
  </si>
  <si>
    <t>コンディショナー（ハイドレーティング）</t>
  </si>
  <si>
    <t>コンディショナー（ボリューマイジング）</t>
  </si>
  <si>
    <t>シャンプー（エナジャイジング）</t>
  </si>
  <si>
    <t>シャンプー（ハイドレーティング）</t>
  </si>
  <si>
    <t>シャンプー（ボリューマイジング）</t>
  </si>
  <si>
    <t>エナジャイジングトリートメントローション　10ml×６本セット</t>
  </si>
  <si>
    <t>6×10</t>
  </si>
  <si>
    <t>リペアコンディショナー</t>
  </si>
  <si>
    <t>リペアシャンプー</t>
  </si>
  <si>
    <t>バブルキッド</t>
  </si>
  <si>
    <t>ヘアオイル</t>
  </si>
  <si>
    <t>コットン100％の可愛い巾着袋</t>
  </si>
  <si>
    <t>メンズケア</t>
  </si>
  <si>
    <t>アクティブトリートメントローション</t>
  </si>
  <si>
    <t>12×10</t>
  </si>
  <si>
    <t>アクティブスカルプクリーム</t>
  </si>
  <si>
    <t>アクティブシャンプー</t>
  </si>
  <si>
    <t>【Ｓ】フレッシュデイリーコンディショナー</t>
  </si>
  <si>
    <t>【Ｓ】フレッシュデイリーシャンプー</t>
  </si>
  <si>
    <t>クラフト</t>
  </si>
  <si>
    <t>236</t>
  </si>
  <si>
    <t>340</t>
  </si>
  <si>
    <t>94</t>
  </si>
  <si>
    <t>454</t>
  </si>
  <si>
    <t>97</t>
  </si>
  <si>
    <t>198</t>
  </si>
  <si>
    <t>ネイル&amp;キューティクルオイル</t>
  </si>
  <si>
    <t>4</t>
  </si>
  <si>
    <t>シリコン</t>
  </si>
  <si>
    <t>上代
税抜き</t>
    <rPh sb="0" eb="2">
      <t>ジョウダイ</t>
    </rPh>
    <rPh sb="3" eb="4">
      <t>ゼイ</t>
    </rPh>
    <rPh sb="4" eb="5">
      <t>ヌ</t>
    </rPh>
    <phoneticPr fontId="4"/>
  </si>
  <si>
    <t>2022/11～
値上げ</t>
    <rPh sb="9" eb="11">
      <t>ネア</t>
    </rPh>
    <phoneticPr fontId="4"/>
  </si>
  <si>
    <t>上代
（税抜き）2</t>
    <rPh sb="0" eb="2">
      <t>ジョウダイゼイ2</t>
    </rPh>
    <phoneticPr fontId="4"/>
  </si>
  <si>
    <t>変更前</t>
    <rPh sb="0" eb="3">
      <t>ヘンコウマエ</t>
    </rPh>
    <phoneticPr fontId="4"/>
  </si>
  <si>
    <t>変更後</t>
    <rPh sb="0" eb="3">
      <t>ヘンコウゴ</t>
    </rPh>
    <phoneticPr fontId="4"/>
  </si>
  <si>
    <t>ホワイトカメリア</t>
  </si>
  <si>
    <t>レモン＆ミント</t>
  </si>
  <si>
    <t>ベルベーヌ＆キウイ</t>
  </si>
  <si>
    <t>ローズ＆サフラン</t>
  </si>
  <si>
    <t>マンダリン＆ポメグラネート</t>
  </si>
  <si>
    <t>リネンフラワー</t>
  </si>
  <si>
    <t>シトラス(ﾗｲﾑ)ミント</t>
  </si>
  <si>
    <t>ローズバッド</t>
  </si>
  <si>
    <t>ラベンダーフラワー</t>
  </si>
  <si>
    <t>イブニングハーバルティー</t>
  </si>
  <si>
    <t>フレッシュリネン</t>
  </si>
  <si>
    <t>フォーオクロックフラワー</t>
  </si>
  <si>
    <t>エクスクイジットベリー</t>
  </si>
  <si>
    <t>スプリングラベンダー</t>
  </si>
  <si>
    <t>オリエンタルパチュリ</t>
  </si>
  <si>
    <t>シェイズオブウッド</t>
  </si>
  <si>
    <t>デリシャスフィグ</t>
  </si>
  <si>
    <t>フレッシュグラス</t>
  </si>
  <si>
    <t>シルバーハニーサックル</t>
  </si>
  <si>
    <t>ピンクグレープフルーツ</t>
  </si>
  <si>
    <t>スイートピー</t>
  </si>
  <si>
    <t>ハニーサフラン</t>
  </si>
  <si>
    <t>ローズの花</t>
  </si>
  <si>
    <t>カメリアの花</t>
  </si>
  <si>
    <t>20本入り</t>
  </si>
  <si>
    <t>クールナイト</t>
  </si>
  <si>
    <t>バニラ</t>
  </si>
  <si>
    <t>クドゥラムール</t>
  </si>
  <si>
    <t>カシミヤ</t>
  </si>
  <si>
    <t>レモンバーベナ</t>
  </si>
  <si>
    <t>オランジュ</t>
  </si>
  <si>
    <t>Lサイズ　50cm</t>
  </si>
  <si>
    <t>Sサイズ　30cm</t>
  </si>
  <si>
    <t>マグノリア＆チュベローズ</t>
  </si>
  <si>
    <t>カメリア＆グレープフルーツ</t>
  </si>
  <si>
    <t>マルベリー</t>
  </si>
  <si>
    <t>フィグ</t>
  </si>
  <si>
    <t>シルク</t>
  </si>
  <si>
    <t>ロータス</t>
  </si>
  <si>
    <t>オゾン</t>
  </si>
  <si>
    <t>トスカーナ【L】</t>
  </si>
  <si>
    <t>シチリア【L】</t>
  </si>
  <si>
    <t>カンパニア【L】</t>
  </si>
  <si>
    <t>ヴェネト【L】</t>
  </si>
  <si>
    <t>トスカーナ【S】</t>
  </si>
  <si>
    <t>シチリア【S】</t>
  </si>
  <si>
    <t>カンパニア【S】</t>
  </si>
  <si>
    <t>ヴェネト【S】</t>
  </si>
  <si>
    <t>トスカーナ</t>
  </si>
  <si>
    <t>シチリア</t>
  </si>
  <si>
    <t>カンパニア</t>
  </si>
  <si>
    <t>ヴェネト</t>
  </si>
  <si>
    <t>トリートメントローション</t>
  </si>
  <si>
    <t>スカルプクリーム</t>
  </si>
  <si>
    <t>【Ｌ】ホワイト</t>
  </si>
  <si>
    <t>【Ｌ】グレー</t>
  </si>
  <si>
    <t>【Ｌ】ブラック</t>
  </si>
  <si>
    <t>変更後
2022/11～</t>
    <rPh sb="0" eb="3">
      <t>ヘンコウゴ</t>
    </rPh>
    <phoneticPr fontId="4"/>
  </si>
  <si>
    <t>2022年　10月吉日</t>
    <rPh sb="4" eb="5">
      <t>ネン</t>
    </rPh>
    <rPh sb="8" eb="9">
      <t>ガツ</t>
    </rPh>
    <rPh sb="9" eb="11">
      <t>キチジツ</t>
    </rPh>
    <phoneticPr fontId="4"/>
  </si>
  <si>
    <t>E.F.international　2022/11/15～　価格改定一覧表</t>
    <rPh sb="30" eb="32">
      <t>カカク</t>
    </rPh>
    <rPh sb="32" eb="34">
      <t>カイテイ</t>
    </rPh>
    <rPh sb="34" eb="36">
      <t>イチラン</t>
    </rPh>
    <rPh sb="36" eb="37">
      <t>ヒョウ</t>
    </rPh>
    <phoneticPr fontId="4"/>
  </si>
  <si>
    <t>*</t>
    <phoneticPr fontId="4"/>
  </si>
  <si>
    <t>*</t>
    <phoneticPr fontId="4"/>
  </si>
  <si>
    <t>ギリシャの石けん</t>
  </si>
  <si>
    <t>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</si>
</sst>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_);[Red]\(#,##0\)"/>
    <numFmt numFmtId="177" formatCode="0_);[Red]\(0\)"/>
    <numFmt numFmtId="178" formatCode="&quot;¥&quot;#,##0_);[Red]\(&quot;¥&quot;#,##0\)"/>
    <numFmt numFmtId="179" formatCode="[&lt;=999]000;[&lt;=9999]000\-00;000\-0000"/>
    <numFmt numFmtId="180" formatCode="0_ "/>
  </numFmts>
  <fonts count="5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3"/>
      <name val="游ゴシック"/>
      <family val="2"/>
      <scheme val="minor"/>
    </font>
    <font>
      <sz val="10"/>
      <name val="Arial"/>
      <family val="2"/>
    </font>
    <font>
      <b/>
      <sz val="11"/>
      <color theme="0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sz val="11"/>
      <color rgb="FFFFCCCC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9"/>
      <color theme="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0"/>
      <color rgb="FFFF0000"/>
      <name val="游ゴシック"/>
      <family val="3"/>
      <charset val="128"/>
      <scheme val="minor"/>
    </font>
    <font>
      <sz val="11"/>
      <color rgb="FF0000FF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0"/>
      <color rgb="FF0000FF"/>
      <name val="游ゴシック"/>
      <family val="3"/>
      <charset val="128"/>
      <scheme val="minor"/>
    </font>
    <font>
      <b/>
      <sz val="12"/>
      <color rgb="FF0000FF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FFFF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6" tint="0.3999755851924192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n">
        <color theme="1"/>
      </top>
      <bottom/>
      <diagonal/>
    </border>
    <border>
      <left style="thick">
        <color auto="1"/>
      </left>
      <right/>
      <top style="thin">
        <color theme="1"/>
      </top>
      <bottom style="thin">
        <color indexed="64"/>
      </bottom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6" fillId="0" borderId="0"/>
    <xf numFmtId="0" fontId="6" fillId="0" borderId="0"/>
    <xf numFmtId="0" fontId="17" fillId="3" borderId="0" applyNumberFormat="0" applyFont="0" applyBorder="0" applyAlignment="0" applyProtection="0"/>
    <xf numFmtId="0" fontId="18" fillId="0" borderId="0"/>
    <xf numFmtId="0" fontId="22" fillId="0" borderId="0"/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24" applyNumberFormat="0" applyAlignment="0" applyProtection="0">
      <alignment vertical="center"/>
    </xf>
    <xf numFmtId="0" fontId="44" fillId="14" borderId="25" applyNumberFormat="0" applyAlignment="0" applyProtection="0">
      <alignment vertical="center"/>
    </xf>
    <xf numFmtId="0" fontId="45" fillId="14" borderId="24" applyNumberFormat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32" fillId="15" borderId="27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16" borderId="28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176" fontId="9" fillId="0" borderId="12" xfId="0" applyNumberFormat="1" applyFont="1" applyFill="1" applyBorder="1" applyAlignment="1">
      <alignment horizontal="center" vertical="center"/>
    </xf>
    <xf numFmtId="177" fontId="9" fillId="0" borderId="1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9" fillId="0" borderId="14" xfId="0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0" fontId="12" fillId="0" borderId="12" xfId="0" applyFont="1" applyFill="1" applyBorder="1" applyAlignment="1">
      <alignment horizontal="left" vertical="top" wrapText="1"/>
    </xf>
    <xf numFmtId="177" fontId="12" fillId="0" borderId="12" xfId="0" applyNumberFormat="1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center" vertical="top" wrapText="1"/>
    </xf>
    <xf numFmtId="176" fontId="12" fillId="7" borderId="12" xfId="0" applyNumberFormat="1" applyFont="1" applyFill="1" applyBorder="1" applyAlignment="1">
      <alignment horizontal="center" vertical="top" wrapText="1"/>
    </xf>
    <xf numFmtId="0" fontId="12" fillId="7" borderId="12" xfId="0" applyFont="1" applyFill="1" applyBorder="1" applyAlignment="1">
      <alignment horizontal="center" vertical="top" wrapText="1"/>
    </xf>
    <xf numFmtId="177" fontId="12" fillId="7" borderId="12" xfId="0" applyNumberFormat="1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left" vertical="top" wrapText="1"/>
    </xf>
    <xf numFmtId="55" fontId="7" fillId="0" borderId="13" xfId="0" applyNumberFormat="1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left" vertical="center" shrinkToFit="1"/>
    </xf>
    <xf numFmtId="0" fontId="9" fillId="0" borderId="12" xfId="0" applyFont="1" applyFill="1" applyBorder="1" applyAlignment="1">
      <alignment horizontal="left" vertical="center"/>
    </xf>
    <xf numFmtId="177" fontId="9" fillId="0" borderId="12" xfId="0" applyNumberFormat="1" applyFont="1" applyFill="1" applyBorder="1" applyAlignment="1">
      <alignment horizontal="center" vertical="center"/>
    </xf>
    <xf numFmtId="178" fontId="9" fillId="0" borderId="12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55" fontId="13" fillId="0" borderId="13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/>
    </xf>
    <xf numFmtId="177" fontId="9" fillId="0" borderId="13" xfId="0" applyNumberFormat="1" applyFont="1" applyFill="1" applyBorder="1" applyAlignment="1">
      <alignment horizontal="center" vertical="center"/>
    </xf>
    <xf numFmtId="178" fontId="9" fillId="0" borderId="13" xfId="0" applyNumberFormat="1" applyFont="1" applyFill="1" applyBorder="1" applyAlignment="1">
      <alignment horizontal="center" vertical="center"/>
    </xf>
    <xf numFmtId="177" fontId="9" fillId="0" borderId="13" xfId="0" applyNumberFormat="1" applyFont="1" applyFill="1" applyBorder="1" applyAlignment="1">
      <alignment horizontal="right" vertical="center"/>
    </xf>
    <xf numFmtId="177" fontId="9" fillId="2" borderId="13" xfId="0" applyNumberFormat="1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center" vertical="center" shrinkToFit="1"/>
    </xf>
    <xf numFmtId="0" fontId="10" fillId="5" borderId="13" xfId="0" applyFont="1" applyFill="1" applyBorder="1" applyAlignment="1">
      <alignment horizontal="left" vertical="center" shrinkToFit="1"/>
    </xf>
    <xf numFmtId="0" fontId="13" fillId="0" borderId="13" xfId="0" applyFont="1" applyFill="1" applyBorder="1" applyAlignment="1">
      <alignment horizontal="left" vertical="center"/>
    </xf>
    <xf numFmtId="178" fontId="9" fillId="8" borderId="13" xfId="0" applyNumberFormat="1" applyFont="1" applyFill="1" applyBorder="1" applyAlignment="1">
      <alignment horizontal="center" vertical="center"/>
    </xf>
    <xf numFmtId="176" fontId="9" fillId="0" borderId="13" xfId="0" applyNumberFormat="1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left" vertical="center" shrinkToFit="1"/>
    </xf>
    <xf numFmtId="178" fontId="3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9" fillId="6" borderId="0" xfId="0" applyFont="1" applyFill="1" applyAlignment="1">
      <alignment horizontal="center" vertical="top"/>
    </xf>
    <xf numFmtId="0" fontId="26" fillId="6" borderId="0" xfId="0" applyFont="1" applyFill="1" applyAlignment="1">
      <alignment horizontal="center" vertical="top"/>
    </xf>
    <xf numFmtId="0" fontId="28" fillId="6" borderId="0" xfId="0" applyFont="1" applyFill="1" applyAlignment="1">
      <alignment horizontal="center" vertical="top"/>
    </xf>
    <xf numFmtId="178" fontId="28" fillId="6" borderId="0" xfId="0" applyNumberFormat="1" applyFont="1" applyFill="1" applyAlignment="1">
      <alignment horizontal="center" vertical="top" wrapText="1"/>
    </xf>
    <xf numFmtId="178" fontId="26" fillId="6" borderId="0" xfId="0" applyNumberFormat="1" applyFont="1" applyFill="1" applyAlignment="1">
      <alignment horizontal="center" vertical="top" wrapText="1"/>
    </xf>
    <xf numFmtId="177" fontId="28" fillId="6" borderId="0" xfId="0" applyNumberFormat="1" applyFont="1" applyFill="1" applyAlignment="1">
      <alignment horizontal="center" vertical="top"/>
    </xf>
    <xf numFmtId="179" fontId="24" fillId="5" borderId="0" xfId="0" applyNumberFormat="1" applyFont="1" applyFill="1" applyAlignment="1">
      <alignment vertical="center" shrinkToFit="1"/>
    </xf>
    <xf numFmtId="0" fontId="24" fillId="5" borderId="0" xfId="0" applyFont="1" applyFill="1">
      <alignment vertical="center"/>
    </xf>
    <xf numFmtId="0" fontId="24" fillId="5" borderId="0" xfId="0" applyFont="1" applyFill="1" applyAlignment="1">
      <alignment horizontal="center" vertical="center"/>
    </xf>
    <xf numFmtId="178" fontId="24" fillId="5" borderId="0" xfId="0" applyNumberFormat="1" applyFont="1" applyFill="1" applyAlignment="1">
      <alignment horizontal="center" vertical="center"/>
    </xf>
    <xf numFmtId="178" fontId="25" fillId="5" borderId="0" xfId="0" applyNumberFormat="1" applyFont="1" applyFill="1" applyAlignment="1">
      <alignment horizontal="center" vertical="center"/>
    </xf>
    <xf numFmtId="177" fontId="24" fillId="5" borderId="0" xfId="0" applyNumberFormat="1" applyFont="1" applyFill="1" applyAlignment="1">
      <alignment horizontal="center" vertical="center"/>
    </xf>
    <xf numFmtId="179" fontId="31" fillId="0" borderId="0" xfId="0" applyNumberFormat="1" applyFont="1" applyAlignment="1">
      <alignment vertical="center" shrinkToFit="1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27" fillId="0" borderId="0" xfId="0" applyFont="1" applyFill="1" applyAlignment="1">
      <alignment vertical="center" shrinkToFit="1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0" fillId="0" borderId="15" xfId="0" applyBorder="1">
      <alignment vertical="center"/>
    </xf>
    <xf numFmtId="0" fontId="12" fillId="0" borderId="16" xfId="0" applyFont="1" applyFill="1" applyBorder="1" applyAlignment="1">
      <alignment horizontal="center" vertical="top" wrapText="1"/>
    </xf>
    <xf numFmtId="0" fontId="11" fillId="0" borderId="12" xfId="0" applyFont="1" applyFill="1" applyBorder="1" applyAlignment="1">
      <alignment horizontal="center" vertical="top" wrapText="1" shrinkToFit="1"/>
    </xf>
    <xf numFmtId="0" fontId="7" fillId="5" borderId="2" xfId="0" applyFont="1" applyFill="1" applyBorder="1" applyAlignment="1" applyProtection="1">
      <alignment horizontal="left" vertical="center" shrinkToFit="1"/>
    </xf>
    <xf numFmtId="0" fontId="5" fillId="4" borderId="10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 applyProtection="1">
      <alignment horizontal="left" vertical="center" shrinkToFit="1"/>
    </xf>
    <xf numFmtId="0" fontId="27" fillId="0" borderId="0" xfId="0" applyFont="1" applyFill="1" applyBorder="1" applyAlignment="1">
      <alignment vertical="center" shrinkToFit="1"/>
    </xf>
    <xf numFmtId="0" fontId="24" fillId="4" borderId="11" xfId="0" applyFont="1" applyFill="1" applyBorder="1" applyAlignment="1">
      <alignment horizontal="center" vertical="center" shrinkToFit="1"/>
    </xf>
    <xf numFmtId="0" fontId="7" fillId="5" borderId="4" xfId="0" applyFont="1" applyFill="1" applyBorder="1" applyAlignment="1" applyProtection="1">
      <alignment horizontal="left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24" fillId="4" borderId="8" xfId="0" applyFont="1" applyFill="1" applyBorder="1" applyAlignment="1">
      <alignment horizontal="center" vertical="center" shrinkToFit="1"/>
    </xf>
    <xf numFmtId="0" fontId="7" fillId="5" borderId="1" xfId="0" applyFont="1" applyFill="1" applyBorder="1" applyAlignment="1" applyProtection="1">
      <alignment horizontal="left" vertical="center" shrinkToFit="1"/>
    </xf>
    <xf numFmtId="0" fontId="0" fillId="0" borderId="0" xfId="0" applyAlignment="1">
      <alignment vertical="center" wrapText="1"/>
    </xf>
    <xf numFmtId="0" fontId="0" fillId="9" borderId="2" xfId="0" applyFill="1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2" xfId="0" applyFill="1" applyBorder="1">
      <alignment vertical="center"/>
    </xf>
    <xf numFmtId="0" fontId="0" fillId="9" borderId="5" xfId="0" applyFill="1" applyBorder="1">
      <alignment vertical="center"/>
    </xf>
    <xf numFmtId="0" fontId="0" fillId="0" borderId="5" xfId="0" applyFill="1" applyBorder="1">
      <alignment vertical="center"/>
    </xf>
    <xf numFmtId="0" fontId="3" fillId="0" borderId="15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top" wrapText="1"/>
    </xf>
    <xf numFmtId="0" fontId="12" fillId="0" borderId="1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177" fontId="9" fillId="0" borderId="0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0" fillId="0" borderId="0" xfId="0" applyAlignment="1">
      <alignment vertical="center" shrinkToFit="1"/>
    </xf>
    <xf numFmtId="0" fontId="0" fillId="0" borderId="0" xfId="0" applyAlignment="1"/>
    <xf numFmtId="0" fontId="0" fillId="0" borderId="0" xfId="0" applyAlignment="1">
      <alignment shrinkToFit="1"/>
    </xf>
    <xf numFmtId="0" fontId="25" fillId="0" borderId="0" xfId="0" applyFont="1" applyAlignment="1">
      <alignment horizontal="center"/>
    </xf>
    <xf numFmtId="0" fontId="34" fillId="0" borderId="0" xfId="0" applyFont="1" applyAlignment="1">
      <alignment horizontal="center" wrapText="1"/>
    </xf>
    <xf numFmtId="0" fontId="34" fillId="0" borderId="0" xfId="0" applyFont="1" applyAlignment="1">
      <alignment vertical="center"/>
    </xf>
    <xf numFmtId="177" fontId="0" fillId="0" borderId="13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 shrinkToFit="1"/>
    </xf>
    <xf numFmtId="49" fontId="9" fillId="0" borderId="13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78" fontId="35" fillId="0" borderId="12" xfId="0" applyNumberFormat="1" applyFont="1" applyFill="1" applyBorder="1" applyAlignment="1">
      <alignment horizontal="center" vertical="center"/>
    </xf>
    <xf numFmtId="178" fontId="35" fillId="0" borderId="13" xfId="0" applyNumberFormat="1" applyFont="1" applyFill="1" applyBorder="1" applyAlignment="1">
      <alignment horizontal="center" vertical="center"/>
    </xf>
    <xf numFmtId="180" fontId="0" fillId="0" borderId="12" xfId="0" applyNumberFormat="1" applyBorder="1" applyAlignment="1">
      <alignment horizontal="left" vertical="center"/>
    </xf>
    <xf numFmtId="177" fontId="9" fillId="0" borderId="2" xfId="0" applyNumberFormat="1" applyFont="1" applyFill="1" applyBorder="1" applyAlignment="1">
      <alignment horizontal="right" vertical="center"/>
    </xf>
    <xf numFmtId="177" fontId="0" fillId="0" borderId="2" xfId="0" applyNumberFormat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177" fontId="13" fillId="0" borderId="13" xfId="0" applyNumberFormat="1" applyFont="1" applyFill="1" applyBorder="1" applyAlignment="1">
      <alignment horizontal="right" vertical="center"/>
    </xf>
    <xf numFmtId="55" fontId="27" fillId="6" borderId="13" xfId="0" applyNumberFormat="1" applyFont="1" applyFill="1" applyBorder="1" applyAlignment="1">
      <alignment horizontal="center" vertical="center"/>
    </xf>
    <xf numFmtId="0" fontId="19" fillId="6" borderId="16" xfId="0" applyFont="1" applyFill="1" applyBorder="1" applyAlignment="1">
      <alignment horizontal="center" vertical="center"/>
    </xf>
    <xf numFmtId="0" fontId="23" fillId="6" borderId="12" xfId="0" applyFont="1" applyFill="1" applyBorder="1" applyAlignment="1">
      <alignment horizontal="left" vertical="center" shrinkToFit="1"/>
    </xf>
    <xf numFmtId="176" fontId="27" fillId="6" borderId="12" xfId="0" applyNumberFormat="1" applyFont="1" applyFill="1" applyBorder="1" applyAlignment="1">
      <alignment horizontal="center" vertical="center"/>
    </xf>
    <xf numFmtId="0" fontId="27" fillId="6" borderId="12" xfId="0" applyFont="1" applyFill="1" applyBorder="1" applyAlignment="1">
      <alignment horizontal="left" vertical="center"/>
    </xf>
    <xf numFmtId="178" fontId="27" fillId="6" borderId="12" xfId="0" applyNumberFormat="1" applyFont="1" applyFill="1" applyBorder="1" applyAlignment="1">
      <alignment horizontal="center" vertical="center"/>
    </xf>
    <xf numFmtId="0" fontId="27" fillId="6" borderId="12" xfId="0" applyFont="1" applyFill="1" applyBorder="1" applyAlignment="1">
      <alignment horizontal="center" vertical="center" shrinkToFit="1"/>
    </xf>
    <xf numFmtId="177" fontId="27" fillId="6" borderId="12" xfId="0" applyNumberFormat="1" applyFont="1" applyFill="1" applyBorder="1" applyAlignment="1">
      <alignment horizontal="right" vertical="center"/>
    </xf>
    <xf numFmtId="177" fontId="27" fillId="6" borderId="12" xfId="0" applyNumberFormat="1" applyFont="1" applyFill="1" applyBorder="1" applyAlignment="1">
      <alignment horizontal="center" vertical="center"/>
    </xf>
    <xf numFmtId="177" fontId="0" fillId="2" borderId="13" xfId="0" applyNumberFormat="1" applyFill="1" applyBorder="1" applyAlignment="1">
      <alignment horizontal="right" vertical="center"/>
    </xf>
    <xf numFmtId="0" fontId="27" fillId="6" borderId="13" xfId="0" applyFont="1" applyFill="1" applyBorder="1" applyAlignment="1">
      <alignment horizontal="left" vertical="center"/>
    </xf>
    <xf numFmtId="176" fontId="27" fillId="6" borderId="13" xfId="0" applyNumberFormat="1" applyFont="1" applyFill="1" applyBorder="1" applyAlignment="1">
      <alignment horizontal="center" vertical="center"/>
    </xf>
    <xf numFmtId="6" fontId="9" fillId="0" borderId="12" xfId="6" applyFont="1" applyFill="1" applyBorder="1" applyAlignment="1">
      <alignment horizontal="center" vertical="center"/>
    </xf>
    <xf numFmtId="177" fontId="0" fillId="0" borderId="18" xfId="0" applyNumberForma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0" fontId="19" fillId="6" borderId="17" xfId="0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left" vertical="center" shrinkToFit="1"/>
    </xf>
    <xf numFmtId="177" fontId="27" fillId="6" borderId="13" xfId="0" applyNumberFormat="1" applyFont="1" applyFill="1" applyBorder="1" applyAlignment="1">
      <alignment horizontal="center" vertical="center"/>
    </xf>
    <xf numFmtId="178" fontId="27" fillId="6" borderId="13" xfId="0" applyNumberFormat="1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center" vertical="center" shrinkToFit="1"/>
    </xf>
    <xf numFmtId="177" fontId="27" fillId="6" borderId="13" xfId="0" applyNumberFormat="1" applyFont="1" applyFill="1" applyBorder="1" applyAlignment="1">
      <alignment horizontal="right" vertical="center"/>
    </xf>
    <xf numFmtId="55" fontId="13" fillId="6" borderId="13" xfId="0" applyNumberFormat="1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left" vertical="center" shrinkToFit="1"/>
    </xf>
    <xf numFmtId="55" fontId="13" fillId="4" borderId="13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 shrinkToFit="1"/>
    </xf>
    <xf numFmtId="0" fontId="13" fillId="0" borderId="12" xfId="0" applyFont="1" applyFill="1" applyBorder="1" applyAlignment="1">
      <alignment horizontal="center" vertical="center" shrinkToFit="1"/>
    </xf>
    <xf numFmtId="177" fontId="9" fillId="41" borderId="13" xfId="0" applyNumberFormat="1" applyFont="1" applyFill="1" applyBorder="1" applyAlignment="1">
      <alignment horizontal="right" vertical="center"/>
    </xf>
    <xf numFmtId="0" fontId="3" fillId="6" borderId="16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left" vertical="center" shrinkToFit="1"/>
    </xf>
    <xf numFmtId="0" fontId="9" fillId="6" borderId="12" xfId="0" applyFont="1" applyFill="1" applyBorder="1" applyAlignment="1">
      <alignment horizontal="left" vertical="center"/>
    </xf>
    <xf numFmtId="177" fontId="9" fillId="6" borderId="12" xfId="0" applyNumberFormat="1" applyFont="1" applyFill="1" applyBorder="1" applyAlignment="1">
      <alignment horizontal="center" vertical="center"/>
    </xf>
    <xf numFmtId="178" fontId="9" fillId="6" borderId="12" xfId="0" applyNumberFormat="1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shrinkToFit="1"/>
    </xf>
    <xf numFmtId="177" fontId="9" fillId="6" borderId="12" xfId="0" applyNumberFormat="1" applyFont="1" applyFill="1" applyBorder="1" applyAlignment="1">
      <alignment horizontal="right" vertical="center"/>
    </xf>
    <xf numFmtId="49" fontId="9" fillId="0" borderId="12" xfId="0" applyNumberFormat="1" applyFont="1" applyFill="1" applyBorder="1" applyAlignment="1">
      <alignment horizontal="right" vertical="center"/>
    </xf>
    <xf numFmtId="49" fontId="13" fillId="0" borderId="0" xfId="0" applyNumberFormat="1" applyFont="1">
      <alignment vertical="center"/>
    </xf>
    <xf numFmtId="49" fontId="15" fillId="0" borderId="2" xfId="0" applyNumberFormat="1" applyFont="1" applyFill="1" applyBorder="1" applyAlignment="1">
      <alignment horizontal="center" vertical="center"/>
    </xf>
    <xf numFmtId="178" fontId="51" fillId="4" borderId="11" xfId="0" applyNumberFormat="1" applyFont="1" applyFill="1" applyBorder="1" applyAlignment="1">
      <alignment horizontal="center" vertical="center" wrapText="1" shrinkToFit="1"/>
    </xf>
    <xf numFmtId="0" fontId="7" fillId="5" borderId="2" xfId="0" applyNumberFormat="1" applyFont="1" applyFill="1" applyBorder="1" applyAlignment="1" applyProtection="1">
      <alignment horizontal="left" vertical="center" shrinkToFit="1"/>
    </xf>
    <xf numFmtId="0" fontId="7" fillId="5" borderId="3" xfId="0" applyNumberFormat="1" applyFont="1" applyFill="1" applyBorder="1" applyAlignment="1" applyProtection="1">
      <alignment horizontal="left" vertical="center" shrinkToFit="1"/>
    </xf>
    <xf numFmtId="0" fontId="7" fillId="0" borderId="8" xfId="0" applyFont="1" applyBorder="1">
      <alignment vertical="center"/>
    </xf>
    <xf numFmtId="0" fontId="30" fillId="0" borderId="7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30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 indent="1"/>
    </xf>
    <xf numFmtId="0" fontId="5" fillId="0" borderId="10" xfId="0" applyFont="1" applyFill="1" applyBorder="1" applyAlignment="1">
      <alignment horizontal="center" vertical="center" shrinkToFit="1"/>
    </xf>
    <xf numFmtId="0" fontId="30" fillId="0" borderId="2" xfId="0" applyNumberFormat="1" applyFont="1" applyFill="1" applyBorder="1" applyAlignment="1">
      <alignment horizontal="center" vertical="center" shrinkToFit="1"/>
    </xf>
    <xf numFmtId="0" fontId="30" fillId="0" borderId="17" xfId="0" applyNumberFormat="1" applyFont="1" applyFill="1" applyBorder="1" applyAlignment="1">
      <alignment horizontal="center" vertical="center" shrinkToFit="1"/>
    </xf>
    <xf numFmtId="0" fontId="30" fillId="0" borderId="4" xfId="0" applyNumberFormat="1" applyFont="1" applyFill="1" applyBorder="1" applyAlignment="1">
      <alignment horizontal="center" vertical="center" shrinkToFit="1"/>
    </xf>
    <xf numFmtId="0" fontId="30" fillId="0" borderId="7" xfId="0" applyNumberFormat="1" applyFont="1" applyFill="1" applyBorder="1" applyAlignment="1">
      <alignment horizontal="center" vertical="center" shrinkToFit="1"/>
    </xf>
    <xf numFmtId="0" fontId="30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Border="1">
      <alignment vertical="center"/>
    </xf>
    <xf numFmtId="177" fontId="30" fillId="4" borderId="11" xfId="0" applyNumberFormat="1" applyFont="1" applyFill="1" applyBorder="1" applyAlignment="1">
      <alignment horizontal="center" vertical="center" shrinkToFit="1"/>
    </xf>
    <xf numFmtId="49" fontId="15" fillId="4" borderId="11" xfId="0" applyNumberFormat="1" applyFont="1" applyFill="1" applyBorder="1" applyAlignment="1">
      <alignment horizontal="center" vertical="top" wrapText="1"/>
    </xf>
    <xf numFmtId="178" fontId="52" fillId="4" borderId="11" xfId="0" applyNumberFormat="1" applyFont="1" applyFill="1" applyBorder="1" applyAlignment="1">
      <alignment horizontal="center" vertical="center" wrapText="1" shrinkToFit="1"/>
    </xf>
    <xf numFmtId="178" fontId="52" fillId="0" borderId="0" xfId="0" applyNumberFormat="1" applyFont="1" applyFill="1" applyAlignment="1">
      <alignment horizontal="right" vertical="center" shrinkToFit="1"/>
    </xf>
    <xf numFmtId="178" fontId="51" fillId="0" borderId="0" xfId="0" applyNumberFormat="1" applyFont="1" applyAlignment="1">
      <alignment horizontal="right" vertical="center" shrinkToFit="1"/>
    </xf>
    <xf numFmtId="178" fontId="53" fillId="0" borderId="0" xfId="0" applyNumberFormat="1" applyFont="1" applyFill="1" applyAlignment="1">
      <alignment horizontal="right" vertical="center" shrinkToFit="1"/>
    </xf>
    <xf numFmtId="178" fontId="51" fillId="0" borderId="0" xfId="0" applyNumberFormat="1" applyFont="1" applyFill="1" applyAlignment="1">
      <alignment horizontal="right" vertical="center" shrinkToFit="1"/>
    </xf>
    <xf numFmtId="178" fontId="51" fillId="0" borderId="2" xfId="0" applyNumberFormat="1" applyFont="1" applyFill="1" applyBorder="1" applyAlignment="1" applyProtection="1">
      <alignment horizontal="right" vertical="center" shrinkToFit="1"/>
    </xf>
    <xf numFmtId="178" fontId="51" fillId="0" borderId="4" xfId="0" applyNumberFormat="1" applyFont="1" applyFill="1" applyBorder="1" applyAlignment="1" applyProtection="1">
      <alignment horizontal="right" vertical="center" shrinkToFit="1"/>
    </xf>
    <xf numFmtId="178" fontId="52" fillId="0" borderId="0" xfId="0" applyNumberFormat="1" applyFont="1" applyFill="1" applyAlignment="1">
      <alignment horizontal="right" vertical="center"/>
    </xf>
    <xf numFmtId="178" fontId="51" fillId="0" borderId="0" xfId="0" applyNumberFormat="1" applyFont="1" applyAlignment="1">
      <alignment horizontal="right" vertical="center"/>
    </xf>
    <xf numFmtId="178" fontId="52" fillId="5" borderId="2" xfId="0" applyNumberFormat="1" applyFont="1" applyFill="1" applyBorder="1" applyAlignment="1" applyProtection="1">
      <alignment horizontal="right" vertical="center" shrinkToFit="1"/>
    </xf>
    <xf numFmtId="0" fontId="7" fillId="0" borderId="0" xfId="0" applyNumberFormat="1" applyFont="1">
      <alignment vertical="center"/>
    </xf>
    <xf numFmtId="0" fontId="7" fillId="5" borderId="1" xfId="0" applyNumberFormat="1" applyFont="1" applyFill="1" applyBorder="1" applyAlignment="1" applyProtection="1">
      <alignment horizontal="left" vertical="center" shrinkToFit="1"/>
    </xf>
    <xf numFmtId="0" fontId="7" fillId="5" borderId="4" xfId="0" applyNumberFormat="1" applyFont="1" applyFill="1" applyBorder="1" applyAlignment="1" applyProtection="1">
      <alignment horizontal="left" vertical="center" shrinkToFit="1"/>
    </xf>
    <xf numFmtId="178" fontId="54" fillId="0" borderId="0" xfId="0" applyNumberFormat="1" applyFont="1" applyAlignment="1">
      <alignment horizontal="center" vertical="center"/>
    </xf>
    <xf numFmtId="0" fontId="0" fillId="0" borderId="0" xfId="0" applyAlignment="1">
      <alignment horizontal="right" shrinkToFit="1"/>
    </xf>
    <xf numFmtId="0" fontId="22" fillId="0" borderId="0" xfId="0" applyFont="1" applyAlignment="1">
      <alignment horizontal="right"/>
    </xf>
    <xf numFmtId="0" fontId="0" fillId="0" borderId="0" xfId="0" applyAlignment="1">
      <alignment horizontal="left" vertical="center" indent="1"/>
    </xf>
    <xf numFmtId="0" fontId="29" fillId="0" borderId="0" xfId="0" applyFont="1" applyAlignment="1">
      <alignment horizontal="left" indent="1"/>
    </xf>
    <xf numFmtId="0" fontId="19" fillId="6" borderId="19" xfId="0" applyFont="1" applyFill="1" applyBorder="1" applyAlignment="1">
      <alignment horizontal="center" vertical="top"/>
    </xf>
    <xf numFmtId="0" fontId="26" fillId="6" borderId="19" xfId="0" applyFont="1" applyFill="1" applyBorder="1" applyAlignment="1">
      <alignment horizontal="center" vertical="top"/>
    </xf>
    <xf numFmtId="0" fontId="26" fillId="6" borderId="19" xfId="0" applyFont="1" applyFill="1" applyBorder="1" applyAlignment="1">
      <alignment horizontal="center" vertical="top" shrinkToFit="1"/>
    </xf>
    <xf numFmtId="178" fontId="26" fillId="6" borderId="19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/>
    </xf>
    <xf numFmtId="179" fontId="24" fillId="0" borderId="2" xfId="0" applyNumberFormat="1" applyFont="1" applyFill="1" applyBorder="1" applyAlignment="1">
      <alignment vertical="center" shrinkToFit="1"/>
    </xf>
    <xf numFmtId="0" fontId="24" fillId="0" borderId="2" xfId="0" applyFont="1" applyFill="1" applyBorder="1" applyAlignment="1">
      <alignment vertical="center" shrinkToFit="1"/>
    </xf>
    <xf numFmtId="0" fontId="24" fillId="0" borderId="2" xfId="0" applyFont="1" applyFill="1" applyBorder="1" applyAlignment="1">
      <alignment horizontal="center" vertical="center"/>
    </xf>
    <xf numFmtId="178" fontId="24" fillId="0" borderId="2" xfId="0" applyNumberFormat="1" applyFont="1" applyFill="1" applyBorder="1" applyAlignment="1">
      <alignment vertical="center"/>
    </xf>
    <xf numFmtId="178" fontId="34" fillId="0" borderId="2" xfId="0" applyNumberFormat="1" applyFont="1" applyFill="1" applyBorder="1" applyAlignment="1">
      <alignment vertical="center"/>
    </xf>
    <xf numFmtId="178" fontId="24" fillId="0" borderId="2" xfId="0" applyNumberFormat="1" applyFont="1" applyFill="1" applyBorder="1" applyAlignment="1">
      <alignment horizontal="right" vertical="center"/>
    </xf>
    <xf numFmtId="178" fontId="34" fillId="0" borderId="2" xfId="0" applyNumberFormat="1" applyFont="1" applyFill="1" applyBorder="1" applyAlignment="1">
      <alignment horizontal="right" vertical="center"/>
    </xf>
    <xf numFmtId="178" fontId="12" fillId="0" borderId="12" xfId="0" applyNumberFormat="1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0" fillId="2" borderId="7" xfId="0" applyNumberFormat="1" applyFont="1" applyFill="1" applyBorder="1" applyAlignment="1">
      <alignment horizontal="center" vertical="center" shrinkToFit="1"/>
    </xf>
  </cellXfs>
  <cellStyles count="49">
    <cellStyle name="20% - アクセント 1" xfId="26" builtinId="30" customBuiltin="1"/>
    <cellStyle name="20% - アクセント 2" xfId="30" builtinId="34" customBuiltin="1"/>
    <cellStyle name="20% - アクセント 3" xfId="34" builtinId="38" customBuiltin="1"/>
    <cellStyle name="20% - アクセント 4" xfId="38" builtinId="42" customBuiltin="1"/>
    <cellStyle name="20% - アクセント 5" xfId="42" builtinId="46" customBuiltin="1"/>
    <cellStyle name="20% - アクセント 6" xfId="46" builtinId="50" customBuiltin="1"/>
    <cellStyle name="40% - アクセント 1" xfId="27" builtinId="31" customBuiltin="1"/>
    <cellStyle name="40% - アクセント 2" xfId="31" builtinId="35" customBuiltin="1"/>
    <cellStyle name="40% - アクセント 3" xfId="35" builtinId="39" customBuiltin="1"/>
    <cellStyle name="40% - アクセント 4" xfId="39" builtinId="43" customBuiltin="1"/>
    <cellStyle name="40% - アクセント 5" xfId="43" builtinId="47" customBuiltin="1"/>
    <cellStyle name="40% - アクセント 6" xfId="47" builtinId="51" customBuiltin="1"/>
    <cellStyle name="60% - アクセント 1" xfId="28" builtinId="32" customBuiltin="1"/>
    <cellStyle name="60% - アクセント 2" xfId="32" builtinId="36" customBuiltin="1"/>
    <cellStyle name="60% - アクセント 3" xfId="36" builtinId="40" customBuiltin="1"/>
    <cellStyle name="60% - アクセント 4" xfId="40" builtinId="44" customBuiltin="1"/>
    <cellStyle name="60% - アクセント 5" xfId="44" builtinId="48" customBuiltin="1"/>
    <cellStyle name="60% - アクセント 6" xfId="48" builtinId="52" customBuiltin="1"/>
    <cellStyle name="Normal 2" xfId="4"/>
    <cellStyle name="White Background" xfId="3"/>
    <cellStyle name="アクセント 1" xfId="25" builtinId="29" customBuiltin="1"/>
    <cellStyle name="アクセント 2" xfId="29" builtinId="33" customBuiltin="1"/>
    <cellStyle name="アクセント 3" xfId="33" builtinId="37" customBuiltin="1"/>
    <cellStyle name="アクセント 4" xfId="37" builtinId="41" customBuiltin="1"/>
    <cellStyle name="アクセント 5" xfId="41" builtinId="45" customBuiltin="1"/>
    <cellStyle name="アクセント 6" xfId="45" builtinId="49" customBuiltin="1"/>
    <cellStyle name="タイトル" xfId="8" builtinId="15" customBuiltin="1"/>
    <cellStyle name="チェック セル" xfId="20" builtinId="23" customBuiltin="1"/>
    <cellStyle name="どちらでもない" xfId="15" builtinId="28" customBuiltin="1"/>
    <cellStyle name="メモ" xfId="22" builtinId="10" customBuiltin="1"/>
    <cellStyle name="リンク セル" xfId="19" builtinId="24" customBuiltin="1"/>
    <cellStyle name="悪い" xfId="14" builtinId="27" customBuiltin="1"/>
    <cellStyle name="計算" xfId="18" builtinId="22" customBuiltin="1"/>
    <cellStyle name="警告文" xfId="21" builtinId="11" customBuiltin="1"/>
    <cellStyle name="見出し 1" xfId="9" builtinId="16" customBuiltin="1"/>
    <cellStyle name="見出し 2" xfId="10" builtinId="17" customBuiltin="1"/>
    <cellStyle name="見出し 3" xfId="11" builtinId="18" customBuiltin="1"/>
    <cellStyle name="見出し 4" xfId="12" builtinId="19" customBuiltin="1"/>
    <cellStyle name="集計" xfId="24" builtinId="25" customBuiltin="1"/>
    <cellStyle name="出力" xfId="17" builtinId="21" customBuiltin="1"/>
    <cellStyle name="説明文" xfId="23" builtinId="53" customBuiltin="1"/>
    <cellStyle name="通貨" xfId="6" builtinId="7"/>
    <cellStyle name="入力" xfId="16" builtinId="20" customBuiltin="1"/>
    <cellStyle name="標準" xfId="0" builtinId="0"/>
    <cellStyle name="標準 2" xfId="1"/>
    <cellStyle name="標準 2 2" xfId="2"/>
    <cellStyle name="標準 3" xfId="5"/>
    <cellStyle name="標準 4" xfId="7"/>
    <cellStyle name="良い" xfId="13" builtinId="26" customBuiltin="1"/>
  </cellStyles>
  <dxfs count="84">
    <dxf>
      <font>
        <color rgb="FFFF0000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bgColor theme="1" tint="0.499984740745262"/>
        </patternFill>
      </fill>
    </dxf>
    <dxf>
      <border outline="0">
        <bottom style="thin">
          <color indexed="64"/>
        </bottom>
      </border>
    </dxf>
    <dxf>
      <alignment horizontal="general" vertical="center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alignment horizontal="general" vertical="center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alignment horizontal="general" vertical="center" textRotation="0" wrapText="1" indent="0" justifyLastLine="0" shrinkToFit="0" readingOrder="0"/>
    </dxf>
    <dxf>
      <numFmt numFmtId="177" formatCode="0_);[Red]\(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66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66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numFmt numFmtId="177" formatCode="0_);[Red]\(0\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 style="thin">
          <color theme="1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numFmt numFmtId="178" formatCode="&quot;¥&quot;#,##0_);[Red]\(&quot;¥&quot;#,##0\)"/>
      <fill>
        <patternFill patternType="solid">
          <fgColor indexed="64"/>
          <bgColor rgb="FF00FFC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numFmt numFmtId="176" formatCode="#,##0_);[Red]\(#,##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numFmt numFmtId="177" formatCode="0_);[Red]\(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numFmt numFmtId="177" formatCode="0_);[Red]\(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scheme val="minor"/>
      </font>
      <fill>
        <patternFill patternType="solid">
          <fgColor indexed="64"/>
          <bgColor rgb="FFCCFFFF"/>
        </patternFill>
      </fill>
      <alignment horizontal="left" vertical="center" textRotation="0" wrapText="0" indent="0" justifyLastLine="0" shrinkToFit="1" readingOrder="0"/>
      <border diagonalUp="0" diagonalDown="0" outline="0">
        <left/>
        <right/>
        <top style="thin">
          <color theme="1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46" formatCode="yyyy&quot;年&quot;m&quot;月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1"/>
        </top>
        <bottom style="thin">
          <color indexed="64"/>
        </bottom>
      </border>
    </dxf>
    <dxf>
      <alignment textRotation="0" wrapText="0" indent="0" justifyLastLine="0" readingOrder="0"/>
    </dxf>
    <dxf>
      <fill>
        <patternFill patternType="none">
          <fgColor indexed="64"/>
          <bgColor auto="1"/>
        </patternFill>
      </fill>
      <alignment textRotation="0" wrapText="1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游ゴシック"/>
        <scheme val="minor"/>
      </font>
      <numFmt numFmtId="177" formatCode="0_);[Red]\(0\)"/>
      <fill>
        <patternFill patternType="solid">
          <fgColor indexed="64"/>
          <bgColor rgb="FFCCFFFF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游ゴシック"/>
        <scheme val="minor"/>
      </font>
      <numFmt numFmtId="178" formatCode="&quot;¥&quot;#,##0_);[Red]\(&quot;¥&quot;#,##0\)"/>
      <fill>
        <patternFill patternType="solid">
          <fgColor indexed="64"/>
          <bgColor rgb="FFCCFFFF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游ゴシック"/>
        <scheme val="minor"/>
      </font>
      <numFmt numFmtId="178" formatCode="&quot;¥&quot;#,##0_);[Red]\(&quot;¥&quot;#,##0\)"/>
      <fill>
        <patternFill patternType="solid">
          <fgColor indexed="64"/>
          <bgColor rgb="FFCCFFFF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游ゴシック"/>
        <scheme val="minor"/>
      </font>
      <numFmt numFmtId="0" formatCode="General"/>
      <fill>
        <patternFill patternType="solid">
          <fgColor indexed="64"/>
          <bgColor rgb="FFCCFFFF"/>
        </patternFill>
      </fill>
    </dxf>
    <dxf>
      <font>
        <strike val="0"/>
        <outline val="0"/>
        <shadow val="0"/>
        <u val="none"/>
        <vertAlign val="baseline"/>
        <sz val="9"/>
        <name val="游ゴシック"/>
        <scheme val="minor"/>
      </font>
      <fill>
        <patternFill patternType="solid">
          <fgColor indexed="64"/>
          <bgColor rgb="FFCCFFFF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游ゴシック"/>
        <scheme val="minor"/>
      </font>
      <fill>
        <patternFill patternType="solid">
          <fgColor indexed="64"/>
          <bgColor rgb="FFCCFFFF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游ゴシック"/>
        <scheme val="minor"/>
      </font>
      <fill>
        <patternFill patternType="solid">
          <fgColor indexed="64"/>
          <bgColor rgb="FFCCFFFF"/>
        </patternFill>
      </fill>
    </dxf>
    <dxf>
      <font>
        <strike val="0"/>
        <outline val="0"/>
        <shadow val="0"/>
        <u val="none"/>
        <vertAlign val="baseline"/>
        <sz val="9"/>
        <name val="游ゴシック"/>
        <scheme val="minor"/>
      </font>
      <fill>
        <patternFill patternType="solid">
          <fgColor indexed="64"/>
          <bgColor rgb="FFCCFFFF"/>
        </patternFill>
      </fill>
    </dxf>
    <dxf>
      <font>
        <strike val="0"/>
        <outline val="0"/>
        <shadow val="0"/>
        <u val="none"/>
        <vertAlign val="baseline"/>
        <sz val="9"/>
        <name val="游ゴシック"/>
        <scheme val="minor"/>
      </font>
      <numFmt numFmtId="179" formatCode="[&lt;=999]000;[&lt;=9999]000\-00;000\-0000"/>
      <fill>
        <patternFill patternType="solid">
          <fgColor indexed="64"/>
          <bgColor rgb="FFCCFFFF"/>
        </patternFill>
      </fill>
      <alignment textRotation="0" wrapText="0" justifyLastLine="0" shrinkToFit="1" readingOrder="0"/>
    </dxf>
    <dxf>
      <font>
        <b/>
        <strike val="0"/>
        <outline val="0"/>
        <shadow val="0"/>
        <u val="none"/>
        <vertAlign val="baseline"/>
        <sz val="11"/>
        <name val="游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name val="游ゴシック"/>
        <scheme val="minor"/>
      </font>
    </dxf>
    <dxf>
      <font>
        <strike val="0"/>
        <outline val="0"/>
        <shadow val="0"/>
        <u val="none"/>
        <vertAlign val="baseline"/>
        <sz val="9"/>
        <color theme="0"/>
        <name val="游ゴシック"/>
        <scheme val="minor"/>
      </font>
      <fill>
        <patternFill patternType="solid">
          <fgColor indexed="64"/>
          <bgColor theme="0" tint="-0.499984740745262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游ゴシック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FF"/>
        <name val="游ゴシック"/>
        <scheme val="minor"/>
      </font>
      <numFmt numFmtId="178" formatCode="&quot;¥&quot;#,##0_);[Red]\(&quot;¥&quot;#,##0\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numFmt numFmtId="178" formatCode="&quot;¥&quot;#,##0_);[Red]\(&quot;¥&quot;#,##0\)"/>
      <fill>
        <patternFill patternType="solid">
          <fgColor indexed="64"/>
          <bgColor rgb="FFCCFFFF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0" formatCode="General"/>
      <fill>
        <patternFill patternType="solid">
          <fgColor indexed="64"/>
          <bgColor rgb="FFCCFFFF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0" formatCode="General"/>
      <fill>
        <patternFill patternType="solid">
          <fgColor indexed="64"/>
          <bgColor rgb="FFCCFFFF"/>
        </patternFill>
      </fill>
      <alignment horizontal="lef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0" formatCode="General"/>
      <fill>
        <patternFill patternType="solid">
          <fgColor indexed="64"/>
          <bgColor rgb="FFCCFFFF"/>
        </patternFill>
      </fill>
      <alignment horizontal="lef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0" formatCode="General"/>
      <fill>
        <patternFill patternType="solid">
          <fgColor indexed="64"/>
          <bgColor rgb="FFCCFFFF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solid">
          <fgColor indexed="64"/>
          <bgColor rgb="FFCCFFFF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fill>
        <patternFill patternType="solid">
          <fgColor indexed="64"/>
          <bgColor rgb="FFCCFFFF"/>
        </patternFill>
      </fill>
      <alignment horizontal="lef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游ゴシック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1" defaultTableStyle="TableStyleMedium2" defaultPivotStyle="PivotStyleLight16">
    <tableStyle name="テーブル スタイル 1" pivot="0" count="0"/>
  </tableStyles>
  <colors>
    <mruColors>
      <color rgb="FFCCFFFF"/>
      <color rgb="FF0000FF"/>
      <color rgb="FF00FFFF"/>
      <color rgb="FFF99FD2"/>
      <color rgb="FFD1FFFF"/>
      <color rgb="FFFF00FF"/>
      <color rgb="FF00FF00"/>
      <color rgb="FFFEDAE5"/>
      <color rgb="FFFC9CBA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218514</xdr:colOff>
      <xdr:row>1</xdr:row>
      <xdr:rowOff>190500</xdr:rowOff>
    </xdr:from>
    <xdr:ext cx="5591735" cy="874059"/>
    <xdr:sp macro="" textlink="">
      <xdr:nvSpPr>
        <xdr:cNvPr id="2" name="テキスト ボックス 1"/>
        <xdr:cNvSpPr txBox="1"/>
      </xdr:nvSpPr>
      <xdr:spPr>
        <a:xfrm>
          <a:off x="437029" y="633133"/>
          <a:ext cx="5591735" cy="874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lvl="0"/>
          <a:r>
            <a:rPr lang="ja-JP" alt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ja-JP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対象期間：</a:t>
          </a:r>
          <a:r>
            <a:rPr lang="en-US" altLang="ja-JP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2022</a:t>
          </a:r>
          <a:r>
            <a:rPr lang="ja-JP" altLang="ja-JP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11</a:t>
          </a:r>
          <a:r>
            <a:rPr lang="ja-JP" altLang="ja-JP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ja-JP" altLang="ja-JP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日付</a:t>
          </a:r>
          <a:r>
            <a:rPr lang="ja-JP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出荷分より</a:t>
          </a:r>
        </a:p>
        <a:p>
          <a:pPr lvl="0"/>
          <a:r>
            <a:rPr lang="ja-JP" alt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ja-JP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対象製品：</a:t>
          </a:r>
          <a:r>
            <a:rPr lang="ja-JP" alt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下記一覧参照</a:t>
          </a:r>
          <a:endParaRPr lang="ja-JP" altLang="ja-JP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ja-JP" alt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ja-JP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お問い合わせ先：℡：</a:t>
          </a:r>
          <a:r>
            <a:rPr lang="en-US" altLang="ja-JP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03-5775-3288</a:t>
          </a:r>
          <a:r>
            <a:rPr lang="ja-JP" altLang="ja-JP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（各営業担当者 宛）</a:t>
          </a:r>
        </a:p>
      </xdr:txBody>
    </xdr:sp>
    <xdr:clientData/>
  </xdr:oneCellAnchor>
  <xdr:twoCellAnchor>
    <xdr:from>
      <xdr:col>4</xdr:col>
      <xdr:colOff>252133</xdr:colOff>
      <xdr:row>494</xdr:row>
      <xdr:rowOff>140073</xdr:rowOff>
    </xdr:from>
    <xdr:to>
      <xdr:col>9</xdr:col>
      <xdr:colOff>665253</xdr:colOff>
      <xdr:row>498</xdr:row>
      <xdr:rowOff>221966</xdr:rowOff>
    </xdr:to>
    <xdr:grpSp>
      <xdr:nvGrpSpPr>
        <xdr:cNvPr id="7" name="グループ化 6"/>
        <xdr:cNvGrpSpPr/>
      </xdr:nvGrpSpPr>
      <xdr:grpSpPr>
        <a:xfrm>
          <a:off x="3790671" y="111906423"/>
          <a:ext cx="5861420" cy="977243"/>
          <a:chOff x="3927662" y="31157956"/>
          <a:chExt cx="5859179" cy="978363"/>
        </a:xfrm>
      </xdr:grpSpPr>
      <xdr:sp macro="" textlink="">
        <xdr:nvSpPr>
          <xdr:cNvPr id="8" name="テキスト ボックス 7"/>
          <xdr:cNvSpPr txBox="1"/>
        </xdr:nvSpPr>
        <xdr:spPr>
          <a:xfrm>
            <a:off x="5793440" y="31522146"/>
            <a:ext cx="3993401" cy="3284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株式会社イー・エフ・インターナショナル／有限会社エフィ</a:t>
            </a:r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3927662" y="31807896"/>
            <a:ext cx="5799043" cy="3284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r"/>
            <a:r>
              <a:rPr kumimoji="1" lang="ja-JP" altLang="en-US" sz="1100">
                <a:latin typeface="+mn-ea"/>
                <a:ea typeface="+mn-ea"/>
              </a:rPr>
              <a:t>〒</a:t>
            </a:r>
            <a:r>
              <a:rPr kumimoji="1" lang="en-US" altLang="ja-JP" sz="1100">
                <a:latin typeface="+mn-ea"/>
                <a:ea typeface="+mn-ea"/>
              </a:rPr>
              <a:t>151-0051 </a:t>
            </a:r>
            <a:r>
              <a:rPr kumimoji="1" lang="ja-JP" altLang="en-US" sz="1100">
                <a:latin typeface="+mn-ea"/>
                <a:ea typeface="+mn-ea"/>
              </a:rPr>
              <a:t>東京都渋谷区千駄ヶ谷</a:t>
            </a:r>
            <a:r>
              <a:rPr kumimoji="1" lang="en-US" altLang="ja-JP" sz="1100">
                <a:latin typeface="+mn-ea"/>
                <a:ea typeface="+mn-ea"/>
              </a:rPr>
              <a:t>4-16-6  TEL.03-5775-3288  FAX.03-5775-0138</a:t>
            </a:r>
            <a:endParaRPr kumimoji="1" lang="ja-JP" altLang="en-US" sz="1100">
              <a:latin typeface="+mn-ea"/>
              <a:ea typeface="+mn-ea"/>
            </a:endParaRPr>
          </a:p>
        </xdr:txBody>
      </xdr:sp>
      <xdr:pic>
        <xdr:nvPicPr>
          <xdr:cNvPr id="10" name="図 9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07574" y="31157956"/>
            <a:ext cx="2823603" cy="25745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FFIE21\Desktop\&#9734;&#20840;&#21830;&#21697;&#12414;&#12392;&#124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shopify用"/>
      <sheetName val="発注用"/>
      <sheetName val="Sheet1"/>
      <sheetName val="カテゴリ（アイテム）"/>
      <sheetName val="カテゴリ（香り）"/>
      <sheetName val="ブランドリスト"/>
      <sheetName val="☆全商品まと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ables/table1.xml><?xml version="1.0" encoding="utf-8"?>
<table xmlns="http://schemas.openxmlformats.org/spreadsheetml/2006/main" id="3" name="テーブル3" displayName="テーブル3" ref="B3:L494" totalsRowShown="0" headerRowBorderDxfId="83" tableBorderDxfId="82" totalsRowBorderDxfId="81">
  <autoFilter ref="B3:L494">
    <filterColumn colId="9">
      <customFilters>
        <customFilter operator="notEqual" val=" "/>
      </customFilters>
    </filterColumn>
  </autoFilter>
  <sortState ref="B4:L493">
    <sortCondition ref="L4:L493"/>
    <sortCondition ref="D4:D493"/>
    <sortCondition descending="1" ref="J4:J493"/>
    <sortCondition ref="E4:E493"/>
    <sortCondition ref="B4:B493"/>
  </sortState>
  <tableColumns count="11">
    <tableColumn id="1" name="品番" dataDxfId="80"/>
    <tableColumn id="2" name="ブランド名" dataDxfId="79">
      <calculatedColumnFormula>IFERROR(VLOOKUP(B4,【最新】商品一覧!C:M,2,0),"")</calculatedColumnFormula>
    </tableColumn>
    <tableColumn id="3" name="シリーズ名_x000a_かな" dataDxfId="78">
      <calculatedColumnFormula>IFERROR(VLOOKUP(B4,【最新】商品一覧!C:M,3,0),"")</calculatedColumnFormula>
    </tableColumn>
    <tableColumn id="4" name="商品名" dataDxfId="77">
      <calculatedColumnFormula>IFERROR(VLOOKUP(B4,【最新】商品一覧!C:M,4,0),"")&amp;""</calculatedColumnFormula>
    </tableColumn>
    <tableColumn id="5" name="容量 " dataDxfId="76">
      <calculatedColumnFormula>IFERROR(VLOOKUP(B4,【最新】商品一覧!C:M,5,0),"")&amp;""</calculatedColumnFormula>
    </tableColumn>
    <tableColumn id="6" name="g/ml" dataDxfId="75">
      <calculatedColumnFormula>IFERROR(VLOOKUP(B4,【最新】商品一覧!C:M,6,0),"")&amp;""</calculatedColumnFormula>
    </tableColumn>
    <tableColumn id="7" name="香り／カラー／サイズ" dataDxfId="74">
      <calculatedColumnFormula>IFERROR(VLOOKUP(B4,【最新】商品一覧!C:M,7,0),"")&amp;""</calculatedColumnFormula>
    </tableColumn>
    <tableColumn id="8" name="上代_x000a_変更前" dataDxfId="73">
      <calculatedColumnFormula>VLOOKUP(テーブル3[[#This Row],[品番]],【最新】商品一覧!C:J,8,FALSE)</calculatedColumnFormula>
    </tableColumn>
    <tableColumn id="9" name="上代_x000a_変更後" dataDxfId="72"/>
    <tableColumn id="13" name="*" dataDxfId="71"/>
    <tableColumn id="11" name="列1" dataDxfId="70">
      <calculatedColumnFormula>VLOOKUP(テーブル3[[#This Row],[ブランド名]],ブランドリスト[#All],5,FALSE)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テーブル17" displayName="テーブル17" ref="C3:L488" totalsRowShown="0" headerRowDxfId="69" dataDxfId="68">
  <autoFilter ref="C3:L488"/>
  <sortState ref="C4:P160">
    <sortCondition ref="C4:C160"/>
  </sortState>
  <tableColumns count="10">
    <tableColumn id="1" name="品番" dataDxfId="67"/>
    <tableColumn id="2" name="ブランド" dataDxfId="66">
      <calculatedColumnFormula>VLOOKUP(C4,[1]一覧!K:U,2,FALSE)</calculatedColumnFormula>
    </tableColumn>
    <tableColumn id="3" name="シリーズ" dataDxfId="65">
      <calculatedColumnFormula>VLOOKUP(C4,[1]一覧!K:U,3,FALSE)</calculatedColumnFormula>
    </tableColumn>
    <tableColumn id="4" name="商品名" dataDxfId="64">
      <calculatedColumnFormula>VLOOKUP(C4,[1]一覧!K:U,4,FALSE)</calculatedColumnFormula>
    </tableColumn>
    <tableColumn id="5" name="容量" dataDxfId="63">
      <calculatedColumnFormula>VLOOKUP(C4,【最新】商品一覧!C:M,5,FALSE)&amp;""</calculatedColumnFormula>
    </tableColumn>
    <tableColumn id="6" name="g/m" dataDxfId="62">
      <calculatedColumnFormula>VLOOKUP(C4,【最新】商品一覧!C:M,6,FALSE)&amp;""</calculatedColumnFormula>
    </tableColumn>
    <tableColumn id="7" name="種類" dataDxfId="61">
      <calculatedColumnFormula>VLOOKUP(C4,【最新】商品一覧!C:M,7,FALSE)&amp;""</calculatedColumnFormula>
    </tableColumn>
    <tableColumn id="8" name="上代_x000a_（税抜き）" dataDxfId="60">
      <calculatedColumnFormula>VLOOKUP(C4,[1]一覧!K:U,8,FALSE)</calculatedColumnFormula>
    </tableColumn>
    <tableColumn id="10" name="上代_x000a_（税抜き）2" dataDxfId="59">
      <calculatedColumnFormula>IFERROR(VLOOKUP(テーブル17[[#This Row],[品番]],【最新】商品一覧!C:M,9,FALSE),"")</calculatedColumnFormula>
    </tableColumn>
    <tableColumn id="13" name="JANコード" dataDxfId="58">
      <calculatedColumnFormula>VLOOKUP(C4,【最新】商品一覧!C:M,12,FALSE)&amp;""</calculatedColumnFormula>
    </tableColumn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2" name="一覧" displayName="一覧" ref="B2:M2162" totalsRowShown="0" headerRowDxfId="57" dataDxfId="56">
  <autoFilter ref="B2:M2162"/>
  <sortState ref="B4:AS2196">
    <sortCondition ref="C4:C2196"/>
  </sortState>
  <tableColumns count="12">
    <tableColumn id="2" name="*_x000a_完売" dataDxfId="55"/>
    <tableColumn id="8" name="品番" dataDxfId="54"/>
    <tableColumn id="35" name="ブランド名" dataDxfId="53"/>
    <tableColumn id="9" name="シリーズ名_x000a_かな" dataDxfId="52"/>
    <tableColumn id="10" name="商品名" dataDxfId="51"/>
    <tableColumn id="40" name="容量 " dataDxfId="50"/>
    <tableColumn id="41" name="g/ml" dataDxfId="49"/>
    <tableColumn id="11" name="香り／カラー／サイズ" dataDxfId="48"/>
    <tableColumn id="14" name="上代_x000a_税抜き" dataDxfId="47"/>
    <tableColumn id="4" name="2022/11～_x000a_値上げ" dataDxfId="46">
      <calculatedColumnFormula>IFERROR(VLOOKUP(一覧[[#This Row],[品番]],'202211価格改定一覧'!B:J,9,FALSE),"-")</calculatedColumnFormula>
    </tableColumn>
    <tableColumn id="15" name="原産国▼" dataDxfId="45"/>
    <tableColumn id="16" name="JAN13桁" dataDxfId="44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id="21" name="ブランドリスト" displayName="ブランドリスト" ref="B2:F38" totalsRowShown="0" headerRowDxfId="43" tableBorderDxfId="42">
  <autoFilter ref="B2:F38"/>
  <sortState ref="B3:F38">
    <sortCondition ref="F3:F38"/>
  </sortState>
  <tableColumns count="5">
    <tableColumn id="14" name="ブランド▼" dataDxfId="41">
      <calculatedColumnFormula>C3&amp;D3&amp;E3</calculatedColumnFormula>
    </tableColumn>
    <tableColumn id="15" name="英語表記" dataDxfId="40"/>
    <tableColumn id="3" name="／" dataDxfId="39"/>
    <tableColumn id="9" name="ヨミカナ" dataDxfId="38"/>
    <tableColumn id="10" name="ブランド順番" dataDxfId="37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id="22" name="原産国" displayName="原産国" ref="H2:H19" totalsRowShown="0" headerRowDxfId="36" tableBorderDxfId="35">
  <autoFilter ref="H2:H19"/>
  <tableColumns count="1">
    <tableColumn id="1" name="原産国▼" dataDxfId="34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id="23" name="MSDS" displayName="MSDS" ref="J2:J6" totalsRowShown="0" headerRowDxfId="33" tableBorderDxfId="32">
  <autoFilter ref="J2:J6"/>
  <tableColumns count="1">
    <tableColumn id="1" name="MSDS該当▼" dataDxfId="31"/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id="24" name="テーブル15" displayName="テーブル15" ref="L2:L4" totalsRowShown="0" headerRowDxfId="30" tableBorderDxfId="29">
  <autoFilter ref="L2:L4"/>
  <tableColumns count="1">
    <tableColumn id="1" name="薬事▼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7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91"/>
  <sheetViews>
    <sheetView tabSelected="1" view="pageBreakPreview" zoomScaleNormal="100" zoomScaleSheetLayoutView="100" workbookViewId="0">
      <selection activeCell="B4" sqref="B4"/>
    </sheetView>
  </sheetViews>
  <sheetFormatPr defaultRowHeight="17.649999999999999"/>
  <cols>
    <col min="1" max="1" width="2.875" customWidth="1"/>
    <col min="3" max="3" width="20.6875" customWidth="1"/>
    <col min="4" max="4" width="13.875" style="80" customWidth="1"/>
    <col min="5" max="5" width="30.625" style="80" customWidth="1"/>
    <col min="6" max="7" width="4" bestFit="1" customWidth="1"/>
    <col min="8" max="8" width="23.6875" style="80" customWidth="1"/>
    <col min="9" max="9" width="9.1875" style="79" customWidth="1"/>
    <col min="10" max="10" width="9.1875" style="85" customWidth="1"/>
  </cols>
  <sheetData>
    <row r="1" spans="2:12" ht="34.9" customHeight="1">
      <c r="B1" s="175" t="s">
        <v>2780</v>
      </c>
      <c r="C1" s="81"/>
      <c r="D1" s="82"/>
      <c r="E1" s="82"/>
      <c r="F1" s="81"/>
      <c r="G1" s="81"/>
      <c r="H1" s="82"/>
      <c r="I1" s="172"/>
      <c r="J1" s="173" t="s">
        <v>2779</v>
      </c>
    </row>
    <row r="2" spans="2:12" ht="66" customHeight="1">
      <c r="B2" s="91"/>
      <c r="C2" s="92"/>
      <c r="D2" s="92"/>
      <c r="E2" s="92"/>
      <c r="F2" s="92"/>
      <c r="G2" s="92"/>
      <c r="H2" s="92"/>
      <c r="I2" s="92"/>
      <c r="J2" s="92"/>
      <c r="L2" s="174"/>
    </row>
    <row r="3" spans="2:12" ht="33.4">
      <c r="C3" s="81"/>
      <c r="D3" s="82"/>
      <c r="E3" s="82"/>
      <c r="F3" s="81"/>
      <c r="G3" s="81"/>
      <c r="H3" s="82"/>
      <c r="I3" s="83" t="s">
        <v>2035</v>
      </c>
      <c r="J3" s="84" t="s">
        <v>2778</v>
      </c>
    </row>
    <row r="4" spans="2:12" ht="30">
      <c r="B4" s="176" t="s">
        <v>0</v>
      </c>
      <c r="C4" s="177" t="s">
        <v>1613</v>
      </c>
      <c r="D4" s="178" t="s">
        <v>1614</v>
      </c>
      <c r="E4" s="178" t="s">
        <v>1</v>
      </c>
      <c r="F4" s="177" t="s">
        <v>1615</v>
      </c>
      <c r="G4" s="177" t="s">
        <v>1616</v>
      </c>
      <c r="H4" s="178" t="s">
        <v>184</v>
      </c>
      <c r="I4" s="179" t="s">
        <v>1617</v>
      </c>
      <c r="J4" s="179" t="s">
        <v>1617</v>
      </c>
    </row>
    <row r="5" spans="2:12">
      <c r="B5" s="180">
        <v>1350</v>
      </c>
      <c r="C5" s="181" t="s">
        <v>2017</v>
      </c>
      <c r="D5" s="182" t="s">
        <v>166</v>
      </c>
      <c r="E5" s="182" t="s">
        <v>166</v>
      </c>
      <c r="F5" s="183" t="s">
        <v>2029</v>
      </c>
      <c r="G5" s="183" t="s">
        <v>593</v>
      </c>
      <c r="H5" s="182" t="s">
        <v>402</v>
      </c>
      <c r="I5" s="184">
        <v>1200</v>
      </c>
      <c r="J5" s="185">
        <v>1800</v>
      </c>
    </row>
    <row r="6" spans="2:12">
      <c r="B6" s="180">
        <v>1351</v>
      </c>
      <c r="C6" s="181" t="s">
        <v>2017</v>
      </c>
      <c r="D6" s="182" t="s">
        <v>166</v>
      </c>
      <c r="E6" s="182" t="s">
        <v>166</v>
      </c>
      <c r="F6" s="183" t="s">
        <v>2029</v>
      </c>
      <c r="G6" s="183" t="s">
        <v>593</v>
      </c>
      <c r="H6" s="182" t="s">
        <v>404</v>
      </c>
      <c r="I6" s="184">
        <v>1200</v>
      </c>
      <c r="J6" s="185">
        <v>1800</v>
      </c>
    </row>
    <row r="7" spans="2:12">
      <c r="B7" s="180">
        <v>1352</v>
      </c>
      <c r="C7" s="181" t="s">
        <v>2017</v>
      </c>
      <c r="D7" s="182" t="s">
        <v>166</v>
      </c>
      <c r="E7" s="182" t="s">
        <v>166</v>
      </c>
      <c r="F7" s="183" t="s">
        <v>2029</v>
      </c>
      <c r="G7" s="183" t="s">
        <v>593</v>
      </c>
      <c r="H7" s="182" t="s">
        <v>406</v>
      </c>
      <c r="I7" s="184">
        <v>1200</v>
      </c>
      <c r="J7" s="185">
        <v>1800</v>
      </c>
    </row>
    <row r="8" spans="2:12">
      <c r="B8" s="180">
        <v>1353</v>
      </c>
      <c r="C8" s="181" t="s">
        <v>2017</v>
      </c>
      <c r="D8" s="182" t="s">
        <v>166</v>
      </c>
      <c r="E8" s="182" t="s">
        <v>166</v>
      </c>
      <c r="F8" s="183" t="s">
        <v>2029</v>
      </c>
      <c r="G8" s="183" t="s">
        <v>593</v>
      </c>
      <c r="H8" s="182" t="s">
        <v>656</v>
      </c>
      <c r="I8" s="184">
        <v>1200</v>
      </c>
      <c r="J8" s="185">
        <v>1800</v>
      </c>
    </row>
    <row r="9" spans="2:12">
      <c r="B9" s="180">
        <v>1354</v>
      </c>
      <c r="C9" s="181" t="s">
        <v>2017</v>
      </c>
      <c r="D9" s="182" t="s">
        <v>166</v>
      </c>
      <c r="E9" s="182" t="s">
        <v>166</v>
      </c>
      <c r="F9" s="183" t="s">
        <v>2029</v>
      </c>
      <c r="G9" s="183" t="s">
        <v>593</v>
      </c>
      <c r="H9" s="182" t="s">
        <v>1013</v>
      </c>
      <c r="I9" s="184">
        <v>1200</v>
      </c>
      <c r="J9" s="185">
        <v>1800</v>
      </c>
    </row>
    <row r="10" spans="2:12">
      <c r="B10" s="180">
        <v>1355</v>
      </c>
      <c r="C10" s="181" t="s">
        <v>2017</v>
      </c>
      <c r="D10" s="182" t="s">
        <v>166</v>
      </c>
      <c r="E10" s="182" t="s">
        <v>166</v>
      </c>
      <c r="F10" s="183" t="s">
        <v>2029</v>
      </c>
      <c r="G10" s="183" t="s">
        <v>593</v>
      </c>
      <c r="H10" s="182" t="s">
        <v>410</v>
      </c>
      <c r="I10" s="184">
        <v>1200</v>
      </c>
      <c r="J10" s="185">
        <v>1800</v>
      </c>
    </row>
    <row r="11" spans="2:12">
      <c r="B11" s="180">
        <v>1358</v>
      </c>
      <c r="C11" s="181" t="s">
        <v>2017</v>
      </c>
      <c r="D11" s="182" t="s">
        <v>166</v>
      </c>
      <c r="E11" s="182" t="s">
        <v>166</v>
      </c>
      <c r="F11" s="183" t="s">
        <v>2029</v>
      </c>
      <c r="G11" s="183" t="s">
        <v>593</v>
      </c>
      <c r="H11" s="182" t="s">
        <v>2721</v>
      </c>
      <c r="I11" s="184">
        <v>1200</v>
      </c>
      <c r="J11" s="185">
        <v>1800</v>
      </c>
    </row>
    <row r="12" spans="2:12">
      <c r="B12" s="180">
        <v>1121</v>
      </c>
      <c r="C12" s="181" t="s">
        <v>2017</v>
      </c>
      <c r="D12" s="182" t="s">
        <v>2548</v>
      </c>
      <c r="E12" s="182" t="s">
        <v>663</v>
      </c>
      <c r="F12" s="183" t="s">
        <v>2034</v>
      </c>
      <c r="G12" s="183" t="s">
        <v>593</v>
      </c>
      <c r="H12" s="182" t="s">
        <v>2722</v>
      </c>
      <c r="I12" s="184">
        <v>2700</v>
      </c>
      <c r="J12" s="185">
        <v>3000</v>
      </c>
    </row>
    <row r="13" spans="2:12">
      <c r="B13" s="180">
        <v>1122</v>
      </c>
      <c r="C13" s="181" t="s">
        <v>2017</v>
      </c>
      <c r="D13" s="182" t="s">
        <v>2548</v>
      </c>
      <c r="E13" s="182" t="s">
        <v>663</v>
      </c>
      <c r="F13" s="183" t="s">
        <v>2034</v>
      </c>
      <c r="G13" s="183" t="s">
        <v>593</v>
      </c>
      <c r="H13" s="182" t="s">
        <v>2723</v>
      </c>
      <c r="I13" s="184">
        <v>2700</v>
      </c>
      <c r="J13" s="185">
        <v>3000</v>
      </c>
    </row>
    <row r="14" spans="2:12">
      <c r="B14" s="180">
        <v>1123</v>
      </c>
      <c r="C14" s="181" t="s">
        <v>2017</v>
      </c>
      <c r="D14" s="182" t="s">
        <v>2548</v>
      </c>
      <c r="E14" s="182" t="s">
        <v>663</v>
      </c>
      <c r="F14" s="183" t="s">
        <v>2034</v>
      </c>
      <c r="G14" s="183" t="s">
        <v>593</v>
      </c>
      <c r="H14" s="182" t="s">
        <v>2724</v>
      </c>
      <c r="I14" s="184">
        <v>2700</v>
      </c>
      <c r="J14" s="185">
        <v>3000</v>
      </c>
    </row>
    <row r="15" spans="2:12">
      <c r="B15" s="180">
        <v>1124</v>
      </c>
      <c r="C15" s="181" t="s">
        <v>2017</v>
      </c>
      <c r="D15" s="182" t="s">
        <v>2548</v>
      </c>
      <c r="E15" s="182" t="s">
        <v>663</v>
      </c>
      <c r="F15" s="183" t="s">
        <v>2034</v>
      </c>
      <c r="G15" s="183" t="s">
        <v>593</v>
      </c>
      <c r="H15" s="182" t="s">
        <v>2725</v>
      </c>
      <c r="I15" s="184">
        <v>2700</v>
      </c>
      <c r="J15" s="185">
        <v>3000</v>
      </c>
    </row>
    <row r="16" spans="2:12">
      <c r="B16" s="180">
        <v>1125</v>
      </c>
      <c r="C16" s="181" t="s">
        <v>2017</v>
      </c>
      <c r="D16" s="182" t="s">
        <v>2548</v>
      </c>
      <c r="E16" s="182" t="s">
        <v>663</v>
      </c>
      <c r="F16" s="183" t="s">
        <v>2034</v>
      </c>
      <c r="G16" s="183" t="s">
        <v>593</v>
      </c>
      <c r="H16" s="182" t="s">
        <v>2549</v>
      </c>
      <c r="I16" s="184">
        <v>2700</v>
      </c>
      <c r="J16" s="185">
        <v>3000</v>
      </c>
    </row>
    <row r="17" spans="2:10">
      <c r="B17" s="180">
        <v>1126</v>
      </c>
      <c r="C17" s="181" t="s">
        <v>2017</v>
      </c>
      <c r="D17" s="182" t="s">
        <v>2548</v>
      </c>
      <c r="E17" s="182" t="s">
        <v>663</v>
      </c>
      <c r="F17" s="183" t="s">
        <v>2034</v>
      </c>
      <c r="G17" s="183" t="s">
        <v>593</v>
      </c>
      <c r="H17" s="182" t="s">
        <v>2550</v>
      </c>
      <c r="I17" s="184">
        <v>2700</v>
      </c>
      <c r="J17" s="185">
        <v>3000</v>
      </c>
    </row>
    <row r="18" spans="2:10">
      <c r="B18" s="180">
        <v>1200</v>
      </c>
      <c r="C18" s="181" t="s">
        <v>2017</v>
      </c>
      <c r="D18" s="182" t="s">
        <v>2659</v>
      </c>
      <c r="E18" s="182" t="s">
        <v>35</v>
      </c>
      <c r="F18" s="183" t="s">
        <v>2660</v>
      </c>
      <c r="G18" s="183" t="s">
        <v>589</v>
      </c>
      <c r="H18" s="182" t="s">
        <v>402</v>
      </c>
      <c r="I18" s="184">
        <v>2800</v>
      </c>
      <c r="J18" s="185">
        <v>3400</v>
      </c>
    </row>
    <row r="19" spans="2:10">
      <c r="B19" s="180">
        <v>1201</v>
      </c>
      <c r="C19" s="181" t="s">
        <v>2017</v>
      </c>
      <c r="D19" s="182" t="s">
        <v>2659</v>
      </c>
      <c r="E19" s="182" t="s">
        <v>35</v>
      </c>
      <c r="F19" s="183" t="s">
        <v>2660</v>
      </c>
      <c r="G19" s="183" t="s">
        <v>589</v>
      </c>
      <c r="H19" s="182" t="s">
        <v>404</v>
      </c>
      <c r="I19" s="184">
        <v>2800</v>
      </c>
      <c r="J19" s="185">
        <v>3400</v>
      </c>
    </row>
    <row r="20" spans="2:10">
      <c r="B20" s="180">
        <v>1202</v>
      </c>
      <c r="C20" s="181" t="s">
        <v>2017</v>
      </c>
      <c r="D20" s="182" t="s">
        <v>2659</v>
      </c>
      <c r="E20" s="182" t="s">
        <v>35</v>
      </c>
      <c r="F20" s="183" t="s">
        <v>2660</v>
      </c>
      <c r="G20" s="183" t="s">
        <v>589</v>
      </c>
      <c r="H20" s="182" t="s">
        <v>410</v>
      </c>
      <c r="I20" s="184">
        <v>2800</v>
      </c>
      <c r="J20" s="185">
        <v>3400</v>
      </c>
    </row>
    <row r="21" spans="2:10">
      <c r="B21" s="180">
        <v>1203</v>
      </c>
      <c r="C21" s="181" t="s">
        <v>2017</v>
      </c>
      <c r="D21" s="182" t="s">
        <v>2659</v>
      </c>
      <c r="E21" s="182" t="s">
        <v>35</v>
      </c>
      <c r="F21" s="183" t="s">
        <v>2660</v>
      </c>
      <c r="G21" s="183" t="s">
        <v>589</v>
      </c>
      <c r="H21" s="182" t="s">
        <v>411</v>
      </c>
      <c r="I21" s="184">
        <v>2800</v>
      </c>
      <c r="J21" s="185">
        <v>3400</v>
      </c>
    </row>
    <row r="22" spans="2:10">
      <c r="B22" s="180">
        <v>1206</v>
      </c>
      <c r="C22" s="181" t="s">
        <v>2017</v>
      </c>
      <c r="D22" s="182" t="s">
        <v>2659</v>
      </c>
      <c r="E22" s="182" t="s">
        <v>35</v>
      </c>
      <c r="F22" s="183" t="s">
        <v>2660</v>
      </c>
      <c r="G22" s="183" t="s">
        <v>589</v>
      </c>
      <c r="H22" s="182" t="s">
        <v>2721</v>
      </c>
      <c r="I22" s="184">
        <v>2800</v>
      </c>
      <c r="J22" s="185">
        <v>3400</v>
      </c>
    </row>
    <row r="23" spans="2:10">
      <c r="B23" s="180">
        <v>1210</v>
      </c>
      <c r="C23" s="181" t="s">
        <v>2017</v>
      </c>
      <c r="D23" s="182" t="s">
        <v>2659</v>
      </c>
      <c r="E23" s="182" t="s">
        <v>35</v>
      </c>
      <c r="F23" s="183" t="s">
        <v>2660</v>
      </c>
      <c r="G23" s="183" t="s">
        <v>589</v>
      </c>
      <c r="H23" s="182" t="s">
        <v>415</v>
      </c>
      <c r="I23" s="184">
        <v>2800</v>
      </c>
      <c r="J23" s="185">
        <v>3400</v>
      </c>
    </row>
    <row r="24" spans="2:10">
      <c r="B24" s="180">
        <v>1215</v>
      </c>
      <c r="C24" s="181" t="s">
        <v>2017</v>
      </c>
      <c r="D24" s="182" t="s">
        <v>2659</v>
      </c>
      <c r="E24" s="182" t="s">
        <v>35</v>
      </c>
      <c r="F24" s="183" t="s">
        <v>2660</v>
      </c>
      <c r="G24" s="183" t="s">
        <v>589</v>
      </c>
      <c r="H24" s="182" t="s">
        <v>2726</v>
      </c>
      <c r="I24" s="184">
        <v>2800</v>
      </c>
      <c r="J24" s="185">
        <v>3400</v>
      </c>
    </row>
    <row r="25" spans="2:10">
      <c r="B25" s="180">
        <v>1216</v>
      </c>
      <c r="C25" s="181" t="s">
        <v>2017</v>
      </c>
      <c r="D25" s="182" t="s">
        <v>2659</v>
      </c>
      <c r="E25" s="182" t="s">
        <v>35</v>
      </c>
      <c r="F25" s="183" t="s">
        <v>2660</v>
      </c>
      <c r="G25" s="183" t="s">
        <v>589</v>
      </c>
      <c r="H25" s="182" t="s">
        <v>2727</v>
      </c>
      <c r="I25" s="184">
        <v>2800</v>
      </c>
      <c r="J25" s="185">
        <v>3400</v>
      </c>
    </row>
    <row r="26" spans="2:10">
      <c r="B26" s="180">
        <v>1219</v>
      </c>
      <c r="C26" s="181" t="s">
        <v>2017</v>
      </c>
      <c r="D26" s="182" t="s">
        <v>2659</v>
      </c>
      <c r="E26" s="182" t="s">
        <v>35</v>
      </c>
      <c r="F26" s="183" t="s">
        <v>2660</v>
      </c>
      <c r="G26" s="183" t="s">
        <v>589</v>
      </c>
      <c r="H26" s="182" t="s">
        <v>406</v>
      </c>
      <c r="I26" s="184">
        <v>2800</v>
      </c>
      <c r="J26" s="185">
        <v>3400</v>
      </c>
    </row>
    <row r="27" spans="2:10">
      <c r="B27" s="180">
        <v>1220</v>
      </c>
      <c r="C27" s="181" t="s">
        <v>2017</v>
      </c>
      <c r="D27" s="182" t="s">
        <v>2659</v>
      </c>
      <c r="E27" s="182" t="s">
        <v>35</v>
      </c>
      <c r="F27" s="183" t="s">
        <v>2660</v>
      </c>
      <c r="G27" s="183" t="s">
        <v>589</v>
      </c>
      <c r="H27" s="182" t="s">
        <v>656</v>
      </c>
      <c r="I27" s="184">
        <v>2800</v>
      </c>
      <c r="J27" s="185">
        <v>3400</v>
      </c>
    </row>
    <row r="28" spans="2:10">
      <c r="B28" s="180">
        <v>1221</v>
      </c>
      <c r="C28" s="181" t="s">
        <v>2017</v>
      </c>
      <c r="D28" s="182" t="s">
        <v>2659</v>
      </c>
      <c r="E28" s="182" t="s">
        <v>35</v>
      </c>
      <c r="F28" s="183" t="s">
        <v>2660</v>
      </c>
      <c r="G28" s="183" t="s">
        <v>589</v>
      </c>
      <c r="H28" s="182" t="s">
        <v>687</v>
      </c>
      <c r="I28" s="184">
        <v>2800</v>
      </c>
      <c r="J28" s="185">
        <v>3400</v>
      </c>
    </row>
    <row r="29" spans="2:10">
      <c r="B29" s="180">
        <v>1222</v>
      </c>
      <c r="C29" s="181" t="s">
        <v>2017</v>
      </c>
      <c r="D29" s="182" t="s">
        <v>2659</v>
      </c>
      <c r="E29" s="182" t="s">
        <v>35</v>
      </c>
      <c r="F29" s="183" t="s">
        <v>2660</v>
      </c>
      <c r="G29" s="183" t="s">
        <v>589</v>
      </c>
      <c r="H29" s="182" t="s">
        <v>2552</v>
      </c>
      <c r="I29" s="184">
        <v>2800</v>
      </c>
      <c r="J29" s="185">
        <v>3400</v>
      </c>
    </row>
    <row r="30" spans="2:10">
      <c r="B30" s="180">
        <v>1223</v>
      </c>
      <c r="C30" s="181" t="s">
        <v>2017</v>
      </c>
      <c r="D30" s="182" t="s">
        <v>2659</v>
      </c>
      <c r="E30" s="182" t="s">
        <v>35</v>
      </c>
      <c r="F30" s="183" t="s">
        <v>2660</v>
      </c>
      <c r="G30" s="183" t="s">
        <v>589</v>
      </c>
      <c r="H30" s="182" t="s">
        <v>167</v>
      </c>
      <c r="I30" s="184">
        <v>2800</v>
      </c>
      <c r="J30" s="185">
        <v>3400</v>
      </c>
    </row>
    <row r="31" spans="2:10">
      <c r="B31" s="180">
        <v>1300</v>
      </c>
      <c r="C31" s="181" t="s">
        <v>2017</v>
      </c>
      <c r="D31" s="182" t="s">
        <v>320</v>
      </c>
      <c r="E31" s="182" t="s">
        <v>320</v>
      </c>
      <c r="F31" s="183" t="s">
        <v>2032</v>
      </c>
      <c r="G31" s="183" t="s">
        <v>593</v>
      </c>
      <c r="H31" s="182" t="s">
        <v>2728</v>
      </c>
      <c r="I31" s="184">
        <v>1200</v>
      </c>
      <c r="J31" s="185">
        <v>1400</v>
      </c>
    </row>
    <row r="32" spans="2:10">
      <c r="B32" s="180">
        <v>1301</v>
      </c>
      <c r="C32" s="181" t="s">
        <v>2017</v>
      </c>
      <c r="D32" s="182" t="s">
        <v>320</v>
      </c>
      <c r="E32" s="182" t="s">
        <v>320</v>
      </c>
      <c r="F32" s="183" t="s">
        <v>2032</v>
      </c>
      <c r="G32" s="183" t="s">
        <v>593</v>
      </c>
      <c r="H32" s="182" t="s">
        <v>2729</v>
      </c>
      <c r="I32" s="184">
        <v>1200</v>
      </c>
      <c r="J32" s="185">
        <v>1400</v>
      </c>
    </row>
    <row r="33" spans="2:10">
      <c r="B33" s="180">
        <v>1302</v>
      </c>
      <c r="C33" s="181" t="s">
        <v>2017</v>
      </c>
      <c r="D33" s="182" t="s">
        <v>320</v>
      </c>
      <c r="E33" s="182" t="s">
        <v>320</v>
      </c>
      <c r="F33" s="183" t="s">
        <v>2032</v>
      </c>
      <c r="G33" s="183" t="s">
        <v>593</v>
      </c>
      <c r="H33" s="182" t="s">
        <v>2730</v>
      </c>
      <c r="I33" s="184">
        <v>1200</v>
      </c>
      <c r="J33" s="185">
        <v>1400</v>
      </c>
    </row>
    <row r="34" spans="2:10">
      <c r="B34" s="180">
        <v>1303</v>
      </c>
      <c r="C34" s="181" t="s">
        <v>2017</v>
      </c>
      <c r="D34" s="182" t="s">
        <v>320</v>
      </c>
      <c r="E34" s="182" t="s">
        <v>320</v>
      </c>
      <c r="F34" s="183" t="s">
        <v>2032</v>
      </c>
      <c r="G34" s="183" t="s">
        <v>593</v>
      </c>
      <c r="H34" s="182" t="s">
        <v>656</v>
      </c>
      <c r="I34" s="184">
        <v>1200</v>
      </c>
      <c r="J34" s="185">
        <v>1400</v>
      </c>
    </row>
    <row r="35" spans="2:10">
      <c r="B35" s="180">
        <v>1305</v>
      </c>
      <c r="C35" s="181" t="s">
        <v>2017</v>
      </c>
      <c r="D35" s="182" t="s">
        <v>320</v>
      </c>
      <c r="E35" s="182" t="s">
        <v>320</v>
      </c>
      <c r="F35" s="183" t="s">
        <v>2032</v>
      </c>
      <c r="G35" s="183" t="s">
        <v>593</v>
      </c>
      <c r="H35" s="182" t="s">
        <v>2726</v>
      </c>
      <c r="I35" s="184">
        <v>1200</v>
      </c>
      <c r="J35" s="185">
        <v>1400</v>
      </c>
    </row>
    <row r="36" spans="2:10">
      <c r="B36" s="180">
        <v>1310</v>
      </c>
      <c r="C36" s="181" t="s">
        <v>2017</v>
      </c>
      <c r="D36" s="182" t="s">
        <v>320</v>
      </c>
      <c r="E36" s="182" t="s">
        <v>320</v>
      </c>
      <c r="F36" s="183" t="s">
        <v>2032</v>
      </c>
      <c r="G36" s="183" t="s">
        <v>593</v>
      </c>
      <c r="H36" s="182" t="s">
        <v>2731</v>
      </c>
      <c r="I36" s="184">
        <v>1200</v>
      </c>
      <c r="J36" s="185">
        <v>1400</v>
      </c>
    </row>
    <row r="37" spans="2:10">
      <c r="B37" s="180">
        <v>1311</v>
      </c>
      <c r="C37" s="181" t="s">
        <v>2017</v>
      </c>
      <c r="D37" s="182" t="s">
        <v>320</v>
      </c>
      <c r="E37" s="182" t="s">
        <v>320</v>
      </c>
      <c r="F37" s="183" t="s">
        <v>2032</v>
      </c>
      <c r="G37" s="183" t="s">
        <v>593</v>
      </c>
      <c r="H37" s="182" t="s">
        <v>2556</v>
      </c>
      <c r="I37" s="184">
        <v>1200</v>
      </c>
      <c r="J37" s="185">
        <v>1400</v>
      </c>
    </row>
    <row r="38" spans="2:10">
      <c r="B38" s="180">
        <v>1626</v>
      </c>
      <c r="C38" s="181" t="s">
        <v>2017</v>
      </c>
      <c r="D38" s="182" t="s">
        <v>733</v>
      </c>
      <c r="E38" s="182" t="s">
        <v>1762</v>
      </c>
      <c r="F38" s="183" t="s">
        <v>2032</v>
      </c>
      <c r="G38" s="183" t="s">
        <v>593</v>
      </c>
      <c r="H38" s="182" t="s">
        <v>2564</v>
      </c>
      <c r="I38" s="184">
        <v>4800</v>
      </c>
      <c r="J38" s="185">
        <v>6000</v>
      </c>
    </row>
    <row r="39" spans="2:10">
      <c r="B39" s="180">
        <v>1624</v>
      </c>
      <c r="C39" s="181" t="s">
        <v>2017</v>
      </c>
      <c r="D39" s="182" t="s">
        <v>733</v>
      </c>
      <c r="E39" s="182" t="s">
        <v>594</v>
      </c>
      <c r="F39" s="183" t="s">
        <v>2032</v>
      </c>
      <c r="G39" s="183" t="s">
        <v>593</v>
      </c>
      <c r="H39" s="182" t="s">
        <v>1277</v>
      </c>
      <c r="I39" s="184">
        <v>4800</v>
      </c>
      <c r="J39" s="185">
        <v>6000</v>
      </c>
    </row>
    <row r="40" spans="2:10">
      <c r="B40" s="180">
        <v>1688</v>
      </c>
      <c r="C40" s="181" t="s">
        <v>2017</v>
      </c>
      <c r="D40" s="182" t="s">
        <v>733</v>
      </c>
      <c r="E40" s="182" t="s">
        <v>594</v>
      </c>
      <c r="F40" s="183" t="s">
        <v>2032</v>
      </c>
      <c r="G40" s="183" t="s">
        <v>593</v>
      </c>
      <c r="H40" s="182" t="s">
        <v>752</v>
      </c>
      <c r="I40" s="184">
        <v>4800</v>
      </c>
      <c r="J40" s="185">
        <v>6000</v>
      </c>
    </row>
    <row r="41" spans="2:10">
      <c r="B41" s="180">
        <v>1689</v>
      </c>
      <c r="C41" s="181" t="s">
        <v>2017</v>
      </c>
      <c r="D41" s="182" t="s">
        <v>733</v>
      </c>
      <c r="E41" s="182" t="s">
        <v>594</v>
      </c>
      <c r="F41" s="183" t="s">
        <v>2032</v>
      </c>
      <c r="G41" s="183" t="s">
        <v>593</v>
      </c>
      <c r="H41" s="182" t="s">
        <v>2557</v>
      </c>
      <c r="I41" s="186">
        <v>4800</v>
      </c>
      <c r="J41" s="187">
        <v>6000</v>
      </c>
    </row>
    <row r="42" spans="2:10">
      <c r="B42" s="180">
        <v>1690</v>
      </c>
      <c r="C42" s="181" t="s">
        <v>2017</v>
      </c>
      <c r="D42" s="182" t="s">
        <v>733</v>
      </c>
      <c r="E42" s="182" t="s">
        <v>594</v>
      </c>
      <c r="F42" s="183" t="s">
        <v>2032</v>
      </c>
      <c r="G42" s="183" t="s">
        <v>593</v>
      </c>
      <c r="H42" s="182" t="s">
        <v>2732</v>
      </c>
      <c r="I42" s="184">
        <v>4800</v>
      </c>
      <c r="J42" s="185">
        <v>6000</v>
      </c>
    </row>
    <row r="43" spans="2:10">
      <c r="B43" s="180">
        <v>1691</v>
      </c>
      <c r="C43" s="181" t="s">
        <v>2017</v>
      </c>
      <c r="D43" s="182" t="s">
        <v>733</v>
      </c>
      <c r="E43" s="182" t="s">
        <v>594</v>
      </c>
      <c r="F43" s="183" t="s">
        <v>2032</v>
      </c>
      <c r="G43" s="183" t="s">
        <v>593</v>
      </c>
      <c r="H43" s="182" t="s">
        <v>2733</v>
      </c>
      <c r="I43" s="184">
        <v>4800</v>
      </c>
      <c r="J43" s="185">
        <v>6000</v>
      </c>
    </row>
    <row r="44" spans="2:10">
      <c r="B44" s="180">
        <v>1692</v>
      </c>
      <c r="C44" s="181" t="s">
        <v>2017</v>
      </c>
      <c r="D44" s="182" t="s">
        <v>733</v>
      </c>
      <c r="E44" s="182" t="s">
        <v>594</v>
      </c>
      <c r="F44" s="183" t="s">
        <v>2032</v>
      </c>
      <c r="G44" s="183" t="s">
        <v>593</v>
      </c>
      <c r="H44" s="182" t="s">
        <v>2558</v>
      </c>
      <c r="I44" s="184">
        <v>4800</v>
      </c>
      <c r="J44" s="185">
        <v>6000</v>
      </c>
    </row>
    <row r="45" spans="2:10">
      <c r="B45" s="180">
        <v>1693</v>
      </c>
      <c r="C45" s="181" t="s">
        <v>2017</v>
      </c>
      <c r="D45" s="182" t="s">
        <v>733</v>
      </c>
      <c r="E45" s="182" t="s">
        <v>594</v>
      </c>
      <c r="F45" s="183" t="s">
        <v>2032</v>
      </c>
      <c r="G45" s="183" t="s">
        <v>593</v>
      </c>
      <c r="H45" s="182" t="s">
        <v>2559</v>
      </c>
      <c r="I45" s="186">
        <v>4800</v>
      </c>
      <c r="J45" s="187">
        <v>6000</v>
      </c>
    </row>
    <row r="46" spans="2:10">
      <c r="B46" s="180">
        <v>1694</v>
      </c>
      <c r="C46" s="181" t="s">
        <v>2017</v>
      </c>
      <c r="D46" s="182" t="s">
        <v>733</v>
      </c>
      <c r="E46" s="182" t="s">
        <v>594</v>
      </c>
      <c r="F46" s="183" t="s">
        <v>2032</v>
      </c>
      <c r="G46" s="183" t="s">
        <v>593</v>
      </c>
      <c r="H46" s="182" t="s">
        <v>2734</v>
      </c>
      <c r="I46" s="186">
        <v>4800</v>
      </c>
      <c r="J46" s="187">
        <v>6000</v>
      </c>
    </row>
    <row r="47" spans="2:10">
      <c r="B47" s="180">
        <v>1695</v>
      </c>
      <c r="C47" s="181" t="s">
        <v>2017</v>
      </c>
      <c r="D47" s="182" t="s">
        <v>733</v>
      </c>
      <c r="E47" s="182" t="s">
        <v>594</v>
      </c>
      <c r="F47" s="183" t="s">
        <v>2032</v>
      </c>
      <c r="G47" s="183" t="s">
        <v>593</v>
      </c>
      <c r="H47" s="182" t="s">
        <v>2563</v>
      </c>
      <c r="I47" s="184">
        <v>4800</v>
      </c>
      <c r="J47" s="185">
        <v>6000</v>
      </c>
    </row>
    <row r="48" spans="2:10">
      <c r="B48" s="180">
        <v>1696</v>
      </c>
      <c r="C48" s="181" t="s">
        <v>2017</v>
      </c>
      <c r="D48" s="182" t="s">
        <v>733</v>
      </c>
      <c r="E48" s="182" t="s">
        <v>594</v>
      </c>
      <c r="F48" s="183" t="s">
        <v>2032</v>
      </c>
      <c r="G48" s="183" t="s">
        <v>593</v>
      </c>
      <c r="H48" s="182" t="s">
        <v>2735</v>
      </c>
      <c r="I48" s="184">
        <v>4800</v>
      </c>
      <c r="J48" s="185">
        <v>6000</v>
      </c>
    </row>
    <row r="49" spans="2:10">
      <c r="B49" s="180">
        <v>1697</v>
      </c>
      <c r="C49" s="181" t="s">
        <v>2017</v>
      </c>
      <c r="D49" s="182" t="s">
        <v>733</v>
      </c>
      <c r="E49" s="182" t="s">
        <v>594</v>
      </c>
      <c r="F49" s="183" t="s">
        <v>2032</v>
      </c>
      <c r="G49" s="183" t="s">
        <v>593</v>
      </c>
      <c r="H49" s="182" t="s">
        <v>2565</v>
      </c>
      <c r="I49" s="184">
        <v>4800</v>
      </c>
      <c r="J49" s="185">
        <v>6000</v>
      </c>
    </row>
    <row r="50" spans="2:10">
      <c r="B50" s="180">
        <v>1698</v>
      </c>
      <c r="C50" s="181" t="s">
        <v>2017</v>
      </c>
      <c r="D50" s="182" t="s">
        <v>733</v>
      </c>
      <c r="E50" s="182" t="s">
        <v>594</v>
      </c>
      <c r="F50" s="183" t="s">
        <v>2032</v>
      </c>
      <c r="G50" s="183" t="s">
        <v>593</v>
      </c>
      <c r="H50" s="182" t="s">
        <v>2736</v>
      </c>
      <c r="I50" s="184">
        <v>4800</v>
      </c>
      <c r="J50" s="185">
        <v>6000</v>
      </c>
    </row>
    <row r="51" spans="2:10">
      <c r="B51" s="180">
        <v>1699</v>
      </c>
      <c r="C51" s="181" t="s">
        <v>2017</v>
      </c>
      <c r="D51" s="182" t="s">
        <v>733</v>
      </c>
      <c r="E51" s="182" t="s">
        <v>594</v>
      </c>
      <c r="F51" s="183" t="s">
        <v>2032</v>
      </c>
      <c r="G51" s="183" t="s">
        <v>593</v>
      </c>
      <c r="H51" s="182" t="s">
        <v>2737</v>
      </c>
      <c r="I51" s="186">
        <v>4800</v>
      </c>
      <c r="J51" s="187">
        <v>6000</v>
      </c>
    </row>
    <row r="52" spans="2:10">
      <c r="B52" s="180">
        <v>1485</v>
      </c>
      <c r="C52" s="181" t="s">
        <v>2017</v>
      </c>
      <c r="D52" s="182" t="s">
        <v>733</v>
      </c>
      <c r="E52" s="182" t="s">
        <v>403</v>
      </c>
      <c r="F52" s="183" t="s">
        <v>2568</v>
      </c>
      <c r="G52" s="183" t="s">
        <v>593</v>
      </c>
      <c r="H52" s="182" t="s">
        <v>752</v>
      </c>
      <c r="I52" s="186">
        <v>4200</v>
      </c>
      <c r="J52" s="187">
        <v>5000</v>
      </c>
    </row>
    <row r="53" spans="2:10">
      <c r="B53" s="180">
        <v>1486</v>
      </c>
      <c r="C53" s="181" t="s">
        <v>2017</v>
      </c>
      <c r="D53" s="182" t="s">
        <v>733</v>
      </c>
      <c r="E53" s="182" t="s">
        <v>403</v>
      </c>
      <c r="F53" s="183" t="s">
        <v>2568</v>
      </c>
      <c r="G53" s="183" t="s">
        <v>593</v>
      </c>
      <c r="H53" s="182" t="s">
        <v>2563</v>
      </c>
      <c r="I53" s="186">
        <v>4200</v>
      </c>
      <c r="J53" s="187">
        <v>5000</v>
      </c>
    </row>
    <row r="54" spans="2:10">
      <c r="B54" s="180">
        <v>1487</v>
      </c>
      <c r="C54" s="181" t="s">
        <v>2017</v>
      </c>
      <c r="D54" s="182" t="s">
        <v>733</v>
      </c>
      <c r="E54" s="182" t="s">
        <v>403</v>
      </c>
      <c r="F54" s="183" t="s">
        <v>2568</v>
      </c>
      <c r="G54" s="183" t="s">
        <v>593</v>
      </c>
      <c r="H54" s="182" t="s">
        <v>2565</v>
      </c>
      <c r="I54" s="186">
        <v>4200</v>
      </c>
      <c r="J54" s="187">
        <v>5000</v>
      </c>
    </row>
    <row r="55" spans="2:10">
      <c r="B55" s="180">
        <v>1488</v>
      </c>
      <c r="C55" s="181" t="s">
        <v>2017</v>
      </c>
      <c r="D55" s="182" t="s">
        <v>733</v>
      </c>
      <c r="E55" s="182" t="s">
        <v>403</v>
      </c>
      <c r="F55" s="183" t="s">
        <v>2568</v>
      </c>
      <c r="G55" s="183" t="s">
        <v>593</v>
      </c>
      <c r="H55" s="182" t="s">
        <v>2733</v>
      </c>
      <c r="I55" s="186">
        <v>4200</v>
      </c>
      <c r="J55" s="187">
        <v>5000</v>
      </c>
    </row>
    <row r="56" spans="2:10">
      <c r="B56" s="180">
        <v>1489</v>
      </c>
      <c r="C56" s="181" t="s">
        <v>2017</v>
      </c>
      <c r="D56" s="182" t="s">
        <v>733</v>
      </c>
      <c r="E56" s="182" t="s">
        <v>403</v>
      </c>
      <c r="F56" s="183" t="s">
        <v>2568</v>
      </c>
      <c r="G56" s="183" t="s">
        <v>593</v>
      </c>
      <c r="H56" s="182" t="s">
        <v>2559</v>
      </c>
      <c r="I56" s="186">
        <v>4200</v>
      </c>
      <c r="J56" s="187">
        <v>5000</v>
      </c>
    </row>
    <row r="57" spans="2:10">
      <c r="B57" s="180">
        <v>1490</v>
      </c>
      <c r="C57" s="181" t="s">
        <v>2017</v>
      </c>
      <c r="D57" s="182" t="s">
        <v>733</v>
      </c>
      <c r="E57" s="182" t="s">
        <v>403</v>
      </c>
      <c r="F57" s="183" t="s">
        <v>2568</v>
      </c>
      <c r="G57" s="183" t="s">
        <v>593</v>
      </c>
      <c r="H57" s="182" t="s">
        <v>2557</v>
      </c>
      <c r="I57" s="186">
        <v>4200</v>
      </c>
      <c r="J57" s="187">
        <v>5000</v>
      </c>
    </row>
    <row r="58" spans="2:10">
      <c r="B58" s="180">
        <v>1492</v>
      </c>
      <c r="C58" s="181" t="s">
        <v>2017</v>
      </c>
      <c r="D58" s="182" t="s">
        <v>733</v>
      </c>
      <c r="E58" s="182" t="s">
        <v>35</v>
      </c>
      <c r="F58" s="183" t="s">
        <v>2660</v>
      </c>
      <c r="G58" s="183" t="s">
        <v>589</v>
      </c>
      <c r="H58" s="182" t="s">
        <v>752</v>
      </c>
      <c r="I58" s="186">
        <v>3600</v>
      </c>
      <c r="J58" s="187">
        <v>4200</v>
      </c>
    </row>
    <row r="59" spans="2:10">
      <c r="B59" s="180">
        <v>1493</v>
      </c>
      <c r="C59" s="181" t="s">
        <v>2017</v>
      </c>
      <c r="D59" s="182" t="s">
        <v>733</v>
      </c>
      <c r="E59" s="182" t="s">
        <v>35</v>
      </c>
      <c r="F59" s="183" t="s">
        <v>2660</v>
      </c>
      <c r="G59" s="183" t="s">
        <v>589</v>
      </c>
      <c r="H59" s="182" t="s">
        <v>2563</v>
      </c>
      <c r="I59" s="186">
        <v>3600</v>
      </c>
      <c r="J59" s="187">
        <v>4200</v>
      </c>
    </row>
    <row r="60" spans="2:10">
      <c r="B60" s="180">
        <v>1494</v>
      </c>
      <c r="C60" s="181" t="s">
        <v>2017</v>
      </c>
      <c r="D60" s="182" t="s">
        <v>733</v>
      </c>
      <c r="E60" s="182" t="s">
        <v>35</v>
      </c>
      <c r="F60" s="183" t="s">
        <v>2660</v>
      </c>
      <c r="G60" s="183" t="s">
        <v>589</v>
      </c>
      <c r="H60" s="182" t="s">
        <v>2565</v>
      </c>
      <c r="I60" s="184">
        <v>3600</v>
      </c>
      <c r="J60" s="185">
        <v>4200</v>
      </c>
    </row>
    <row r="61" spans="2:10">
      <c r="B61" s="180">
        <v>1495</v>
      </c>
      <c r="C61" s="181" t="s">
        <v>2017</v>
      </c>
      <c r="D61" s="182" t="s">
        <v>733</v>
      </c>
      <c r="E61" s="182" t="s">
        <v>35</v>
      </c>
      <c r="F61" s="183" t="s">
        <v>2660</v>
      </c>
      <c r="G61" s="183" t="s">
        <v>589</v>
      </c>
      <c r="H61" s="182" t="s">
        <v>2733</v>
      </c>
      <c r="I61" s="184">
        <v>3600</v>
      </c>
      <c r="J61" s="185">
        <v>4200</v>
      </c>
    </row>
    <row r="62" spans="2:10">
      <c r="B62" s="180">
        <v>1496</v>
      </c>
      <c r="C62" s="181" t="s">
        <v>2017</v>
      </c>
      <c r="D62" s="182" t="s">
        <v>733</v>
      </c>
      <c r="E62" s="182" t="s">
        <v>35</v>
      </c>
      <c r="F62" s="183" t="s">
        <v>2660</v>
      </c>
      <c r="G62" s="183" t="s">
        <v>589</v>
      </c>
      <c r="H62" s="182" t="s">
        <v>2559</v>
      </c>
      <c r="I62" s="184">
        <v>3600</v>
      </c>
      <c r="J62" s="185">
        <v>4200</v>
      </c>
    </row>
    <row r="63" spans="2:10">
      <c r="B63" s="180">
        <v>1497</v>
      </c>
      <c r="C63" s="181" t="s">
        <v>2017</v>
      </c>
      <c r="D63" s="182" t="s">
        <v>733</v>
      </c>
      <c r="E63" s="182" t="s">
        <v>35</v>
      </c>
      <c r="F63" s="183" t="s">
        <v>2660</v>
      </c>
      <c r="G63" s="183" t="s">
        <v>589</v>
      </c>
      <c r="H63" s="182" t="s">
        <v>2557</v>
      </c>
      <c r="I63" s="184">
        <v>3600</v>
      </c>
      <c r="J63" s="185">
        <v>4200</v>
      </c>
    </row>
    <row r="64" spans="2:10">
      <c r="B64" s="180">
        <v>1474</v>
      </c>
      <c r="C64" s="181" t="s">
        <v>2017</v>
      </c>
      <c r="D64" s="182" t="s">
        <v>733</v>
      </c>
      <c r="E64" s="182" t="s">
        <v>639</v>
      </c>
      <c r="F64" s="183" t="s">
        <v>2034</v>
      </c>
      <c r="G64" s="183" t="s">
        <v>593</v>
      </c>
      <c r="H64" s="182" t="s">
        <v>752</v>
      </c>
      <c r="I64" s="184">
        <v>2400</v>
      </c>
      <c r="J64" s="185">
        <v>2800</v>
      </c>
    </row>
    <row r="65" spans="2:10">
      <c r="B65" s="180">
        <v>1475</v>
      </c>
      <c r="C65" s="181" t="s">
        <v>2017</v>
      </c>
      <c r="D65" s="182" t="s">
        <v>733</v>
      </c>
      <c r="E65" s="182" t="s">
        <v>639</v>
      </c>
      <c r="F65" s="183" t="s">
        <v>2034</v>
      </c>
      <c r="G65" s="183" t="s">
        <v>593</v>
      </c>
      <c r="H65" s="182" t="s">
        <v>2563</v>
      </c>
      <c r="I65" s="184">
        <v>2400</v>
      </c>
      <c r="J65" s="185">
        <v>2800</v>
      </c>
    </row>
    <row r="66" spans="2:10">
      <c r="B66" s="180">
        <v>1476</v>
      </c>
      <c r="C66" s="181" t="s">
        <v>2017</v>
      </c>
      <c r="D66" s="182" t="s">
        <v>733</v>
      </c>
      <c r="E66" s="182" t="s">
        <v>639</v>
      </c>
      <c r="F66" s="183" t="s">
        <v>2034</v>
      </c>
      <c r="G66" s="183" t="s">
        <v>593</v>
      </c>
      <c r="H66" s="182" t="s">
        <v>2565</v>
      </c>
      <c r="I66" s="184">
        <v>2400</v>
      </c>
      <c r="J66" s="185">
        <v>2800</v>
      </c>
    </row>
    <row r="67" spans="2:10">
      <c r="B67" s="180">
        <v>1477</v>
      </c>
      <c r="C67" s="181" t="s">
        <v>2017</v>
      </c>
      <c r="D67" s="182" t="s">
        <v>733</v>
      </c>
      <c r="E67" s="182" t="s">
        <v>639</v>
      </c>
      <c r="F67" s="183" t="s">
        <v>2034</v>
      </c>
      <c r="G67" s="183" t="s">
        <v>593</v>
      </c>
      <c r="H67" s="182" t="s">
        <v>2733</v>
      </c>
      <c r="I67" s="186">
        <v>2400</v>
      </c>
      <c r="J67" s="187">
        <v>2800</v>
      </c>
    </row>
    <row r="68" spans="2:10">
      <c r="B68" s="180">
        <v>1478</v>
      </c>
      <c r="C68" s="181" t="s">
        <v>2017</v>
      </c>
      <c r="D68" s="182" t="s">
        <v>733</v>
      </c>
      <c r="E68" s="182" t="s">
        <v>639</v>
      </c>
      <c r="F68" s="183" t="s">
        <v>2034</v>
      </c>
      <c r="G68" s="183" t="s">
        <v>593</v>
      </c>
      <c r="H68" s="182" t="s">
        <v>2559</v>
      </c>
      <c r="I68" s="186">
        <v>2400</v>
      </c>
      <c r="J68" s="187">
        <v>2800</v>
      </c>
    </row>
    <row r="69" spans="2:10">
      <c r="B69" s="180">
        <v>1661</v>
      </c>
      <c r="C69" s="181" t="s">
        <v>2017</v>
      </c>
      <c r="D69" s="182" t="s">
        <v>733</v>
      </c>
      <c r="E69" s="182" t="s">
        <v>2561</v>
      </c>
      <c r="F69" s="183" t="s">
        <v>2562</v>
      </c>
      <c r="G69" s="183" t="s">
        <v>593</v>
      </c>
      <c r="H69" s="182" t="s">
        <v>752</v>
      </c>
      <c r="I69" s="186">
        <v>1280</v>
      </c>
      <c r="J69" s="187">
        <v>1400</v>
      </c>
    </row>
    <row r="70" spans="2:10">
      <c r="B70" s="180">
        <v>1662</v>
      </c>
      <c r="C70" s="181" t="s">
        <v>2017</v>
      </c>
      <c r="D70" s="182" t="s">
        <v>733</v>
      </c>
      <c r="E70" s="182" t="s">
        <v>2561</v>
      </c>
      <c r="F70" s="183" t="s">
        <v>2562</v>
      </c>
      <c r="G70" s="183" t="s">
        <v>593</v>
      </c>
      <c r="H70" s="182" t="s">
        <v>2563</v>
      </c>
      <c r="I70" s="186">
        <v>1280</v>
      </c>
      <c r="J70" s="187">
        <v>1400</v>
      </c>
    </row>
    <row r="71" spans="2:10">
      <c r="B71" s="180">
        <v>1663</v>
      </c>
      <c r="C71" s="181" t="s">
        <v>2017</v>
      </c>
      <c r="D71" s="182" t="s">
        <v>733</v>
      </c>
      <c r="E71" s="182" t="s">
        <v>2561</v>
      </c>
      <c r="F71" s="183" t="s">
        <v>2562</v>
      </c>
      <c r="G71" s="183" t="s">
        <v>593</v>
      </c>
      <c r="H71" s="182" t="s">
        <v>2559</v>
      </c>
      <c r="I71" s="184">
        <v>1280</v>
      </c>
      <c r="J71" s="185">
        <v>1400</v>
      </c>
    </row>
    <row r="72" spans="2:10">
      <c r="B72" s="180">
        <v>1664</v>
      </c>
      <c r="C72" s="181" t="s">
        <v>2017</v>
      </c>
      <c r="D72" s="182" t="s">
        <v>733</v>
      </c>
      <c r="E72" s="182" t="s">
        <v>2561</v>
      </c>
      <c r="F72" s="183" t="s">
        <v>2562</v>
      </c>
      <c r="G72" s="183" t="s">
        <v>593</v>
      </c>
      <c r="H72" s="182" t="s">
        <v>2564</v>
      </c>
      <c r="I72" s="184">
        <v>1280</v>
      </c>
      <c r="J72" s="185">
        <v>1400</v>
      </c>
    </row>
    <row r="73" spans="2:10">
      <c r="B73" s="180">
        <v>1665</v>
      </c>
      <c r="C73" s="181" t="s">
        <v>2017</v>
      </c>
      <c r="D73" s="182" t="s">
        <v>733</v>
      </c>
      <c r="E73" s="182" t="s">
        <v>2561</v>
      </c>
      <c r="F73" s="183" t="s">
        <v>2562</v>
      </c>
      <c r="G73" s="183" t="s">
        <v>593</v>
      </c>
      <c r="H73" s="182" t="s">
        <v>2557</v>
      </c>
      <c r="I73" s="184">
        <v>1280</v>
      </c>
      <c r="J73" s="185">
        <v>1400</v>
      </c>
    </row>
    <row r="74" spans="2:10">
      <c r="B74" s="180">
        <v>1666</v>
      </c>
      <c r="C74" s="181" t="s">
        <v>2017</v>
      </c>
      <c r="D74" s="182" t="s">
        <v>733</v>
      </c>
      <c r="E74" s="182" t="s">
        <v>2561</v>
      </c>
      <c r="F74" s="183" t="s">
        <v>2562</v>
      </c>
      <c r="G74" s="183" t="s">
        <v>593</v>
      </c>
      <c r="H74" s="182" t="s">
        <v>2558</v>
      </c>
      <c r="I74" s="184">
        <v>1280</v>
      </c>
      <c r="J74" s="185">
        <v>1400</v>
      </c>
    </row>
    <row r="75" spans="2:10">
      <c r="B75" s="180">
        <v>1667</v>
      </c>
      <c r="C75" s="181" t="s">
        <v>2017</v>
      </c>
      <c r="D75" s="182" t="s">
        <v>733</v>
      </c>
      <c r="E75" s="182" t="s">
        <v>2561</v>
      </c>
      <c r="F75" s="183" t="s">
        <v>2562</v>
      </c>
      <c r="G75" s="183" t="s">
        <v>593</v>
      </c>
      <c r="H75" s="182" t="s">
        <v>2565</v>
      </c>
      <c r="I75" s="184">
        <v>1280</v>
      </c>
      <c r="J75" s="185">
        <v>1400</v>
      </c>
    </row>
    <row r="76" spans="2:10">
      <c r="B76" s="180">
        <v>1623</v>
      </c>
      <c r="C76" s="181" t="s">
        <v>2017</v>
      </c>
      <c r="D76" s="182" t="s">
        <v>733</v>
      </c>
      <c r="E76" s="182" t="s">
        <v>224</v>
      </c>
      <c r="F76" s="183" t="s">
        <v>2029</v>
      </c>
      <c r="G76" s="183" t="s">
        <v>593</v>
      </c>
      <c r="H76" s="182" t="s">
        <v>1277</v>
      </c>
      <c r="I76" s="184">
        <v>1200</v>
      </c>
      <c r="J76" s="185">
        <v>1400</v>
      </c>
    </row>
    <row r="77" spans="2:10">
      <c r="B77" s="180">
        <v>1625</v>
      </c>
      <c r="C77" s="181" t="s">
        <v>2017</v>
      </c>
      <c r="D77" s="182" t="s">
        <v>733</v>
      </c>
      <c r="E77" s="182" t="s">
        <v>224</v>
      </c>
      <c r="F77" s="183" t="s">
        <v>2029</v>
      </c>
      <c r="G77" s="183" t="s">
        <v>593</v>
      </c>
      <c r="H77" s="182" t="s">
        <v>2564</v>
      </c>
      <c r="I77" s="184">
        <v>1200</v>
      </c>
      <c r="J77" s="185">
        <v>1400</v>
      </c>
    </row>
    <row r="78" spans="2:10">
      <c r="B78" s="180">
        <v>1668</v>
      </c>
      <c r="C78" s="181" t="s">
        <v>2017</v>
      </c>
      <c r="D78" s="182" t="s">
        <v>733</v>
      </c>
      <c r="E78" s="182" t="s">
        <v>224</v>
      </c>
      <c r="F78" s="183" t="s">
        <v>2029</v>
      </c>
      <c r="G78" s="183" t="s">
        <v>593</v>
      </c>
      <c r="H78" s="182" t="s">
        <v>752</v>
      </c>
      <c r="I78" s="184">
        <v>1200</v>
      </c>
      <c r="J78" s="185">
        <v>1400</v>
      </c>
    </row>
    <row r="79" spans="2:10">
      <c r="B79" s="180">
        <v>1669</v>
      </c>
      <c r="C79" s="181" t="s">
        <v>2017</v>
      </c>
      <c r="D79" s="182" t="s">
        <v>733</v>
      </c>
      <c r="E79" s="182" t="s">
        <v>224</v>
      </c>
      <c r="F79" s="183" t="s">
        <v>2029</v>
      </c>
      <c r="G79" s="183" t="s">
        <v>593</v>
      </c>
      <c r="H79" s="182" t="s">
        <v>2557</v>
      </c>
      <c r="I79" s="184">
        <v>1200</v>
      </c>
      <c r="J79" s="185">
        <v>1400</v>
      </c>
    </row>
    <row r="80" spans="2:10">
      <c r="B80" s="180">
        <v>1670</v>
      </c>
      <c r="C80" s="181" t="s">
        <v>2017</v>
      </c>
      <c r="D80" s="182" t="s">
        <v>733</v>
      </c>
      <c r="E80" s="182" t="s">
        <v>224</v>
      </c>
      <c r="F80" s="183" t="s">
        <v>2029</v>
      </c>
      <c r="G80" s="183" t="s">
        <v>593</v>
      </c>
      <c r="H80" s="182" t="s">
        <v>2732</v>
      </c>
      <c r="I80" s="184">
        <v>1200</v>
      </c>
      <c r="J80" s="185">
        <v>1400</v>
      </c>
    </row>
    <row r="81" spans="2:10">
      <c r="B81" s="180">
        <v>1671</v>
      </c>
      <c r="C81" s="181" t="s">
        <v>2017</v>
      </c>
      <c r="D81" s="182" t="s">
        <v>733</v>
      </c>
      <c r="E81" s="182" t="s">
        <v>224</v>
      </c>
      <c r="F81" s="183" t="s">
        <v>2029</v>
      </c>
      <c r="G81" s="183" t="s">
        <v>593</v>
      </c>
      <c r="H81" s="182" t="s">
        <v>2733</v>
      </c>
      <c r="I81" s="184">
        <v>1200</v>
      </c>
      <c r="J81" s="185">
        <v>1400</v>
      </c>
    </row>
    <row r="82" spans="2:10">
      <c r="B82" s="180">
        <v>1672</v>
      </c>
      <c r="C82" s="181" t="s">
        <v>2017</v>
      </c>
      <c r="D82" s="182" t="s">
        <v>733</v>
      </c>
      <c r="E82" s="182" t="s">
        <v>224</v>
      </c>
      <c r="F82" s="183" t="s">
        <v>2029</v>
      </c>
      <c r="G82" s="183" t="s">
        <v>593</v>
      </c>
      <c r="H82" s="182" t="s">
        <v>2558</v>
      </c>
      <c r="I82" s="184">
        <v>1200</v>
      </c>
      <c r="J82" s="185">
        <v>1400</v>
      </c>
    </row>
    <row r="83" spans="2:10">
      <c r="B83" s="180">
        <v>1673</v>
      </c>
      <c r="C83" s="181" t="s">
        <v>2017</v>
      </c>
      <c r="D83" s="182" t="s">
        <v>733</v>
      </c>
      <c r="E83" s="182" t="s">
        <v>224</v>
      </c>
      <c r="F83" s="183" t="s">
        <v>2029</v>
      </c>
      <c r="G83" s="183" t="s">
        <v>593</v>
      </c>
      <c r="H83" s="182" t="s">
        <v>2559</v>
      </c>
      <c r="I83" s="184">
        <v>1200</v>
      </c>
      <c r="J83" s="185">
        <v>1400</v>
      </c>
    </row>
    <row r="84" spans="2:10">
      <c r="B84" s="180">
        <v>1674</v>
      </c>
      <c r="C84" s="181" t="s">
        <v>2017</v>
      </c>
      <c r="D84" s="182" t="s">
        <v>733</v>
      </c>
      <c r="E84" s="182" t="s">
        <v>224</v>
      </c>
      <c r="F84" s="183" t="s">
        <v>2029</v>
      </c>
      <c r="G84" s="183" t="s">
        <v>593</v>
      </c>
      <c r="H84" s="182" t="s">
        <v>2734</v>
      </c>
      <c r="I84" s="184">
        <v>1200</v>
      </c>
      <c r="J84" s="185">
        <v>1400</v>
      </c>
    </row>
    <row r="85" spans="2:10">
      <c r="B85" s="180">
        <v>1675</v>
      </c>
      <c r="C85" s="181" t="s">
        <v>2017</v>
      </c>
      <c r="D85" s="182" t="s">
        <v>733</v>
      </c>
      <c r="E85" s="182" t="s">
        <v>224</v>
      </c>
      <c r="F85" s="183" t="s">
        <v>2029</v>
      </c>
      <c r="G85" s="183" t="s">
        <v>593</v>
      </c>
      <c r="H85" s="182" t="s">
        <v>2563</v>
      </c>
      <c r="I85" s="184">
        <v>1200</v>
      </c>
      <c r="J85" s="185">
        <v>1400</v>
      </c>
    </row>
    <row r="86" spans="2:10">
      <c r="B86" s="180">
        <v>1676</v>
      </c>
      <c r="C86" s="181" t="s">
        <v>2017</v>
      </c>
      <c r="D86" s="182" t="s">
        <v>733</v>
      </c>
      <c r="E86" s="182" t="s">
        <v>224</v>
      </c>
      <c r="F86" s="183" t="s">
        <v>2029</v>
      </c>
      <c r="G86" s="183" t="s">
        <v>593</v>
      </c>
      <c r="H86" s="182" t="s">
        <v>2735</v>
      </c>
      <c r="I86" s="184">
        <v>1200</v>
      </c>
      <c r="J86" s="185">
        <v>1400</v>
      </c>
    </row>
    <row r="87" spans="2:10">
      <c r="B87" s="180">
        <v>1677</v>
      </c>
      <c r="C87" s="181" t="s">
        <v>2017</v>
      </c>
      <c r="D87" s="182" t="s">
        <v>733</v>
      </c>
      <c r="E87" s="182" t="s">
        <v>224</v>
      </c>
      <c r="F87" s="183" t="s">
        <v>2029</v>
      </c>
      <c r="G87" s="183" t="s">
        <v>593</v>
      </c>
      <c r="H87" s="182" t="s">
        <v>2565</v>
      </c>
      <c r="I87" s="184">
        <v>1200</v>
      </c>
      <c r="J87" s="185">
        <v>1400</v>
      </c>
    </row>
    <row r="88" spans="2:10">
      <c r="B88" s="180">
        <v>1678</v>
      </c>
      <c r="C88" s="181" t="s">
        <v>2017</v>
      </c>
      <c r="D88" s="182" t="s">
        <v>733</v>
      </c>
      <c r="E88" s="182" t="s">
        <v>224</v>
      </c>
      <c r="F88" s="183" t="s">
        <v>2029</v>
      </c>
      <c r="G88" s="183" t="s">
        <v>593</v>
      </c>
      <c r="H88" s="182" t="s">
        <v>2736</v>
      </c>
      <c r="I88" s="184">
        <v>1200</v>
      </c>
      <c r="J88" s="185">
        <v>1400</v>
      </c>
    </row>
    <row r="89" spans="2:10">
      <c r="B89" s="180">
        <v>1679</v>
      </c>
      <c r="C89" s="181" t="s">
        <v>2017</v>
      </c>
      <c r="D89" s="182" t="s">
        <v>733</v>
      </c>
      <c r="E89" s="182" t="s">
        <v>224</v>
      </c>
      <c r="F89" s="183" t="s">
        <v>2029</v>
      </c>
      <c r="G89" s="183" t="s">
        <v>593</v>
      </c>
      <c r="H89" s="182" t="s">
        <v>2737</v>
      </c>
      <c r="I89" s="184">
        <v>1200</v>
      </c>
      <c r="J89" s="185">
        <v>1400</v>
      </c>
    </row>
    <row r="90" spans="2:10">
      <c r="B90" s="180">
        <v>1000</v>
      </c>
      <c r="C90" s="181" t="s">
        <v>2017</v>
      </c>
      <c r="D90" s="182" t="s">
        <v>618</v>
      </c>
      <c r="E90" s="182" t="s">
        <v>618</v>
      </c>
      <c r="F90" s="183" t="s">
        <v>2019</v>
      </c>
      <c r="G90" s="183" t="s">
        <v>593</v>
      </c>
      <c r="H90" s="182" t="s">
        <v>402</v>
      </c>
      <c r="I90" s="184">
        <v>3600</v>
      </c>
      <c r="J90" s="185">
        <v>4000</v>
      </c>
    </row>
    <row r="91" spans="2:10">
      <c r="B91" s="180">
        <v>1001</v>
      </c>
      <c r="C91" s="181" t="s">
        <v>2017</v>
      </c>
      <c r="D91" s="182" t="s">
        <v>618</v>
      </c>
      <c r="E91" s="182" t="s">
        <v>618</v>
      </c>
      <c r="F91" s="183" t="s">
        <v>2019</v>
      </c>
      <c r="G91" s="183" t="s">
        <v>593</v>
      </c>
      <c r="H91" s="182" t="s">
        <v>404</v>
      </c>
      <c r="I91" s="184">
        <v>3600</v>
      </c>
      <c r="J91" s="185">
        <v>4000</v>
      </c>
    </row>
    <row r="92" spans="2:10">
      <c r="B92" s="180">
        <v>1002</v>
      </c>
      <c r="C92" s="181" t="s">
        <v>2017</v>
      </c>
      <c r="D92" s="182" t="s">
        <v>618</v>
      </c>
      <c r="E92" s="182" t="s">
        <v>618</v>
      </c>
      <c r="F92" s="183" t="s">
        <v>2019</v>
      </c>
      <c r="G92" s="183" t="s">
        <v>593</v>
      </c>
      <c r="H92" s="182" t="s">
        <v>406</v>
      </c>
      <c r="I92" s="184">
        <v>3600</v>
      </c>
      <c r="J92" s="185">
        <v>4000</v>
      </c>
    </row>
    <row r="93" spans="2:10">
      <c r="B93" s="180">
        <v>1003</v>
      </c>
      <c r="C93" s="181" t="s">
        <v>2017</v>
      </c>
      <c r="D93" s="182" t="s">
        <v>618</v>
      </c>
      <c r="E93" s="182" t="s">
        <v>618</v>
      </c>
      <c r="F93" s="183" t="s">
        <v>2019</v>
      </c>
      <c r="G93" s="183" t="s">
        <v>593</v>
      </c>
      <c r="H93" s="182" t="s">
        <v>656</v>
      </c>
      <c r="I93" s="184">
        <v>3600</v>
      </c>
      <c r="J93" s="185">
        <v>4000</v>
      </c>
    </row>
    <row r="94" spans="2:10">
      <c r="B94" s="180">
        <v>1004</v>
      </c>
      <c r="C94" s="181" t="s">
        <v>2017</v>
      </c>
      <c r="D94" s="182" t="s">
        <v>618</v>
      </c>
      <c r="E94" s="182" t="s">
        <v>618</v>
      </c>
      <c r="F94" s="183" t="s">
        <v>2019</v>
      </c>
      <c r="G94" s="183" t="s">
        <v>593</v>
      </c>
      <c r="H94" s="182" t="s">
        <v>407</v>
      </c>
      <c r="I94" s="184">
        <v>3600</v>
      </c>
      <c r="J94" s="185">
        <v>4000</v>
      </c>
    </row>
    <row r="95" spans="2:10">
      <c r="B95" s="180">
        <v>1005</v>
      </c>
      <c r="C95" s="181" t="s">
        <v>2017</v>
      </c>
      <c r="D95" s="182" t="s">
        <v>618</v>
      </c>
      <c r="E95" s="182" t="s">
        <v>618</v>
      </c>
      <c r="F95" s="183" t="s">
        <v>2019</v>
      </c>
      <c r="G95" s="183" t="s">
        <v>593</v>
      </c>
      <c r="H95" s="182" t="s">
        <v>1013</v>
      </c>
      <c r="I95" s="186">
        <v>3600</v>
      </c>
      <c r="J95" s="187">
        <v>4000</v>
      </c>
    </row>
    <row r="96" spans="2:10">
      <c r="B96" s="180">
        <v>1006</v>
      </c>
      <c r="C96" s="181" t="s">
        <v>2017</v>
      </c>
      <c r="D96" s="182" t="s">
        <v>618</v>
      </c>
      <c r="E96" s="182" t="s">
        <v>618</v>
      </c>
      <c r="F96" s="183" t="s">
        <v>2019</v>
      </c>
      <c r="G96" s="183" t="s">
        <v>593</v>
      </c>
      <c r="H96" s="182" t="s">
        <v>410</v>
      </c>
      <c r="I96" s="186">
        <v>3600</v>
      </c>
      <c r="J96" s="187">
        <v>4000</v>
      </c>
    </row>
    <row r="97" spans="2:10">
      <c r="B97" s="180">
        <v>1007</v>
      </c>
      <c r="C97" s="181" t="s">
        <v>2017</v>
      </c>
      <c r="D97" s="182" t="s">
        <v>618</v>
      </c>
      <c r="E97" s="182" t="s">
        <v>618</v>
      </c>
      <c r="F97" s="183" t="s">
        <v>2019</v>
      </c>
      <c r="G97" s="183" t="s">
        <v>593</v>
      </c>
      <c r="H97" s="182" t="s">
        <v>411</v>
      </c>
      <c r="I97" s="186">
        <v>3600</v>
      </c>
      <c r="J97" s="187">
        <v>4000</v>
      </c>
    </row>
    <row r="98" spans="2:10">
      <c r="B98" s="180">
        <v>1009</v>
      </c>
      <c r="C98" s="181" t="s">
        <v>2017</v>
      </c>
      <c r="D98" s="182" t="s">
        <v>618</v>
      </c>
      <c r="E98" s="182" t="s">
        <v>618</v>
      </c>
      <c r="F98" s="183" t="s">
        <v>2019</v>
      </c>
      <c r="G98" s="183" t="s">
        <v>593</v>
      </c>
      <c r="H98" s="182" t="s">
        <v>2738</v>
      </c>
      <c r="I98" s="186">
        <v>3600</v>
      </c>
      <c r="J98" s="187">
        <v>4000</v>
      </c>
    </row>
    <row r="99" spans="2:10">
      <c r="B99" s="180">
        <v>1010</v>
      </c>
      <c r="C99" s="181" t="s">
        <v>2017</v>
      </c>
      <c r="D99" s="182" t="s">
        <v>618</v>
      </c>
      <c r="E99" s="182" t="s">
        <v>618</v>
      </c>
      <c r="F99" s="183" t="s">
        <v>2019</v>
      </c>
      <c r="G99" s="183" t="s">
        <v>593</v>
      </c>
      <c r="H99" s="182" t="s">
        <v>2739</v>
      </c>
      <c r="I99" s="184">
        <v>3600</v>
      </c>
      <c r="J99" s="185">
        <v>4000</v>
      </c>
    </row>
    <row r="100" spans="2:10">
      <c r="B100" s="180">
        <v>1011</v>
      </c>
      <c r="C100" s="181" t="s">
        <v>2017</v>
      </c>
      <c r="D100" s="182" t="s">
        <v>618</v>
      </c>
      <c r="E100" s="182" t="s">
        <v>618</v>
      </c>
      <c r="F100" s="183" t="s">
        <v>2019</v>
      </c>
      <c r="G100" s="183" t="s">
        <v>593</v>
      </c>
      <c r="H100" s="182" t="s">
        <v>414</v>
      </c>
      <c r="I100" s="184">
        <v>3600</v>
      </c>
      <c r="J100" s="185">
        <v>4000</v>
      </c>
    </row>
    <row r="101" spans="2:10">
      <c r="B101" s="180">
        <v>1012</v>
      </c>
      <c r="C101" s="181" t="s">
        <v>2017</v>
      </c>
      <c r="D101" s="182" t="s">
        <v>618</v>
      </c>
      <c r="E101" s="182" t="s">
        <v>618</v>
      </c>
      <c r="F101" s="183" t="s">
        <v>2019</v>
      </c>
      <c r="G101" s="183" t="s">
        <v>593</v>
      </c>
      <c r="H101" s="182" t="s">
        <v>415</v>
      </c>
      <c r="I101" s="184">
        <v>3600</v>
      </c>
      <c r="J101" s="185">
        <v>4000</v>
      </c>
    </row>
    <row r="102" spans="2:10">
      <c r="B102" s="180">
        <v>1013</v>
      </c>
      <c r="C102" s="181" t="s">
        <v>2017</v>
      </c>
      <c r="D102" s="182" t="s">
        <v>618</v>
      </c>
      <c r="E102" s="182" t="s">
        <v>618</v>
      </c>
      <c r="F102" s="183" t="s">
        <v>2019</v>
      </c>
      <c r="G102" s="183" t="s">
        <v>593</v>
      </c>
      <c r="H102" s="182" t="s">
        <v>416</v>
      </c>
      <c r="I102" s="184">
        <v>3600</v>
      </c>
      <c r="J102" s="185">
        <v>4000</v>
      </c>
    </row>
    <row r="103" spans="2:10">
      <c r="B103" s="180">
        <v>1014</v>
      </c>
      <c r="C103" s="181" t="s">
        <v>2017</v>
      </c>
      <c r="D103" s="182" t="s">
        <v>618</v>
      </c>
      <c r="E103" s="182" t="s">
        <v>618</v>
      </c>
      <c r="F103" s="183" t="s">
        <v>2019</v>
      </c>
      <c r="G103" s="183" t="s">
        <v>593</v>
      </c>
      <c r="H103" s="182" t="s">
        <v>2740</v>
      </c>
      <c r="I103" s="186">
        <v>3600</v>
      </c>
      <c r="J103" s="187">
        <v>4000</v>
      </c>
    </row>
    <row r="104" spans="2:10">
      <c r="B104" s="180">
        <v>1015</v>
      </c>
      <c r="C104" s="181" t="s">
        <v>2017</v>
      </c>
      <c r="D104" s="182" t="s">
        <v>618</v>
      </c>
      <c r="E104" s="182" t="s">
        <v>618</v>
      </c>
      <c r="F104" s="183" t="s">
        <v>2019</v>
      </c>
      <c r="G104" s="183" t="s">
        <v>593</v>
      </c>
      <c r="H104" s="182" t="s">
        <v>417</v>
      </c>
      <c r="I104" s="184">
        <v>3600</v>
      </c>
      <c r="J104" s="185">
        <v>4000</v>
      </c>
    </row>
    <row r="105" spans="2:10">
      <c r="B105" s="180">
        <v>1017</v>
      </c>
      <c r="C105" s="181" t="s">
        <v>2017</v>
      </c>
      <c r="D105" s="182" t="s">
        <v>618</v>
      </c>
      <c r="E105" s="182" t="s">
        <v>618</v>
      </c>
      <c r="F105" s="183" t="s">
        <v>2019</v>
      </c>
      <c r="G105" s="183" t="s">
        <v>593</v>
      </c>
      <c r="H105" s="182" t="s">
        <v>2726</v>
      </c>
      <c r="I105" s="184">
        <v>3600</v>
      </c>
      <c r="J105" s="185">
        <v>4000</v>
      </c>
    </row>
    <row r="106" spans="2:10">
      <c r="B106" s="180">
        <v>1018</v>
      </c>
      <c r="C106" s="181" t="s">
        <v>2017</v>
      </c>
      <c r="D106" s="182" t="s">
        <v>618</v>
      </c>
      <c r="E106" s="182" t="s">
        <v>618</v>
      </c>
      <c r="F106" s="183" t="s">
        <v>2019</v>
      </c>
      <c r="G106" s="183" t="s">
        <v>593</v>
      </c>
      <c r="H106" s="182" t="s">
        <v>2721</v>
      </c>
      <c r="I106" s="184">
        <v>3600</v>
      </c>
      <c r="J106" s="185">
        <v>4000</v>
      </c>
    </row>
    <row r="107" spans="2:10">
      <c r="B107" s="180">
        <v>1019</v>
      </c>
      <c r="C107" s="181" t="s">
        <v>2017</v>
      </c>
      <c r="D107" s="182" t="s">
        <v>618</v>
      </c>
      <c r="E107" s="182" t="s">
        <v>618</v>
      </c>
      <c r="F107" s="183" t="s">
        <v>2019</v>
      </c>
      <c r="G107" s="183" t="s">
        <v>593</v>
      </c>
      <c r="H107" s="182" t="s">
        <v>2727</v>
      </c>
      <c r="I107" s="184">
        <v>3600</v>
      </c>
      <c r="J107" s="185">
        <v>4000</v>
      </c>
    </row>
    <row r="108" spans="2:10">
      <c r="B108" s="180">
        <v>1020</v>
      </c>
      <c r="C108" s="181" t="s">
        <v>2017</v>
      </c>
      <c r="D108" s="182" t="s">
        <v>618</v>
      </c>
      <c r="E108" s="182" t="s">
        <v>618</v>
      </c>
      <c r="F108" s="183" t="s">
        <v>2019</v>
      </c>
      <c r="G108" s="183" t="s">
        <v>593</v>
      </c>
      <c r="H108" s="182" t="s">
        <v>2741</v>
      </c>
      <c r="I108" s="186">
        <v>3600</v>
      </c>
      <c r="J108" s="187">
        <v>4000</v>
      </c>
    </row>
    <row r="109" spans="2:10">
      <c r="B109" s="180">
        <v>1021</v>
      </c>
      <c r="C109" s="181" t="s">
        <v>2017</v>
      </c>
      <c r="D109" s="182" t="s">
        <v>618</v>
      </c>
      <c r="E109" s="182" t="s">
        <v>618</v>
      </c>
      <c r="F109" s="183" t="s">
        <v>2019</v>
      </c>
      <c r="G109" s="183" t="s">
        <v>593</v>
      </c>
      <c r="H109" s="182" t="s">
        <v>687</v>
      </c>
      <c r="I109" s="184">
        <v>3600</v>
      </c>
      <c r="J109" s="185">
        <v>4000</v>
      </c>
    </row>
    <row r="110" spans="2:10">
      <c r="B110" s="180">
        <v>1022</v>
      </c>
      <c r="C110" s="181" t="s">
        <v>2017</v>
      </c>
      <c r="D110" s="182" t="s">
        <v>618</v>
      </c>
      <c r="E110" s="182" t="s">
        <v>618</v>
      </c>
      <c r="F110" s="183" t="s">
        <v>2019</v>
      </c>
      <c r="G110" s="183" t="s">
        <v>593</v>
      </c>
      <c r="H110" s="182" t="s">
        <v>2552</v>
      </c>
      <c r="I110" s="184">
        <v>3600</v>
      </c>
      <c r="J110" s="185">
        <v>4000</v>
      </c>
    </row>
    <row r="111" spans="2:10">
      <c r="B111" s="180">
        <v>1023</v>
      </c>
      <c r="C111" s="181" t="s">
        <v>2017</v>
      </c>
      <c r="D111" s="182" t="s">
        <v>618</v>
      </c>
      <c r="E111" s="182" t="s">
        <v>618</v>
      </c>
      <c r="F111" s="183" t="s">
        <v>2019</v>
      </c>
      <c r="G111" s="183" t="s">
        <v>593</v>
      </c>
      <c r="H111" s="182" t="s">
        <v>2553</v>
      </c>
      <c r="I111" s="184">
        <v>3600</v>
      </c>
      <c r="J111" s="185">
        <v>4000</v>
      </c>
    </row>
    <row r="112" spans="2:10">
      <c r="B112" s="180">
        <v>1151</v>
      </c>
      <c r="C112" s="181" t="s">
        <v>2017</v>
      </c>
      <c r="D112" s="182" t="s">
        <v>618</v>
      </c>
      <c r="E112" s="182" t="s">
        <v>2551</v>
      </c>
      <c r="F112" s="183" t="s">
        <v>2028</v>
      </c>
      <c r="G112" s="183" t="s">
        <v>593</v>
      </c>
      <c r="H112" s="182" t="s">
        <v>402</v>
      </c>
      <c r="I112" s="186">
        <v>2600</v>
      </c>
      <c r="J112" s="187">
        <v>3000</v>
      </c>
    </row>
    <row r="113" spans="2:10">
      <c r="B113" s="180">
        <v>1152</v>
      </c>
      <c r="C113" s="181" t="s">
        <v>2017</v>
      </c>
      <c r="D113" s="182" t="s">
        <v>618</v>
      </c>
      <c r="E113" s="182" t="s">
        <v>2551</v>
      </c>
      <c r="F113" s="183" t="s">
        <v>2028</v>
      </c>
      <c r="G113" s="183" t="s">
        <v>593</v>
      </c>
      <c r="H113" s="182" t="s">
        <v>404</v>
      </c>
      <c r="I113" s="186">
        <v>2600</v>
      </c>
      <c r="J113" s="187">
        <v>3000</v>
      </c>
    </row>
    <row r="114" spans="2:10">
      <c r="B114" s="180">
        <v>1153</v>
      </c>
      <c r="C114" s="181" t="s">
        <v>2017</v>
      </c>
      <c r="D114" s="182" t="s">
        <v>618</v>
      </c>
      <c r="E114" s="182" t="s">
        <v>2551</v>
      </c>
      <c r="F114" s="183" t="s">
        <v>2028</v>
      </c>
      <c r="G114" s="183" t="s">
        <v>593</v>
      </c>
      <c r="H114" s="182" t="s">
        <v>406</v>
      </c>
      <c r="I114" s="186">
        <v>2600</v>
      </c>
      <c r="J114" s="187">
        <v>3000</v>
      </c>
    </row>
    <row r="115" spans="2:10">
      <c r="B115" s="180">
        <v>1154</v>
      </c>
      <c r="C115" s="181" t="s">
        <v>2017</v>
      </c>
      <c r="D115" s="182" t="s">
        <v>618</v>
      </c>
      <c r="E115" s="182" t="s">
        <v>2551</v>
      </c>
      <c r="F115" s="183" t="s">
        <v>2028</v>
      </c>
      <c r="G115" s="183" t="s">
        <v>593</v>
      </c>
      <c r="H115" s="182" t="s">
        <v>656</v>
      </c>
      <c r="I115" s="186">
        <v>2600</v>
      </c>
      <c r="J115" s="187">
        <v>3000</v>
      </c>
    </row>
    <row r="116" spans="2:10">
      <c r="B116" s="180">
        <v>1155</v>
      </c>
      <c r="C116" s="181" t="s">
        <v>2017</v>
      </c>
      <c r="D116" s="182" t="s">
        <v>618</v>
      </c>
      <c r="E116" s="182" t="s">
        <v>2551</v>
      </c>
      <c r="F116" s="183" t="s">
        <v>2028</v>
      </c>
      <c r="G116" s="183" t="s">
        <v>593</v>
      </c>
      <c r="H116" s="182" t="s">
        <v>407</v>
      </c>
      <c r="I116" s="186">
        <v>2600</v>
      </c>
      <c r="J116" s="187">
        <v>3000</v>
      </c>
    </row>
    <row r="117" spans="2:10">
      <c r="B117" s="180">
        <v>1156</v>
      </c>
      <c r="C117" s="181" t="s">
        <v>2017</v>
      </c>
      <c r="D117" s="182" t="s">
        <v>618</v>
      </c>
      <c r="E117" s="182" t="s">
        <v>2551</v>
      </c>
      <c r="F117" s="183" t="s">
        <v>2028</v>
      </c>
      <c r="G117" s="183" t="s">
        <v>593</v>
      </c>
      <c r="H117" s="182" t="s">
        <v>1013</v>
      </c>
      <c r="I117" s="186">
        <v>2600</v>
      </c>
      <c r="J117" s="187">
        <v>3000</v>
      </c>
    </row>
    <row r="118" spans="2:10">
      <c r="B118" s="180">
        <v>1157</v>
      </c>
      <c r="C118" s="181" t="s">
        <v>2017</v>
      </c>
      <c r="D118" s="182" t="s">
        <v>618</v>
      </c>
      <c r="E118" s="182" t="s">
        <v>2551</v>
      </c>
      <c r="F118" s="183" t="s">
        <v>2028</v>
      </c>
      <c r="G118" s="183" t="s">
        <v>593</v>
      </c>
      <c r="H118" s="182" t="s">
        <v>410</v>
      </c>
      <c r="I118" s="186">
        <v>2600</v>
      </c>
      <c r="J118" s="187">
        <v>3000</v>
      </c>
    </row>
    <row r="119" spans="2:10">
      <c r="B119" s="180">
        <v>1158</v>
      </c>
      <c r="C119" s="181" t="s">
        <v>2017</v>
      </c>
      <c r="D119" s="182" t="s">
        <v>618</v>
      </c>
      <c r="E119" s="182" t="s">
        <v>2551</v>
      </c>
      <c r="F119" s="183" t="s">
        <v>2028</v>
      </c>
      <c r="G119" s="183" t="s">
        <v>593</v>
      </c>
      <c r="H119" s="182" t="s">
        <v>411</v>
      </c>
      <c r="I119" s="184">
        <v>2600</v>
      </c>
      <c r="J119" s="185">
        <v>3000</v>
      </c>
    </row>
    <row r="120" spans="2:10">
      <c r="B120" s="180">
        <v>1159</v>
      </c>
      <c r="C120" s="181" t="s">
        <v>2017</v>
      </c>
      <c r="D120" s="182" t="s">
        <v>618</v>
      </c>
      <c r="E120" s="182" t="s">
        <v>2551</v>
      </c>
      <c r="F120" s="183" t="s">
        <v>2028</v>
      </c>
      <c r="G120" s="183" t="s">
        <v>593</v>
      </c>
      <c r="H120" s="182" t="s">
        <v>412</v>
      </c>
      <c r="I120" s="184">
        <v>2600</v>
      </c>
      <c r="J120" s="185">
        <v>3000</v>
      </c>
    </row>
    <row r="121" spans="2:10">
      <c r="B121" s="180">
        <v>1160</v>
      </c>
      <c r="C121" s="181" t="s">
        <v>2017</v>
      </c>
      <c r="D121" s="182" t="s">
        <v>618</v>
      </c>
      <c r="E121" s="182" t="s">
        <v>2551</v>
      </c>
      <c r="F121" s="183" t="s">
        <v>2028</v>
      </c>
      <c r="G121" s="183" t="s">
        <v>593</v>
      </c>
      <c r="H121" s="182" t="s">
        <v>2738</v>
      </c>
      <c r="I121" s="184">
        <v>2600</v>
      </c>
      <c r="J121" s="185">
        <v>3000</v>
      </c>
    </row>
    <row r="122" spans="2:10">
      <c r="B122" s="180">
        <v>1163</v>
      </c>
      <c r="C122" s="181" t="s">
        <v>2017</v>
      </c>
      <c r="D122" s="182" t="s">
        <v>618</v>
      </c>
      <c r="E122" s="182" t="s">
        <v>2551</v>
      </c>
      <c r="F122" s="183" t="s">
        <v>2028</v>
      </c>
      <c r="G122" s="183" t="s">
        <v>593</v>
      </c>
      <c r="H122" s="182" t="s">
        <v>415</v>
      </c>
      <c r="I122" s="184">
        <v>2600</v>
      </c>
      <c r="J122" s="185">
        <v>3000</v>
      </c>
    </row>
    <row r="123" spans="2:10">
      <c r="B123" s="180">
        <v>1165</v>
      </c>
      <c r="C123" s="181" t="s">
        <v>2017</v>
      </c>
      <c r="D123" s="182" t="s">
        <v>618</v>
      </c>
      <c r="E123" s="182" t="s">
        <v>2551</v>
      </c>
      <c r="F123" s="183" t="s">
        <v>2028</v>
      </c>
      <c r="G123" s="183" t="s">
        <v>593</v>
      </c>
      <c r="H123" s="182" t="s">
        <v>2742</v>
      </c>
      <c r="I123" s="186">
        <v>2600</v>
      </c>
      <c r="J123" s="187">
        <v>3000</v>
      </c>
    </row>
    <row r="124" spans="2:10">
      <c r="B124" s="180">
        <v>1170</v>
      </c>
      <c r="C124" s="181" t="s">
        <v>2017</v>
      </c>
      <c r="D124" s="182" t="s">
        <v>618</v>
      </c>
      <c r="E124" s="182" t="s">
        <v>2551</v>
      </c>
      <c r="F124" s="183" t="s">
        <v>2028</v>
      </c>
      <c r="G124" s="183" t="s">
        <v>593</v>
      </c>
      <c r="H124" s="182" t="s">
        <v>417</v>
      </c>
      <c r="I124" s="186">
        <v>2600</v>
      </c>
      <c r="J124" s="187">
        <v>3000</v>
      </c>
    </row>
    <row r="125" spans="2:10">
      <c r="B125" s="180">
        <v>1172</v>
      </c>
      <c r="C125" s="181" t="s">
        <v>2017</v>
      </c>
      <c r="D125" s="182" t="s">
        <v>618</v>
      </c>
      <c r="E125" s="182" t="s">
        <v>2551</v>
      </c>
      <c r="F125" s="183" t="s">
        <v>2028</v>
      </c>
      <c r="G125" s="183" t="s">
        <v>593</v>
      </c>
      <c r="H125" s="182" t="s">
        <v>2726</v>
      </c>
      <c r="I125" s="186">
        <v>2600</v>
      </c>
      <c r="J125" s="187">
        <v>3000</v>
      </c>
    </row>
    <row r="126" spans="2:10">
      <c r="B126" s="180">
        <v>1173</v>
      </c>
      <c r="C126" s="181" t="s">
        <v>2017</v>
      </c>
      <c r="D126" s="182" t="s">
        <v>618</v>
      </c>
      <c r="E126" s="182" t="s">
        <v>2551</v>
      </c>
      <c r="F126" s="183" t="s">
        <v>2028</v>
      </c>
      <c r="G126" s="183" t="s">
        <v>593</v>
      </c>
      <c r="H126" s="182" t="s">
        <v>2721</v>
      </c>
      <c r="I126" s="184">
        <v>2600</v>
      </c>
      <c r="J126" s="185">
        <v>3000</v>
      </c>
    </row>
    <row r="127" spans="2:10">
      <c r="B127" s="180">
        <v>1174</v>
      </c>
      <c r="C127" s="181" t="s">
        <v>2017</v>
      </c>
      <c r="D127" s="182" t="s">
        <v>618</v>
      </c>
      <c r="E127" s="182" t="s">
        <v>2551</v>
      </c>
      <c r="F127" s="183" t="s">
        <v>2028</v>
      </c>
      <c r="G127" s="183" t="s">
        <v>593</v>
      </c>
      <c r="H127" s="182" t="s">
        <v>2727</v>
      </c>
      <c r="I127" s="184">
        <v>2600</v>
      </c>
      <c r="J127" s="185">
        <v>3000</v>
      </c>
    </row>
    <row r="128" spans="2:10">
      <c r="B128" s="180">
        <v>1175</v>
      </c>
      <c r="C128" s="181" t="s">
        <v>2017</v>
      </c>
      <c r="D128" s="182" t="s">
        <v>618</v>
      </c>
      <c r="E128" s="182" t="s">
        <v>2551</v>
      </c>
      <c r="F128" s="183" t="s">
        <v>2028</v>
      </c>
      <c r="G128" s="183" t="s">
        <v>593</v>
      </c>
      <c r="H128" s="182" t="s">
        <v>2741</v>
      </c>
      <c r="I128" s="184">
        <v>2600</v>
      </c>
      <c r="J128" s="185">
        <v>3000</v>
      </c>
    </row>
    <row r="129" spans="2:10">
      <c r="B129" s="180">
        <v>1176</v>
      </c>
      <c r="C129" s="181" t="s">
        <v>2017</v>
      </c>
      <c r="D129" s="182" t="s">
        <v>618</v>
      </c>
      <c r="E129" s="182" t="s">
        <v>2551</v>
      </c>
      <c r="F129" s="183" t="s">
        <v>2028</v>
      </c>
      <c r="G129" s="183" t="s">
        <v>593</v>
      </c>
      <c r="H129" s="182" t="s">
        <v>687</v>
      </c>
      <c r="I129" s="184">
        <v>2600</v>
      </c>
      <c r="J129" s="185">
        <v>3000</v>
      </c>
    </row>
    <row r="130" spans="2:10">
      <c r="B130" s="180">
        <v>1177</v>
      </c>
      <c r="C130" s="181" t="s">
        <v>2017</v>
      </c>
      <c r="D130" s="182" t="s">
        <v>618</v>
      </c>
      <c r="E130" s="182" t="s">
        <v>2551</v>
      </c>
      <c r="F130" s="183" t="s">
        <v>2028</v>
      </c>
      <c r="G130" s="183" t="s">
        <v>593</v>
      </c>
      <c r="H130" s="182" t="s">
        <v>2552</v>
      </c>
      <c r="I130" s="184">
        <v>2600</v>
      </c>
      <c r="J130" s="185">
        <v>3000</v>
      </c>
    </row>
    <row r="131" spans="2:10">
      <c r="B131" s="180">
        <v>1178</v>
      </c>
      <c r="C131" s="181" t="s">
        <v>2017</v>
      </c>
      <c r="D131" s="182" t="s">
        <v>618</v>
      </c>
      <c r="E131" s="182" t="s">
        <v>2551</v>
      </c>
      <c r="F131" s="183" t="s">
        <v>2028</v>
      </c>
      <c r="G131" s="183" t="s">
        <v>593</v>
      </c>
      <c r="H131" s="182" t="s">
        <v>2553</v>
      </c>
      <c r="I131" s="186">
        <v>2600</v>
      </c>
      <c r="J131" s="187">
        <v>3000</v>
      </c>
    </row>
    <row r="132" spans="2:10">
      <c r="B132" s="180">
        <v>1100</v>
      </c>
      <c r="C132" s="181" t="s">
        <v>2017</v>
      </c>
      <c r="D132" s="182" t="s">
        <v>618</v>
      </c>
      <c r="E132" s="182" t="s">
        <v>2661</v>
      </c>
      <c r="F132" s="183" t="s">
        <v>153</v>
      </c>
      <c r="G132" s="183" t="s">
        <v>153</v>
      </c>
      <c r="H132" s="182" t="s">
        <v>2743</v>
      </c>
      <c r="I132" s="186">
        <v>800</v>
      </c>
      <c r="J132" s="187">
        <v>900</v>
      </c>
    </row>
    <row r="133" spans="2:10">
      <c r="B133" s="180">
        <v>1116</v>
      </c>
      <c r="C133" s="181" t="s">
        <v>2017</v>
      </c>
      <c r="D133" s="182" t="s">
        <v>618</v>
      </c>
      <c r="E133" s="182" t="s">
        <v>2661</v>
      </c>
      <c r="F133" s="183" t="s">
        <v>153</v>
      </c>
      <c r="G133" s="183" t="s">
        <v>153</v>
      </c>
      <c r="H133" s="182" t="s">
        <v>2744</v>
      </c>
      <c r="I133" s="186">
        <v>800</v>
      </c>
      <c r="J133" s="187">
        <v>900</v>
      </c>
    </row>
    <row r="134" spans="2:10">
      <c r="B134" s="180">
        <v>1150</v>
      </c>
      <c r="C134" s="181" t="s">
        <v>2017</v>
      </c>
      <c r="D134" s="182" t="s">
        <v>618</v>
      </c>
      <c r="E134" s="182" t="s">
        <v>2662</v>
      </c>
      <c r="F134" s="183" t="s">
        <v>153</v>
      </c>
      <c r="G134" s="183" t="s">
        <v>153</v>
      </c>
      <c r="H134" s="182" t="s">
        <v>2745</v>
      </c>
      <c r="I134" s="186">
        <v>600</v>
      </c>
      <c r="J134" s="187">
        <v>800</v>
      </c>
    </row>
    <row r="135" spans="2:10">
      <c r="B135" s="180">
        <v>1760</v>
      </c>
      <c r="C135" s="181" t="s">
        <v>2017</v>
      </c>
      <c r="D135" s="182" t="s">
        <v>731</v>
      </c>
      <c r="E135" s="182" t="s">
        <v>663</v>
      </c>
      <c r="F135" s="183" t="s">
        <v>2642</v>
      </c>
      <c r="G135" s="183" t="s">
        <v>593</v>
      </c>
      <c r="H135" s="182" t="s">
        <v>402</v>
      </c>
      <c r="I135" s="186">
        <v>1990</v>
      </c>
      <c r="J135" s="187">
        <v>2200</v>
      </c>
    </row>
    <row r="136" spans="2:10">
      <c r="B136" s="180">
        <v>1761</v>
      </c>
      <c r="C136" s="181" t="s">
        <v>2017</v>
      </c>
      <c r="D136" s="182" t="s">
        <v>731</v>
      </c>
      <c r="E136" s="182" t="s">
        <v>663</v>
      </c>
      <c r="F136" s="183" t="s">
        <v>2642</v>
      </c>
      <c r="G136" s="183" t="s">
        <v>593</v>
      </c>
      <c r="H136" s="182" t="s">
        <v>404</v>
      </c>
      <c r="I136" s="186">
        <v>1990</v>
      </c>
      <c r="J136" s="187">
        <v>2200</v>
      </c>
    </row>
    <row r="137" spans="2:10">
      <c r="B137" s="180">
        <v>1762</v>
      </c>
      <c r="C137" s="181" t="s">
        <v>2017</v>
      </c>
      <c r="D137" s="182" t="s">
        <v>731</v>
      </c>
      <c r="E137" s="182" t="s">
        <v>663</v>
      </c>
      <c r="F137" s="183" t="s">
        <v>2642</v>
      </c>
      <c r="G137" s="183" t="s">
        <v>593</v>
      </c>
      <c r="H137" s="182" t="s">
        <v>991</v>
      </c>
      <c r="I137" s="186">
        <v>1990</v>
      </c>
      <c r="J137" s="187">
        <v>2200</v>
      </c>
    </row>
    <row r="138" spans="2:10">
      <c r="B138" s="180">
        <v>1763</v>
      </c>
      <c r="C138" s="181" t="s">
        <v>2017</v>
      </c>
      <c r="D138" s="182" t="s">
        <v>731</v>
      </c>
      <c r="E138" s="182" t="s">
        <v>663</v>
      </c>
      <c r="F138" s="183" t="s">
        <v>2642</v>
      </c>
      <c r="G138" s="183" t="s">
        <v>593</v>
      </c>
      <c r="H138" s="182" t="s">
        <v>410</v>
      </c>
      <c r="I138" s="186">
        <v>1990</v>
      </c>
      <c r="J138" s="187">
        <v>2200</v>
      </c>
    </row>
    <row r="139" spans="2:10">
      <c r="B139" s="180">
        <v>1764</v>
      </c>
      <c r="C139" s="181" t="s">
        <v>2017</v>
      </c>
      <c r="D139" s="182" t="s">
        <v>731</v>
      </c>
      <c r="E139" s="182" t="s">
        <v>663</v>
      </c>
      <c r="F139" s="183" t="s">
        <v>2642</v>
      </c>
      <c r="G139" s="183" t="s">
        <v>593</v>
      </c>
      <c r="H139" s="182" t="s">
        <v>411</v>
      </c>
      <c r="I139" s="186">
        <v>1990</v>
      </c>
      <c r="J139" s="187">
        <v>2200</v>
      </c>
    </row>
    <row r="140" spans="2:10">
      <c r="B140" s="180">
        <v>1765</v>
      </c>
      <c r="C140" s="181" t="s">
        <v>2017</v>
      </c>
      <c r="D140" s="182" t="s">
        <v>731</v>
      </c>
      <c r="E140" s="182" t="s">
        <v>663</v>
      </c>
      <c r="F140" s="183" t="s">
        <v>2642</v>
      </c>
      <c r="G140" s="183" t="s">
        <v>593</v>
      </c>
      <c r="H140" s="182" t="s">
        <v>165</v>
      </c>
      <c r="I140" s="186">
        <v>1990</v>
      </c>
      <c r="J140" s="187">
        <v>2200</v>
      </c>
    </row>
    <row r="141" spans="2:10">
      <c r="B141" s="180">
        <v>1767</v>
      </c>
      <c r="C141" s="181" t="s">
        <v>2017</v>
      </c>
      <c r="D141" s="182" t="s">
        <v>731</v>
      </c>
      <c r="E141" s="182" t="s">
        <v>663</v>
      </c>
      <c r="F141" s="183" t="s">
        <v>2642</v>
      </c>
      <c r="G141" s="183" t="s">
        <v>593</v>
      </c>
      <c r="H141" s="182" t="s">
        <v>2025</v>
      </c>
      <c r="I141" s="186">
        <v>1990</v>
      </c>
      <c r="J141" s="187">
        <v>2200</v>
      </c>
    </row>
    <row r="142" spans="2:10">
      <c r="B142" s="180">
        <v>1768</v>
      </c>
      <c r="C142" s="181" t="s">
        <v>2017</v>
      </c>
      <c r="D142" s="182" t="s">
        <v>731</v>
      </c>
      <c r="E142" s="182" t="s">
        <v>663</v>
      </c>
      <c r="F142" s="183" t="s">
        <v>2642</v>
      </c>
      <c r="G142" s="183" t="s">
        <v>593</v>
      </c>
      <c r="H142" s="182" t="s">
        <v>2026</v>
      </c>
      <c r="I142" s="186">
        <v>1990</v>
      </c>
      <c r="J142" s="187">
        <v>2200</v>
      </c>
    </row>
    <row r="143" spans="2:10">
      <c r="B143" s="180">
        <v>1791</v>
      </c>
      <c r="C143" s="181" t="s">
        <v>2017</v>
      </c>
      <c r="D143" s="182" t="s">
        <v>2663</v>
      </c>
      <c r="E143" s="182" t="s">
        <v>2664</v>
      </c>
      <c r="F143" s="183" t="s">
        <v>2028</v>
      </c>
      <c r="G143" s="183" t="s">
        <v>593</v>
      </c>
      <c r="H143" s="182" t="s">
        <v>656</v>
      </c>
      <c r="I143" s="186">
        <v>1800</v>
      </c>
      <c r="J143" s="187">
        <v>2000</v>
      </c>
    </row>
    <row r="144" spans="2:10">
      <c r="B144" s="180">
        <v>1792</v>
      </c>
      <c r="C144" s="181" t="s">
        <v>2017</v>
      </c>
      <c r="D144" s="182" t="s">
        <v>2663</v>
      </c>
      <c r="E144" s="182" t="s">
        <v>2664</v>
      </c>
      <c r="F144" s="183" t="s">
        <v>2028</v>
      </c>
      <c r="G144" s="183" t="s">
        <v>593</v>
      </c>
      <c r="H144" s="182" t="s">
        <v>2729</v>
      </c>
      <c r="I144" s="186">
        <v>1800</v>
      </c>
      <c r="J144" s="187">
        <v>2000</v>
      </c>
    </row>
    <row r="145" spans="2:10">
      <c r="B145" s="180">
        <v>1793</v>
      </c>
      <c r="C145" s="181" t="s">
        <v>2017</v>
      </c>
      <c r="D145" s="182" t="s">
        <v>2663</v>
      </c>
      <c r="E145" s="182" t="s">
        <v>2664</v>
      </c>
      <c r="F145" s="183" t="s">
        <v>2028</v>
      </c>
      <c r="G145" s="183" t="s">
        <v>593</v>
      </c>
      <c r="H145" s="182" t="s">
        <v>2726</v>
      </c>
      <c r="I145" s="186">
        <v>1800</v>
      </c>
      <c r="J145" s="187">
        <v>2000</v>
      </c>
    </row>
    <row r="146" spans="2:10">
      <c r="B146" s="180">
        <v>1794</v>
      </c>
      <c r="C146" s="181" t="s">
        <v>2017</v>
      </c>
      <c r="D146" s="182" t="s">
        <v>2663</v>
      </c>
      <c r="E146" s="182" t="s">
        <v>2664</v>
      </c>
      <c r="F146" s="183" t="s">
        <v>2028</v>
      </c>
      <c r="G146" s="183" t="s">
        <v>593</v>
      </c>
      <c r="H146" s="182" t="s">
        <v>2731</v>
      </c>
      <c r="I146" s="186">
        <v>1800</v>
      </c>
      <c r="J146" s="187">
        <v>2000</v>
      </c>
    </row>
    <row r="147" spans="2:10">
      <c r="B147" s="180">
        <v>1795</v>
      </c>
      <c r="C147" s="181" t="s">
        <v>2017</v>
      </c>
      <c r="D147" s="182" t="s">
        <v>2663</v>
      </c>
      <c r="E147" s="182" t="s">
        <v>2664</v>
      </c>
      <c r="F147" s="183" t="s">
        <v>2028</v>
      </c>
      <c r="G147" s="183" t="s">
        <v>593</v>
      </c>
      <c r="H147" s="182" t="s">
        <v>2746</v>
      </c>
      <c r="I147" s="186">
        <v>1800</v>
      </c>
      <c r="J147" s="187">
        <v>2000</v>
      </c>
    </row>
    <row r="148" spans="2:10">
      <c r="B148" s="180">
        <v>1821</v>
      </c>
      <c r="C148" s="181" t="s">
        <v>2017</v>
      </c>
      <c r="D148" s="182" t="s">
        <v>2663</v>
      </c>
      <c r="E148" s="182" t="s">
        <v>2665</v>
      </c>
      <c r="F148" s="183" t="s">
        <v>2034</v>
      </c>
      <c r="G148" s="183" t="s">
        <v>593</v>
      </c>
      <c r="H148" s="182" t="s">
        <v>402</v>
      </c>
      <c r="I148" s="186">
        <v>1480</v>
      </c>
      <c r="J148" s="187">
        <v>1800</v>
      </c>
    </row>
    <row r="149" spans="2:10">
      <c r="B149" s="180">
        <v>1822</v>
      </c>
      <c r="C149" s="181" t="s">
        <v>2017</v>
      </c>
      <c r="D149" s="182" t="s">
        <v>2663</v>
      </c>
      <c r="E149" s="182" t="s">
        <v>2665</v>
      </c>
      <c r="F149" s="183" t="s">
        <v>2034</v>
      </c>
      <c r="G149" s="183" t="s">
        <v>593</v>
      </c>
      <c r="H149" s="182" t="s">
        <v>404</v>
      </c>
      <c r="I149" s="186">
        <v>1480</v>
      </c>
      <c r="J149" s="187">
        <v>1800</v>
      </c>
    </row>
    <row r="150" spans="2:10">
      <c r="B150" s="180">
        <v>1823</v>
      </c>
      <c r="C150" s="181" t="s">
        <v>2017</v>
      </c>
      <c r="D150" s="182" t="s">
        <v>2663</v>
      </c>
      <c r="E150" s="182" t="s">
        <v>2665</v>
      </c>
      <c r="F150" s="183" t="s">
        <v>2034</v>
      </c>
      <c r="G150" s="183" t="s">
        <v>593</v>
      </c>
      <c r="H150" s="182" t="s">
        <v>656</v>
      </c>
      <c r="I150" s="186">
        <v>1480</v>
      </c>
      <c r="J150" s="187">
        <v>1800</v>
      </c>
    </row>
    <row r="151" spans="2:10">
      <c r="B151" s="180">
        <v>1824</v>
      </c>
      <c r="C151" s="181" t="s">
        <v>2017</v>
      </c>
      <c r="D151" s="182" t="s">
        <v>2663</v>
      </c>
      <c r="E151" s="182" t="s">
        <v>2665</v>
      </c>
      <c r="F151" s="183" t="s">
        <v>2034</v>
      </c>
      <c r="G151" s="183" t="s">
        <v>593</v>
      </c>
      <c r="H151" s="182" t="s">
        <v>407</v>
      </c>
      <c r="I151" s="186">
        <v>1480</v>
      </c>
      <c r="J151" s="187">
        <v>1800</v>
      </c>
    </row>
    <row r="152" spans="2:10">
      <c r="B152" s="180">
        <v>1827</v>
      </c>
      <c r="C152" s="181" t="s">
        <v>2017</v>
      </c>
      <c r="D152" s="182" t="s">
        <v>2663</v>
      </c>
      <c r="E152" s="182" t="s">
        <v>2665</v>
      </c>
      <c r="F152" s="183" t="s">
        <v>2034</v>
      </c>
      <c r="G152" s="183" t="s">
        <v>593</v>
      </c>
      <c r="H152" s="182" t="s">
        <v>2747</v>
      </c>
      <c r="I152" s="186">
        <v>1480</v>
      </c>
      <c r="J152" s="187">
        <v>1800</v>
      </c>
    </row>
    <row r="153" spans="2:10">
      <c r="B153" s="180">
        <v>1811</v>
      </c>
      <c r="C153" s="181" t="s">
        <v>2017</v>
      </c>
      <c r="D153" s="182" t="s">
        <v>2663</v>
      </c>
      <c r="E153" s="182" t="s">
        <v>2666</v>
      </c>
      <c r="F153" s="183" t="s">
        <v>2034</v>
      </c>
      <c r="G153" s="183" t="s">
        <v>593</v>
      </c>
      <c r="H153" s="182" t="s">
        <v>402</v>
      </c>
      <c r="I153" s="186">
        <v>1480</v>
      </c>
      <c r="J153" s="187">
        <v>1600</v>
      </c>
    </row>
    <row r="154" spans="2:10">
      <c r="B154" s="180">
        <v>1812</v>
      </c>
      <c r="C154" s="181" t="s">
        <v>2017</v>
      </c>
      <c r="D154" s="182" t="s">
        <v>2663</v>
      </c>
      <c r="E154" s="182" t="s">
        <v>2666</v>
      </c>
      <c r="F154" s="183" t="s">
        <v>2034</v>
      </c>
      <c r="G154" s="183" t="s">
        <v>593</v>
      </c>
      <c r="H154" s="182" t="s">
        <v>404</v>
      </c>
      <c r="I154" s="186">
        <v>1480</v>
      </c>
      <c r="J154" s="187">
        <v>1600</v>
      </c>
    </row>
    <row r="155" spans="2:10">
      <c r="B155" s="180">
        <v>1813</v>
      </c>
      <c r="C155" s="181" t="s">
        <v>2017</v>
      </c>
      <c r="D155" s="182" t="s">
        <v>2663</v>
      </c>
      <c r="E155" s="182" t="s">
        <v>2666</v>
      </c>
      <c r="F155" s="183" t="s">
        <v>2034</v>
      </c>
      <c r="G155" s="183" t="s">
        <v>593</v>
      </c>
      <c r="H155" s="182" t="s">
        <v>656</v>
      </c>
      <c r="I155" s="186">
        <v>1480</v>
      </c>
      <c r="J155" s="187">
        <v>1600</v>
      </c>
    </row>
    <row r="156" spans="2:10">
      <c r="B156" s="180">
        <v>1814</v>
      </c>
      <c r="C156" s="181" t="s">
        <v>2017</v>
      </c>
      <c r="D156" s="182" t="s">
        <v>2663</v>
      </c>
      <c r="E156" s="182" t="s">
        <v>2666</v>
      </c>
      <c r="F156" s="183" t="s">
        <v>2034</v>
      </c>
      <c r="G156" s="183" t="s">
        <v>593</v>
      </c>
      <c r="H156" s="182" t="s">
        <v>407</v>
      </c>
      <c r="I156" s="186">
        <v>1480</v>
      </c>
      <c r="J156" s="187">
        <v>1600</v>
      </c>
    </row>
    <row r="157" spans="2:10">
      <c r="B157" s="180">
        <v>1706</v>
      </c>
      <c r="C157" s="181" t="s">
        <v>2017</v>
      </c>
      <c r="D157" s="182" t="s">
        <v>2018</v>
      </c>
      <c r="E157" s="182" t="s">
        <v>633</v>
      </c>
      <c r="F157" s="183" t="s">
        <v>2019</v>
      </c>
      <c r="G157" s="183" t="s">
        <v>593</v>
      </c>
      <c r="H157" s="182" t="s">
        <v>2020</v>
      </c>
      <c r="I157" s="186">
        <v>4800</v>
      </c>
      <c r="J157" s="187">
        <v>6000</v>
      </c>
    </row>
    <row r="158" spans="2:10">
      <c r="B158" s="180">
        <v>1708</v>
      </c>
      <c r="C158" s="181" t="s">
        <v>2017</v>
      </c>
      <c r="D158" s="182" t="s">
        <v>2018</v>
      </c>
      <c r="E158" s="182" t="s">
        <v>633</v>
      </c>
      <c r="F158" s="183" t="s">
        <v>2019</v>
      </c>
      <c r="G158" s="183" t="s">
        <v>593</v>
      </c>
      <c r="H158" s="182" t="s">
        <v>2021</v>
      </c>
      <c r="I158" s="186">
        <v>4800</v>
      </c>
      <c r="J158" s="187">
        <v>6000</v>
      </c>
    </row>
    <row r="159" spans="2:10">
      <c r="B159" s="180">
        <v>1709</v>
      </c>
      <c r="C159" s="181" t="s">
        <v>2017</v>
      </c>
      <c r="D159" s="182" t="s">
        <v>2018</v>
      </c>
      <c r="E159" s="182" t="s">
        <v>633</v>
      </c>
      <c r="F159" s="183" t="s">
        <v>2019</v>
      </c>
      <c r="G159" s="183" t="s">
        <v>593</v>
      </c>
      <c r="H159" s="182" t="s">
        <v>2022</v>
      </c>
      <c r="I159" s="186">
        <v>4800</v>
      </c>
      <c r="J159" s="187">
        <v>6000</v>
      </c>
    </row>
    <row r="160" spans="2:10">
      <c r="B160" s="180">
        <v>1710</v>
      </c>
      <c r="C160" s="181" t="s">
        <v>2017</v>
      </c>
      <c r="D160" s="182" t="s">
        <v>2018</v>
      </c>
      <c r="E160" s="182" t="s">
        <v>633</v>
      </c>
      <c r="F160" s="183" t="s">
        <v>2019</v>
      </c>
      <c r="G160" s="183" t="s">
        <v>593</v>
      </c>
      <c r="H160" s="182" t="s">
        <v>2023</v>
      </c>
      <c r="I160" s="186">
        <v>4800</v>
      </c>
      <c r="J160" s="187">
        <v>6000</v>
      </c>
    </row>
    <row r="161" spans="2:10">
      <c r="B161" s="180">
        <v>1711</v>
      </c>
      <c r="C161" s="181" t="s">
        <v>2017</v>
      </c>
      <c r="D161" s="182" t="s">
        <v>2018</v>
      </c>
      <c r="E161" s="182" t="s">
        <v>633</v>
      </c>
      <c r="F161" s="183" t="s">
        <v>2019</v>
      </c>
      <c r="G161" s="183" t="s">
        <v>593</v>
      </c>
      <c r="H161" s="182" t="s">
        <v>2024</v>
      </c>
      <c r="I161" s="186">
        <v>4800</v>
      </c>
      <c r="J161" s="187">
        <v>6000</v>
      </c>
    </row>
    <row r="162" spans="2:10">
      <c r="B162" s="180">
        <v>2708</v>
      </c>
      <c r="C162" s="181" t="s">
        <v>587</v>
      </c>
      <c r="D162" s="182" t="s">
        <v>607</v>
      </c>
      <c r="E162" s="182" t="s">
        <v>618</v>
      </c>
      <c r="F162" s="183" t="s">
        <v>2642</v>
      </c>
      <c r="G162" s="183" t="s">
        <v>593</v>
      </c>
      <c r="H162" s="182" t="s">
        <v>2748</v>
      </c>
      <c r="I162" s="186">
        <v>6500</v>
      </c>
      <c r="J162" s="187">
        <v>7500</v>
      </c>
    </row>
    <row r="163" spans="2:10">
      <c r="B163" s="180">
        <v>2727</v>
      </c>
      <c r="C163" s="181" t="s">
        <v>587</v>
      </c>
      <c r="D163" s="182" t="s">
        <v>607</v>
      </c>
      <c r="E163" s="182" t="s">
        <v>618</v>
      </c>
      <c r="F163" s="183" t="s">
        <v>2642</v>
      </c>
      <c r="G163" s="183" t="s">
        <v>593</v>
      </c>
      <c r="H163" s="182" t="s">
        <v>156</v>
      </c>
      <c r="I163" s="186">
        <v>6500</v>
      </c>
      <c r="J163" s="187">
        <v>7500</v>
      </c>
    </row>
    <row r="164" spans="2:10">
      <c r="B164" s="180">
        <v>2704</v>
      </c>
      <c r="C164" s="181" t="s">
        <v>587</v>
      </c>
      <c r="D164" s="182" t="s">
        <v>607</v>
      </c>
      <c r="E164" s="182" t="s">
        <v>633</v>
      </c>
      <c r="F164" s="183" t="s">
        <v>2019</v>
      </c>
      <c r="G164" s="183" t="s">
        <v>593</v>
      </c>
      <c r="H164" s="182" t="s">
        <v>2748</v>
      </c>
      <c r="I164" s="186">
        <v>4000</v>
      </c>
      <c r="J164" s="187">
        <v>5000</v>
      </c>
    </row>
    <row r="165" spans="2:10">
      <c r="B165" s="180">
        <v>2723</v>
      </c>
      <c r="C165" s="181" t="s">
        <v>587</v>
      </c>
      <c r="D165" s="182" t="s">
        <v>607</v>
      </c>
      <c r="E165" s="182" t="s">
        <v>634</v>
      </c>
      <c r="F165" s="183" t="s">
        <v>2019</v>
      </c>
      <c r="G165" s="183" t="s">
        <v>593</v>
      </c>
      <c r="H165" s="182" t="s">
        <v>156</v>
      </c>
      <c r="I165" s="186">
        <v>4000</v>
      </c>
      <c r="J165" s="187">
        <v>5000</v>
      </c>
    </row>
    <row r="166" spans="2:10">
      <c r="B166" s="180">
        <v>2706</v>
      </c>
      <c r="C166" s="181" t="s">
        <v>587</v>
      </c>
      <c r="D166" s="182" t="s">
        <v>607</v>
      </c>
      <c r="E166" s="182" t="s">
        <v>161</v>
      </c>
      <c r="F166" s="183" t="s">
        <v>2019</v>
      </c>
      <c r="G166" s="183" t="s">
        <v>593</v>
      </c>
      <c r="H166" s="182" t="s">
        <v>161</v>
      </c>
      <c r="I166" s="186">
        <v>3800</v>
      </c>
      <c r="J166" s="187">
        <v>4500</v>
      </c>
    </row>
    <row r="167" spans="2:10">
      <c r="B167" s="180">
        <v>2725</v>
      </c>
      <c r="C167" s="181" t="s">
        <v>587</v>
      </c>
      <c r="D167" s="182" t="s">
        <v>607</v>
      </c>
      <c r="E167" s="182" t="s">
        <v>625</v>
      </c>
      <c r="F167" s="183" t="s">
        <v>2019</v>
      </c>
      <c r="G167" s="183" t="s">
        <v>593</v>
      </c>
      <c r="H167" s="182" t="s">
        <v>156</v>
      </c>
      <c r="I167" s="186">
        <v>3800</v>
      </c>
      <c r="J167" s="187">
        <v>4500</v>
      </c>
    </row>
    <row r="168" spans="2:10">
      <c r="B168" s="180">
        <v>2726</v>
      </c>
      <c r="C168" s="181" t="s">
        <v>587</v>
      </c>
      <c r="D168" s="182" t="s">
        <v>607</v>
      </c>
      <c r="E168" s="182" t="s">
        <v>617</v>
      </c>
      <c r="F168" s="183" t="s">
        <v>2667</v>
      </c>
      <c r="G168" s="183" t="s">
        <v>589</v>
      </c>
      <c r="H168" s="182" t="s">
        <v>156</v>
      </c>
      <c r="I168" s="186">
        <v>3800</v>
      </c>
      <c r="J168" s="187">
        <v>4200</v>
      </c>
    </row>
    <row r="169" spans="2:10">
      <c r="B169" s="180">
        <v>2707</v>
      </c>
      <c r="C169" s="181" t="s">
        <v>587</v>
      </c>
      <c r="D169" s="182" t="s">
        <v>607</v>
      </c>
      <c r="E169" s="182" t="s">
        <v>615</v>
      </c>
      <c r="F169" s="183" t="s">
        <v>2667</v>
      </c>
      <c r="G169" s="183" t="s">
        <v>589</v>
      </c>
      <c r="H169" s="182" t="s">
        <v>2748</v>
      </c>
      <c r="I169" s="186">
        <v>3800</v>
      </c>
      <c r="J169" s="187">
        <v>4200</v>
      </c>
    </row>
    <row r="170" spans="2:10">
      <c r="B170" s="180">
        <v>2705</v>
      </c>
      <c r="C170" s="181" t="s">
        <v>587</v>
      </c>
      <c r="D170" s="182" t="s">
        <v>607</v>
      </c>
      <c r="E170" s="182" t="s">
        <v>320</v>
      </c>
      <c r="F170" s="183" t="s">
        <v>2019</v>
      </c>
      <c r="G170" s="183" t="s">
        <v>593</v>
      </c>
      <c r="H170" s="182" t="s">
        <v>2748</v>
      </c>
      <c r="I170" s="186">
        <v>2000</v>
      </c>
      <c r="J170" s="187">
        <v>2400</v>
      </c>
    </row>
    <row r="171" spans="2:10">
      <c r="B171" s="180">
        <v>2724</v>
      </c>
      <c r="C171" s="181" t="s">
        <v>587</v>
      </c>
      <c r="D171" s="182" t="s">
        <v>607</v>
      </c>
      <c r="E171" s="182" t="s">
        <v>320</v>
      </c>
      <c r="F171" s="183" t="s">
        <v>2019</v>
      </c>
      <c r="G171" s="183" t="s">
        <v>593</v>
      </c>
      <c r="H171" s="182" t="s">
        <v>156</v>
      </c>
      <c r="I171" s="186">
        <v>2000</v>
      </c>
      <c r="J171" s="187">
        <v>2400</v>
      </c>
    </row>
    <row r="172" spans="2:10">
      <c r="B172" s="180">
        <v>2783</v>
      </c>
      <c r="C172" s="181" t="s">
        <v>587</v>
      </c>
      <c r="D172" s="182" t="s">
        <v>607</v>
      </c>
      <c r="E172" s="182" t="s">
        <v>2668</v>
      </c>
      <c r="F172" s="183" t="s">
        <v>613</v>
      </c>
      <c r="G172" s="183" t="s">
        <v>589</v>
      </c>
      <c r="H172" s="182" t="s">
        <v>153</v>
      </c>
      <c r="I172" s="186">
        <v>1000</v>
      </c>
      <c r="J172" s="187">
        <v>2000</v>
      </c>
    </row>
    <row r="173" spans="2:10">
      <c r="B173" s="180">
        <v>2702</v>
      </c>
      <c r="C173" s="181" t="s">
        <v>587</v>
      </c>
      <c r="D173" s="182" t="s">
        <v>607</v>
      </c>
      <c r="E173" s="182" t="s">
        <v>2669</v>
      </c>
      <c r="F173" s="183" t="s">
        <v>623</v>
      </c>
      <c r="G173" s="183" t="s">
        <v>589</v>
      </c>
      <c r="H173" s="182" t="s">
        <v>153</v>
      </c>
      <c r="I173" s="186">
        <v>1200</v>
      </c>
      <c r="J173" s="187">
        <v>2000</v>
      </c>
    </row>
    <row r="174" spans="2:10">
      <c r="B174" s="180">
        <v>2781</v>
      </c>
      <c r="C174" s="181" t="s">
        <v>587</v>
      </c>
      <c r="D174" s="182" t="s">
        <v>607</v>
      </c>
      <c r="E174" s="182" t="s">
        <v>610</v>
      </c>
      <c r="F174" s="183" t="s">
        <v>2019</v>
      </c>
      <c r="G174" s="183" t="s">
        <v>589</v>
      </c>
      <c r="H174" s="182" t="s">
        <v>153</v>
      </c>
      <c r="I174" s="186">
        <v>800</v>
      </c>
      <c r="J174" s="187">
        <v>1200</v>
      </c>
    </row>
    <row r="175" spans="2:10">
      <c r="B175" s="180">
        <v>2701</v>
      </c>
      <c r="C175" s="181" t="s">
        <v>587</v>
      </c>
      <c r="D175" s="182" t="s">
        <v>607</v>
      </c>
      <c r="E175" s="182" t="s">
        <v>622</v>
      </c>
      <c r="F175" s="183" t="s">
        <v>2019</v>
      </c>
      <c r="G175" s="183" t="s">
        <v>589</v>
      </c>
      <c r="H175" s="182" t="s">
        <v>153</v>
      </c>
      <c r="I175" s="186">
        <v>800</v>
      </c>
      <c r="J175" s="187">
        <v>1200</v>
      </c>
    </row>
    <row r="176" spans="2:10">
      <c r="B176" s="180">
        <v>2762</v>
      </c>
      <c r="C176" s="181" t="s">
        <v>587</v>
      </c>
      <c r="D176" s="182" t="s">
        <v>607</v>
      </c>
      <c r="E176" s="182" t="s">
        <v>630</v>
      </c>
      <c r="F176" s="183" t="s">
        <v>2560</v>
      </c>
      <c r="G176" s="183" t="s">
        <v>589</v>
      </c>
      <c r="H176" s="182" t="s">
        <v>153</v>
      </c>
      <c r="I176" s="186">
        <v>700</v>
      </c>
      <c r="J176" s="187">
        <v>1000</v>
      </c>
    </row>
    <row r="177" spans="2:10">
      <c r="B177" s="180">
        <v>2764</v>
      </c>
      <c r="C177" s="181" t="s">
        <v>587</v>
      </c>
      <c r="D177" s="182" t="s">
        <v>607</v>
      </c>
      <c r="E177" s="182" t="s">
        <v>632</v>
      </c>
      <c r="F177" s="183" t="s">
        <v>2027</v>
      </c>
      <c r="G177" s="183" t="s">
        <v>589</v>
      </c>
      <c r="H177" s="182" t="s">
        <v>153</v>
      </c>
      <c r="I177" s="186">
        <v>350</v>
      </c>
      <c r="J177" s="187">
        <v>500</v>
      </c>
    </row>
    <row r="178" spans="2:10">
      <c r="B178" s="180">
        <v>2189</v>
      </c>
      <c r="C178" s="181" t="s">
        <v>587</v>
      </c>
      <c r="D178" s="182" t="s">
        <v>652</v>
      </c>
      <c r="E178" s="182" t="s">
        <v>653</v>
      </c>
      <c r="F178" s="183" t="s">
        <v>2032</v>
      </c>
      <c r="G178" s="183" t="s">
        <v>593</v>
      </c>
      <c r="H178" s="182" t="s">
        <v>654</v>
      </c>
      <c r="I178" s="186">
        <v>1600</v>
      </c>
      <c r="J178" s="187">
        <v>1800</v>
      </c>
    </row>
    <row r="179" spans="2:10">
      <c r="B179" s="180">
        <v>2190</v>
      </c>
      <c r="C179" s="181" t="s">
        <v>587</v>
      </c>
      <c r="D179" s="182" t="s">
        <v>652</v>
      </c>
      <c r="E179" s="182" t="s">
        <v>653</v>
      </c>
      <c r="F179" s="183" t="s">
        <v>2032</v>
      </c>
      <c r="G179" s="183" t="s">
        <v>593</v>
      </c>
      <c r="H179" s="182" t="s">
        <v>655</v>
      </c>
      <c r="I179" s="186">
        <v>1600</v>
      </c>
      <c r="J179" s="187">
        <v>1800</v>
      </c>
    </row>
    <row r="180" spans="2:10">
      <c r="B180" s="180">
        <v>2191</v>
      </c>
      <c r="C180" s="181" t="s">
        <v>587</v>
      </c>
      <c r="D180" s="182" t="s">
        <v>652</v>
      </c>
      <c r="E180" s="182" t="s">
        <v>653</v>
      </c>
      <c r="F180" s="183" t="s">
        <v>2032</v>
      </c>
      <c r="G180" s="183" t="s">
        <v>593</v>
      </c>
      <c r="H180" s="182" t="s">
        <v>656</v>
      </c>
      <c r="I180" s="186">
        <v>1600</v>
      </c>
      <c r="J180" s="187">
        <v>1800</v>
      </c>
    </row>
    <row r="181" spans="2:10">
      <c r="B181" s="180">
        <v>2192</v>
      </c>
      <c r="C181" s="181" t="s">
        <v>587</v>
      </c>
      <c r="D181" s="182" t="s">
        <v>652</v>
      </c>
      <c r="E181" s="182" t="s">
        <v>653</v>
      </c>
      <c r="F181" s="183" t="s">
        <v>2032</v>
      </c>
      <c r="G181" s="183" t="s">
        <v>593</v>
      </c>
      <c r="H181" s="182" t="s">
        <v>658</v>
      </c>
      <c r="I181" s="186">
        <v>1600</v>
      </c>
      <c r="J181" s="187">
        <v>1800</v>
      </c>
    </row>
    <row r="182" spans="2:10">
      <c r="B182" s="180">
        <v>2193</v>
      </c>
      <c r="C182" s="181" t="s">
        <v>587</v>
      </c>
      <c r="D182" s="182" t="s">
        <v>652</v>
      </c>
      <c r="E182" s="182" t="s">
        <v>653</v>
      </c>
      <c r="F182" s="183" t="s">
        <v>2032</v>
      </c>
      <c r="G182" s="183" t="s">
        <v>593</v>
      </c>
      <c r="H182" s="182" t="s">
        <v>659</v>
      </c>
      <c r="I182" s="186">
        <v>1600</v>
      </c>
      <c r="J182" s="187">
        <v>1800</v>
      </c>
    </row>
    <row r="183" spans="2:10">
      <c r="B183" s="180">
        <v>2027</v>
      </c>
      <c r="C183" s="181" t="s">
        <v>587</v>
      </c>
      <c r="D183" s="182" t="s">
        <v>662</v>
      </c>
      <c r="E183" s="182" t="s">
        <v>663</v>
      </c>
      <c r="F183" s="183" t="s">
        <v>2034</v>
      </c>
      <c r="G183" s="183" t="s">
        <v>593</v>
      </c>
      <c r="H183" s="182" t="s">
        <v>664</v>
      </c>
      <c r="I183" s="186">
        <v>2400</v>
      </c>
      <c r="J183" s="187">
        <v>2600</v>
      </c>
    </row>
    <row r="184" spans="2:10">
      <c r="B184" s="180">
        <v>2028</v>
      </c>
      <c r="C184" s="181" t="s">
        <v>587</v>
      </c>
      <c r="D184" s="182" t="s">
        <v>662</v>
      </c>
      <c r="E184" s="182" t="s">
        <v>663</v>
      </c>
      <c r="F184" s="183" t="s">
        <v>2034</v>
      </c>
      <c r="G184" s="183" t="s">
        <v>593</v>
      </c>
      <c r="H184" s="182" t="s">
        <v>665</v>
      </c>
      <c r="I184" s="186">
        <v>2400</v>
      </c>
      <c r="J184" s="187">
        <v>2600</v>
      </c>
    </row>
    <row r="185" spans="2:10">
      <c r="B185" s="180">
        <v>2029</v>
      </c>
      <c r="C185" s="181" t="s">
        <v>587</v>
      </c>
      <c r="D185" s="182" t="s">
        <v>662</v>
      </c>
      <c r="E185" s="182" t="s">
        <v>663</v>
      </c>
      <c r="F185" s="183" t="s">
        <v>2034</v>
      </c>
      <c r="G185" s="183" t="s">
        <v>593</v>
      </c>
      <c r="H185" s="182" t="s">
        <v>666</v>
      </c>
      <c r="I185" s="186">
        <v>2400</v>
      </c>
      <c r="J185" s="187">
        <v>2600</v>
      </c>
    </row>
    <row r="186" spans="2:10">
      <c r="B186" s="180">
        <v>2030</v>
      </c>
      <c r="C186" s="181" t="s">
        <v>587</v>
      </c>
      <c r="D186" s="182" t="s">
        <v>662</v>
      </c>
      <c r="E186" s="182" t="s">
        <v>663</v>
      </c>
      <c r="F186" s="183" t="s">
        <v>2034</v>
      </c>
      <c r="G186" s="183" t="s">
        <v>593</v>
      </c>
      <c r="H186" s="182" t="s">
        <v>667</v>
      </c>
      <c r="I186" s="186">
        <v>2400</v>
      </c>
      <c r="J186" s="187">
        <v>2600</v>
      </c>
    </row>
    <row r="187" spans="2:10">
      <c r="B187" s="180">
        <v>2031</v>
      </c>
      <c r="C187" s="181" t="s">
        <v>587</v>
      </c>
      <c r="D187" s="182" t="s">
        <v>662</v>
      </c>
      <c r="E187" s="182" t="s">
        <v>663</v>
      </c>
      <c r="F187" s="183" t="s">
        <v>2034</v>
      </c>
      <c r="G187" s="183" t="s">
        <v>593</v>
      </c>
      <c r="H187" s="182" t="s">
        <v>668</v>
      </c>
      <c r="I187" s="186">
        <v>2400</v>
      </c>
      <c r="J187" s="187">
        <v>2600</v>
      </c>
    </row>
    <row r="188" spans="2:10">
      <c r="B188" s="180">
        <v>2032</v>
      </c>
      <c r="C188" s="181" t="s">
        <v>587</v>
      </c>
      <c r="D188" s="182" t="s">
        <v>662</v>
      </c>
      <c r="E188" s="182" t="s">
        <v>663</v>
      </c>
      <c r="F188" s="183" t="s">
        <v>2034</v>
      </c>
      <c r="G188" s="183" t="s">
        <v>593</v>
      </c>
      <c r="H188" s="182" t="s">
        <v>165</v>
      </c>
      <c r="I188" s="186">
        <v>2400</v>
      </c>
      <c r="J188" s="187">
        <v>2600</v>
      </c>
    </row>
    <row r="189" spans="2:10">
      <c r="B189" s="180">
        <v>2033</v>
      </c>
      <c r="C189" s="181" t="s">
        <v>587</v>
      </c>
      <c r="D189" s="182" t="s">
        <v>662</v>
      </c>
      <c r="E189" s="182" t="s">
        <v>626</v>
      </c>
      <c r="F189" s="183" t="s">
        <v>2670</v>
      </c>
      <c r="G189" s="183" t="s">
        <v>589</v>
      </c>
      <c r="H189" s="182" t="s">
        <v>664</v>
      </c>
      <c r="I189" s="186">
        <v>2000</v>
      </c>
      <c r="J189" s="187">
        <v>2200</v>
      </c>
    </row>
    <row r="190" spans="2:10">
      <c r="B190" s="180">
        <v>2034</v>
      </c>
      <c r="C190" s="181" t="s">
        <v>587</v>
      </c>
      <c r="D190" s="182" t="s">
        <v>662</v>
      </c>
      <c r="E190" s="182" t="s">
        <v>626</v>
      </c>
      <c r="F190" s="183" t="s">
        <v>2670</v>
      </c>
      <c r="G190" s="183" t="s">
        <v>589</v>
      </c>
      <c r="H190" s="182" t="s">
        <v>665</v>
      </c>
      <c r="I190" s="186">
        <v>2000</v>
      </c>
      <c r="J190" s="187">
        <v>2200</v>
      </c>
    </row>
    <row r="191" spans="2:10">
      <c r="B191" s="180">
        <v>2035</v>
      </c>
      <c r="C191" s="181" t="s">
        <v>587</v>
      </c>
      <c r="D191" s="182" t="s">
        <v>662</v>
      </c>
      <c r="E191" s="182" t="s">
        <v>626</v>
      </c>
      <c r="F191" s="183" t="s">
        <v>2670</v>
      </c>
      <c r="G191" s="183" t="s">
        <v>589</v>
      </c>
      <c r="H191" s="182" t="s">
        <v>666</v>
      </c>
      <c r="I191" s="186">
        <v>2000</v>
      </c>
      <c r="J191" s="187">
        <v>2200</v>
      </c>
    </row>
    <row r="192" spans="2:10">
      <c r="B192" s="180">
        <v>2036</v>
      </c>
      <c r="C192" s="181" t="s">
        <v>587</v>
      </c>
      <c r="D192" s="182" t="s">
        <v>662</v>
      </c>
      <c r="E192" s="182" t="s">
        <v>626</v>
      </c>
      <c r="F192" s="183" t="s">
        <v>2670</v>
      </c>
      <c r="G192" s="183" t="s">
        <v>589</v>
      </c>
      <c r="H192" s="182" t="s">
        <v>667</v>
      </c>
      <c r="I192" s="186">
        <v>2000</v>
      </c>
      <c r="J192" s="187">
        <v>2200</v>
      </c>
    </row>
    <row r="193" spans="2:10">
      <c r="B193" s="180">
        <v>2037</v>
      </c>
      <c r="C193" s="181" t="s">
        <v>587</v>
      </c>
      <c r="D193" s="182" t="s">
        <v>662</v>
      </c>
      <c r="E193" s="182" t="s">
        <v>626</v>
      </c>
      <c r="F193" s="183" t="s">
        <v>2670</v>
      </c>
      <c r="G193" s="183" t="s">
        <v>589</v>
      </c>
      <c r="H193" s="182" t="s">
        <v>668</v>
      </c>
      <c r="I193" s="186">
        <v>2000</v>
      </c>
      <c r="J193" s="187">
        <v>2200</v>
      </c>
    </row>
    <row r="194" spans="2:10">
      <c r="B194" s="180">
        <v>2038</v>
      </c>
      <c r="C194" s="181" t="s">
        <v>587</v>
      </c>
      <c r="D194" s="182" t="s">
        <v>662</v>
      </c>
      <c r="E194" s="182" t="s">
        <v>626</v>
      </c>
      <c r="F194" s="183" t="s">
        <v>2670</v>
      </c>
      <c r="G194" s="183" t="s">
        <v>589</v>
      </c>
      <c r="H194" s="182" t="s">
        <v>165</v>
      </c>
      <c r="I194" s="186">
        <v>2000</v>
      </c>
      <c r="J194" s="187">
        <v>2200</v>
      </c>
    </row>
    <row r="195" spans="2:10">
      <c r="B195" s="180">
        <v>2021</v>
      </c>
      <c r="C195" s="181" t="s">
        <v>587</v>
      </c>
      <c r="D195" s="182" t="s">
        <v>662</v>
      </c>
      <c r="E195" s="182" t="s">
        <v>167</v>
      </c>
      <c r="F195" s="183" t="s">
        <v>2019</v>
      </c>
      <c r="G195" s="183" t="s">
        <v>589</v>
      </c>
      <c r="H195" s="182" t="s">
        <v>664</v>
      </c>
      <c r="I195" s="186">
        <v>700</v>
      </c>
      <c r="J195" s="187">
        <v>800</v>
      </c>
    </row>
    <row r="196" spans="2:10">
      <c r="B196" s="180">
        <v>2022</v>
      </c>
      <c r="C196" s="181" t="s">
        <v>587</v>
      </c>
      <c r="D196" s="182" t="s">
        <v>662</v>
      </c>
      <c r="E196" s="182" t="s">
        <v>167</v>
      </c>
      <c r="F196" s="183" t="s">
        <v>2019</v>
      </c>
      <c r="G196" s="183" t="s">
        <v>589</v>
      </c>
      <c r="H196" s="182" t="s">
        <v>665</v>
      </c>
      <c r="I196" s="186">
        <v>700</v>
      </c>
      <c r="J196" s="187">
        <v>800</v>
      </c>
    </row>
    <row r="197" spans="2:10">
      <c r="B197" s="180">
        <v>2023</v>
      </c>
      <c r="C197" s="181" t="s">
        <v>587</v>
      </c>
      <c r="D197" s="182" t="s">
        <v>662</v>
      </c>
      <c r="E197" s="182" t="s">
        <v>167</v>
      </c>
      <c r="F197" s="183" t="s">
        <v>2019</v>
      </c>
      <c r="G197" s="183" t="s">
        <v>589</v>
      </c>
      <c r="H197" s="182" t="s">
        <v>666</v>
      </c>
      <c r="I197" s="186">
        <v>700</v>
      </c>
      <c r="J197" s="187">
        <v>800</v>
      </c>
    </row>
    <row r="198" spans="2:10">
      <c r="B198" s="180">
        <v>2024</v>
      </c>
      <c r="C198" s="181" t="s">
        <v>587</v>
      </c>
      <c r="D198" s="182" t="s">
        <v>662</v>
      </c>
      <c r="E198" s="182" t="s">
        <v>167</v>
      </c>
      <c r="F198" s="183" t="s">
        <v>2019</v>
      </c>
      <c r="G198" s="183" t="s">
        <v>589</v>
      </c>
      <c r="H198" s="182" t="s">
        <v>667</v>
      </c>
      <c r="I198" s="186">
        <v>700</v>
      </c>
      <c r="J198" s="187">
        <v>800</v>
      </c>
    </row>
    <row r="199" spans="2:10">
      <c r="B199" s="180">
        <v>2025</v>
      </c>
      <c r="C199" s="181" t="s">
        <v>587</v>
      </c>
      <c r="D199" s="182" t="s">
        <v>662</v>
      </c>
      <c r="E199" s="182" t="s">
        <v>167</v>
      </c>
      <c r="F199" s="183" t="s">
        <v>2019</v>
      </c>
      <c r="G199" s="183" t="s">
        <v>589</v>
      </c>
      <c r="H199" s="182" t="s">
        <v>668</v>
      </c>
      <c r="I199" s="186">
        <v>700</v>
      </c>
      <c r="J199" s="187">
        <v>800</v>
      </c>
    </row>
    <row r="200" spans="2:10">
      <c r="B200" s="180">
        <v>2026</v>
      </c>
      <c r="C200" s="181" t="s">
        <v>587</v>
      </c>
      <c r="D200" s="182" t="s">
        <v>662</v>
      </c>
      <c r="E200" s="182" t="s">
        <v>167</v>
      </c>
      <c r="F200" s="183" t="s">
        <v>2019</v>
      </c>
      <c r="G200" s="183" t="s">
        <v>589</v>
      </c>
      <c r="H200" s="182" t="s">
        <v>165</v>
      </c>
      <c r="I200" s="186">
        <v>700</v>
      </c>
      <c r="J200" s="187">
        <v>800</v>
      </c>
    </row>
    <row r="201" spans="2:10">
      <c r="B201" s="180">
        <v>2107</v>
      </c>
      <c r="C201" s="181" t="s">
        <v>587</v>
      </c>
      <c r="D201" s="182" t="s">
        <v>643</v>
      </c>
      <c r="E201" s="182" t="s">
        <v>2671</v>
      </c>
      <c r="F201" s="183" t="s">
        <v>2019</v>
      </c>
      <c r="G201" s="183" t="s">
        <v>593</v>
      </c>
      <c r="H201" s="182" t="s">
        <v>1520</v>
      </c>
      <c r="I201" s="186">
        <v>3600</v>
      </c>
      <c r="J201" s="187">
        <v>4400</v>
      </c>
    </row>
    <row r="202" spans="2:10">
      <c r="B202" s="180">
        <v>2110</v>
      </c>
      <c r="C202" s="181" t="s">
        <v>587</v>
      </c>
      <c r="D202" s="182" t="s">
        <v>643</v>
      </c>
      <c r="E202" s="182" t="s">
        <v>35</v>
      </c>
      <c r="F202" s="183" t="s">
        <v>2667</v>
      </c>
      <c r="G202" s="183" t="s">
        <v>589</v>
      </c>
      <c r="H202" s="182" t="s">
        <v>1519</v>
      </c>
      <c r="I202" s="186">
        <v>3400</v>
      </c>
      <c r="J202" s="187">
        <v>4200</v>
      </c>
    </row>
    <row r="203" spans="2:10">
      <c r="B203" s="180">
        <v>2108</v>
      </c>
      <c r="C203" s="181" t="s">
        <v>587</v>
      </c>
      <c r="D203" s="182" t="s">
        <v>643</v>
      </c>
      <c r="E203" s="182" t="s">
        <v>320</v>
      </c>
      <c r="F203" s="183" t="s">
        <v>2019</v>
      </c>
      <c r="G203" s="183" t="s">
        <v>593</v>
      </c>
      <c r="H203" s="182" t="s">
        <v>643</v>
      </c>
      <c r="I203" s="186">
        <v>2400</v>
      </c>
      <c r="J203" s="187">
        <v>3000</v>
      </c>
    </row>
    <row r="204" spans="2:10">
      <c r="B204" s="180">
        <v>2103</v>
      </c>
      <c r="C204" s="181" t="s">
        <v>587</v>
      </c>
      <c r="D204" s="182" t="s">
        <v>643</v>
      </c>
      <c r="E204" s="182" t="s">
        <v>639</v>
      </c>
      <c r="F204" s="183" t="s">
        <v>2034</v>
      </c>
      <c r="G204" s="183" t="s">
        <v>593</v>
      </c>
      <c r="H204" s="182" t="s">
        <v>643</v>
      </c>
      <c r="I204" s="186">
        <v>2400</v>
      </c>
      <c r="J204" s="187">
        <v>3000</v>
      </c>
    </row>
    <row r="205" spans="2:10">
      <c r="B205" s="180">
        <v>2101</v>
      </c>
      <c r="C205" s="181" t="s">
        <v>587</v>
      </c>
      <c r="D205" s="182" t="s">
        <v>643</v>
      </c>
      <c r="E205" s="182" t="s">
        <v>642</v>
      </c>
      <c r="F205" s="183" t="s">
        <v>2019</v>
      </c>
      <c r="G205" s="183" t="s">
        <v>589</v>
      </c>
      <c r="H205" s="182" t="s">
        <v>643</v>
      </c>
      <c r="I205" s="186">
        <v>600</v>
      </c>
      <c r="J205" s="187">
        <v>700</v>
      </c>
    </row>
    <row r="206" spans="2:10">
      <c r="B206" s="180">
        <v>2382</v>
      </c>
      <c r="C206" s="181" t="s">
        <v>587</v>
      </c>
      <c r="D206" s="182" t="s">
        <v>661</v>
      </c>
      <c r="E206" s="182" t="s">
        <v>2672</v>
      </c>
      <c r="F206" s="183" t="s">
        <v>2034</v>
      </c>
      <c r="G206" s="183" t="s">
        <v>593</v>
      </c>
      <c r="H206" s="182" t="s">
        <v>661</v>
      </c>
      <c r="I206" s="186">
        <v>2600</v>
      </c>
      <c r="J206" s="187">
        <v>3000</v>
      </c>
    </row>
    <row r="207" spans="2:10">
      <c r="B207" s="180">
        <v>2079</v>
      </c>
      <c r="C207" s="181" t="s">
        <v>587</v>
      </c>
      <c r="D207" s="182" t="s">
        <v>154</v>
      </c>
      <c r="E207" s="182" t="s">
        <v>633</v>
      </c>
      <c r="F207" s="183" t="s">
        <v>2019</v>
      </c>
      <c r="G207" s="183" t="s">
        <v>593</v>
      </c>
      <c r="H207" s="182" t="s">
        <v>636</v>
      </c>
      <c r="I207" s="186">
        <v>3600</v>
      </c>
      <c r="J207" s="187">
        <v>4000</v>
      </c>
    </row>
    <row r="208" spans="2:10">
      <c r="B208" s="180">
        <v>2095</v>
      </c>
      <c r="C208" s="181" t="s">
        <v>587</v>
      </c>
      <c r="D208" s="182" t="s">
        <v>154</v>
      </c>
      <c r="E208" s="182" t="s">
        <v>633</v>
      </c>
      <c r="F208" s="183" t="s">
        <v>2019</v>
      </c>
      <c r="G208" s="183" t="s">
        <v>593</v>
      </c>
      <c r="H208" s="182" t="s">
        <v>404</v>
      </c>
      <c r="I208" s="186">
        <v>3600</v>
      </c>
      <c r="J208" s="187">
        <v>4000</v>
      </c>
    </row>
    <row r="209" spans="2:10">
      <c r="B209" s="180">
        <v>2134</v>
      </c>
      <c r="C209" s="181" t="s">
        <v>587</v>
      </c>
      <c r="D209" s="182" t="s">
        <v>154</v>
      </c>
      <c r="E209" s="182" t="s">
        <v>633</v>
      </c>
      <c r="F209" s="183" t="s">
        <v>2019</v>
      </c>
      <c r="G209" s="183" t="s">
        <v>593</v>
      </c>
      <c r="H209" s="182" t="s">
        <v>637</v>
      </c>
      <c r="I209" s="186">
        <v>3600</v>
      </c>
      <c r="J209" s="187">
        <v>4000</v>
      </c>
    </row>
    <row r="210" spans="2:10">
      <c r="B210" s="180">
        <v>2081</v>
      </c>
      <c r="C210" s="181" t="s">
        <v>587</v>
      </c>
      <c r="D210" s="182" t="s">
        <v>154</v>
      </c>
      <c r="E210" s="182" t="s">
        <v>618</v>
      </c>
      <c r="F210" s="183" t="s">
        <v>2554</v>
      </c>
      <c r="G210" s="183" t="s">
        <v>593</v>
      </c>
      <c r="H210" s="182" t="s">
        <v>636</v>
      </c>
      <c r="I210" s="186">
        <v>3800</v>
      </c>
      <c r="J210" s="187">
        <v>4000</v>
      </c>
    </row>
    <row r="211" spans="2:10">
      <c r="B211" s="180">
        <v>2097</v>
      </c>
      <c r="C211" s="181" t="s">
        <v>587</v>
      </c>
      <c r="D211" s="182" t="s">
        <v>154</v>
      </c>
      <c r="E211" s="182" t="s">
        <v>618</v>
      </c>
      <c r="F211" s="183" t="s">
        <v>2554</v>
      </c>
      <c r="G211" s="183" t="s">
        <v>593</v>
      </c>
      <c r="H211" s="182" t="s">
        <v>404</v>
      </c>
      <c r="I211" s="186">
        <v>3800</v>
      </c>
      <c r="J211" s="187">
        <v>4000</v>
      </c>
    </row>
    <row r="212" spans="2:10">
      <c r="B212" s="180">
        <v>2136</v>
      </c>
      <c r="C212" s="181" t="s">
        <v>587</v>
      </c>
      <c r="D212" s="182" t="s">
        <v>154</v>
      </c>
      <c r="E212" s="182" t="s">
        <v>618</v>
      </c>
      <c r="F212" s="183" t="s">
        <v>2554</v>
      </c>
      <c r="G212" s="183" t="s">
        <v>593</v>
      </c>
      <c r="H212" s="182" t="s">
        <v>637</v>
      </c>
      <c r="I212" s="186">
        <v>3800</v>
      </c>
      <c r="J212" s="187">
        <v>4000</v>
      </c>
    </row>
    <row r="213" spans="2:10">
      <c r="B213" s="180">
        <v>2077</v>
      </c>
      <c r="C213" s="181" t="s">
        <v>587</v>
      </c>
      <c r="D213" s="182" t="s">
        <v>154</v>
      </c>
      <c r="E213" s="182" t="s">
        <v>626</v>
      </c>
      <c r="F213" s="183" t="s">
        <v>2673</v>
      </c>
      <c r="G213" s="183" t="s">
        <v>589</v>
      </c>
      <c r="H213" s="182" t="s">
        <v>636</v>
      </c>
      <c r="I213" s="186">
        <v>2400</v>
      </c>
      <c r="J213" s="187">
        <v>2700</v>
      </c>
    </row>
    <row r="214" spans="2:10">
      <c r="B214" s="180">
        <v>2093</v>
      </c>
      <c r="C214" s="181" t="s">
        <v>587</v>
      </c>
      <c r="D214" s="182" t="s">
        <v>154</v>
      </c>
      <c r="E214" s="182" t="s">
        <v>626</v>
      </c>
      <c r="F214" s="183" t="s">
        <v>2673</v>
      </c>
      <c r="G214" s="183" t="s">
        <v>589</v>
      </c>
      <c r="H214" s="182" t="s">
        <v>404</v>
      </c>
      <c r="I214" s="186">
        <v>2400</v>
      </c>
      <c r="J214" s="187">
        <v>2700</v>
      </c>
    </row>
    <row r="215" spans="2:10">
      <c r="B215" s="180">
        <v>2132</v>
      </c>
      <c r="C215" s="181" t="s">
        <v>587</v>
      </c>
      <c r="D215" s="182" t="s">
        <v>154</v>
      </c>
      <c r="E215" s="182" t="s">
        <v>626</v>
      </c>
      <c r="F215" s="183" t="s">
        <v>2673</v>
      </c>
      <c r="G215" s="183" t="s">
        <v>589</v>
      </c>
      <c r="H215" s="182" t="s">
        <v>637</v>
      </c>
      <c r="I215" s="186">
        <v>2400</v>
      </c>
      <c r="J215" s="187">
        <v>2700</v>
      </c>
    </row>
    <row r="216" spans="2:10">
      <c r="B216" s="180">
        <v>2076</v>
      </c>
      <c r="C216" s="181" t="s">
        <v>587</v>
      </c>
      <c r="D216" s="182" t="s">
        <v>154</v>
      </c>
      <c r="E216" s="182" t="s">
        <v>639</v>
      </c>
      <c r="F216" s="183" t="s">
        <v>2034</v>
      </c>
      <c r="G216" s="183" t="s">
        <v>593</v>
      </c>
      <c r="H216" s="182" t="s">
        <v>636</v>
      </c>
      <c r="I216" s="186">
        <v>2400</v>
      </c>
      <c r="J216" s="187">
        <v>2700</v>
      </c>
    </row>
    <row r="217" spans="2:10">
      <c r="B217" s="180">
        <v>2092</v>
      </c>
      <c r="C217" s="181" t="s">
        <v>587</v>
      </c>
      <c r="D217" s="182" t="s">
        <v>154</v>
      </c>
      <c r="E217" s="182" t="s">
        <v>639</v>
      </c>
      <c r="F217" s="183" t="s">
        <v>2034</v>
      </c>
      <c r="G217" s="183" t="s">
        <v>593</v>
      </c>
      <c r="H217" s="182" t="s">
        <v>404</v>
      </c>
      <c r="I217" s="186">
        <v>2400</v>
      </c>
      <c r="J217" s="187">
        <v>2700</v>
      </c>
    </row>
    <row r="218" spans="2:10">
      <c r="B218" s="180">
        <v>2131</v>
      </c>
      <c r="C218" s="181" t="s">
        <v>587</v>
      </c>
      <c r="D218" s="182" t="s">
        <v>154</v>
      </c>
      <c r="E218" s="182" t="s">
        <v>639</v>
      </c>
      <c r="F218" s="183" t="s">
        <v>2034</v>
      </c>
      <c r="G218" s="183" t="s">
        <v>593</v>
      </c>
      <c r="H218" s="182" t="s">
        <v>637</v>
      </c>
      <c r="I218" s="186">
        <v>2400</v>
      </c>
      <c r="J218" s="187">
        <v>2700</v>
      </c>
    </row>
    <row r="219" spans="2:10">
      <c r="B219" s="180">
        <v>2078</v>
      </c>
      <c r="C219" s="181" t="s">
        <v>587</v>
      </c>
      <c r="D219" s="182" t="s">
        <v>154</v>
      </c>
      <c r="E219" s="182" t="s">
        <v>224</v>
      </c>
      <c r="F219" s="183" t="s">
        <v>2029</v>
      </c>
      <c r="G219" s="183" t="s">
        <v>593</v>
      </c>
      <c r="H219" s="182" t="s">
        <v>636</v>
      </c>
      <c r="I219" s="186">
        <v>1200</v>
      </c>
      <c r="J219" s="187">
        <v>1400</v>
      </c>
    </row>
    <row r="220" spans="2:10">
      <c r="B220" s="180">
        <v>2094</v>
      </c>
      <c r="C220" s="181" t="s">
        <v>587</v>
      </c>
      <c r="D220" s="182" t="s">
        <v>154</v>
      </c>
      <c r="E220" s="182" t="s">
        <v>224</v>
      </c>
      <c r="F220" s="183" t="s">
        <v>2029</v>
      </c>
      <c r="G220" s="183" t="s">
        <v>593</v>
      </c>
      <c r="H220" s="182" t="s">
        <v>404</v>
      </c>
      <c r="I220" s="186">
        <v>1200</v>
      </c>
      <c r="J220" s="187">
        <v>1400</v>
      </c>
    </row>
    <row r="221" spans="2:10">
      <c r="B221" s="180">
        <v>2133</v>
      </c>
      <c r="C221" s="181" t="s">
        <v>587</v>
      </c>
      <c r="D221" s="182" t="s">
        <v>154</v>
      </c>
      <c r="E221" s="182" t="s">
        <v>224</v>
      </c>
      <c r="F221" s="183" t="s">
        <v>2029</v>
      </c>
      <c r="G221" s="183" t="s">
        <v>593</v>
      </c>
      <c r="H221" s="182" t="s">
        <v>637</v>
      </c>
      <c r="I221" s="186">
        <v>1200</v>
      </c>
      <c r="J221" s="187">
        <v>1400</v>
      </c>
    </row>
    <row r="222" spans="2:10">
      <c r="B222" s="180">
        <v>2075</v>
      </c>
      <c r="C222" s="181" t="s">
        <v>587</v>
      </c>
      <c r="D222" s="182" t="s">
        <v>154</v>
      </c>
      <c r="E222" s="182" t="s">
        <v>642</v>
      </c>
      <c r="F222" s="183" t="s">
        <v>2019</v>
      </c>
      <c r="G222" s="183" t="s">
        <v>589</v>
      </c>
      <c r="H222" s="182" t="s">
        <v>636</v>
      </c>
      <c r="I222" s="186">
        <v>600</v>
      </c>
      <c r="J222" s="187">
        <v>700</v>
      </c>
    </row>
    <row r="223" spans="2:10">
      <c r="B223" s="180">
        <v>2091</v>
      </c>
      <c r="C223" s="181" t="s">
        <v>587</v>
      </c>
      <c r="D223" s="182" t="s">
        <v>154</v>
      </c>
      <c r="E223" s="182" t="s">
        <v>642</v>
      </c>
      <c r="F223" s="183" t="s">
        <v>2019</v>
      </c>
      <c r="G223" s="183" t="s">
        <v>589</v>
      </c>
      <c r="H223" s="182" t="s">
        <v>404</v>
      </c>
      <c r="I223" s="186">
        <v>600</v>
      </c>
      <c r="J223" s="187">
        <v>700</v>
      </c>
    </row>
    <row r="224" spans="2:10">
      <c r="B224" s="180">
        <v>2130</v>
      </c>
      <c r="C224" s="181" t="s">
        <v>587</v>
      </c>
      <c r="D224" s="182" t="s">
        <v>154</v>
      </c>
      <c r="E224" s="182" t="s">
        <v>642</v>
      </c>
      <c r="F224" s="183" t="s">
        <v>2019</v>
      </c>
      <c r="G224" s="183" t="s">
        <v>589</v>
      </c>
      <c r="H224" s="182" t="s">
        <v>637</v>
      </c>
      <c r="I224" s="186">
        <v>600</v>
      </c>
      <c r="J224" s="187">
        <v>700</v>
      </c>
    </row>
    <row r="225" spans="2:10">
      <c r="B225" s="180">
        <v>2601</v>
      </c>
      <c r="C225" s="181" t="s">
        <v>587</v>
      </c>
      <c r="D225" s="182" t="s">
        <v>168</v>
      </c>
      <c r="E225" s="182" t="s">
        <v>618</v>
      </c>
      <c r="F225" s="183" t="s">
        <v>2554</v>
      </c>
      <c r="G225" s="183" t="s">
        <v>593</v>
      </c>
      <c r="H225" s="182" t="s">
        <v>406</v>
      </c>
      <c r="I225" s="186">
        <v>3800</v>
      </c>
      <c r="J225" s="187">
        <v>4000</v>
      </c>
    </row>
    <row r="226" spans="2:10">
      <c r="B226" s="180">
        <v>2602</v>
      </c>
      <c r="C226" s="181" t="s">
        <v>587</v>
      </c>
      <c r="D226" s="182" t="s">
        <v>168</v>
      </c>
      <c r="E226" s="182" t="s">
        <v>618</v>
      </c>
      <c r="F226" s="183" t="s">
        <v>2554</v>
      </c>
      <c r="G226" s="183" t="s">
        <v>593</v>
      </c>
      <c r="H226" s="182" t="s">
        <v>686</v>
      </c>
      <c r="I226" s="186">
        <v>3800</v>
      </c>
      <c r="J226" s="187">
        <v>4000</v>
      </c>
    </row>
    <row r="227" spans="2:10">
      <c r="B227" s="180">
        <v>2609</v>
      </c>
      <c r="C227" s="181" t="s">
        <v>587</v>
      </c>
      <c r="D227" s="182" t="s">
        <v>168</v>
      </c>
      <c r="E227" s="182" t="s">
        <v>618</v>
      </c>
      <c r="F227" s="183" t="s">
        <v>2554</v>
      </c>
      <c r="G227" s="183" t="s">
        <v>593</v>
      </c>
      <c r="H227" s="182" t="s">
        <v>656</v>
      </c>
      <c r="I227" s="186">
        <v>3800</v>
      </c>
      <c r="J227" s="187">
        <v>4000</v>
      </c>
    </row>
    <row r="228" spans="2:10">
      <c r="B228" s="180">
        <v>2610</v>
      </c>
      <c r="C228" s="181" t="s">
        <v>587</v>
      </c>
      <c r="D228" s="182" t="s">
        <v>168</v>
      </c>
      <c r="E228" s="182" t="s">
        <v>618</v>
      </c>
      <c r="F228" s="183" t="s">
        <v>2554</v>
      </c>
      <c r="G228" s="183" t="s">
        <v>593</v>
      </c>
      <c r="H228" s="182" t="s">
        <v>691</v>
      </c>
      <c r="I228" s="186">
        <v>3800</v>
      </c>
      <c r="J228" s="187">
        <v>4000</v>
      </c>
    </row>
    <row r="229" spans="2:10">
      <c r="B229" s="180">
        <v>2695</v>
      </c>
      <c r="C229" s="181" t="s">
        <v>587</v>
      </c>
      <c r="D229" s="182" t="s">
        <v>168</v>
      </c>
      <c r="E229" s="182" t="s">
        <v>618</v>
      </c>
      <c r="F229" s="183" t="s">
        <v>2554</v>
      </c>
      <c r="G229" s="183" t="s">
        <v>593</v>
      </c>
      <c r="H229" s="182" t="s">
        <v>658</v>
      </c>
      <c r="I229" s="186">
        <v>3800</v>
      </c>
      <c r="J229" s="187">
        <v>4000</v>
      </c>
    </row>
    <row r="230" spans="2:10">
      <c r="B230" s="180">
        <v>2696</v>
      </c>
      <c r="C230" s="181" t="s">
        <v>587</v>
      </c>
      <c r="D230" s="182" t="s">
        <v>168</v>
      </c>
      <c r="E230" s="182" t="s">
        <v>618</v>
      </c>
      <c r="F230" s="183" t="s">
        <v>2554</v>
      </c>
      <c r="G230" s="183" t="s">
        <v>593</v>
      </c>
      <c r="H230" s="182" t="s">
        <v>2749</v>
      </c>
      <c r="I230" s="186">
        <v>3800</v>
      </c>
      <c r="J230" s="187">
        <v>4000</v>
      </c>
    </row>
    <row r="231" spans="2:10">
      <c r="B231" s="180">
        <v>2697</v>
      </c>
      <c r="C231" s="181" t="s">
        <v>587</v>
      </c>
      <c r="D231" s="182" t="s">
        <v>168</v>
      </c>
      <c r="E231" s="182" t="s">
        <v>618</v>
      </c>
      <c r="F231" s="183" t="s">
        <v>2554</v>
      </c>
      <c r="G231" s="183" t="s">
        <v>593</v>
      </c>
      <c r="H231" s="182" t="s">
        <v>2750</v>
      </c>
      <c r="I231" s="186">
        <v>3800</v>
      </c>
      <c r="J231" s="187">
        <v>4000</v>
      </c>
    </row>
    <row r="232" spans="2:10">
      <c r="B232" s="180">
        <v>2698</v>
      </c>
      <c r="C232" s="181" t="s">
        <v>587</v>
      </c>
      <c r="D232" s="182" t="s">
        <v>168</v>
      </c>
      <c r="E232" s="182" t="s">
        <v>618</v>
      </c>
      <c r="F232" s="183" t="s">
        <v>2554</v>
      </c>
      <c r="G232" s="183" t="s">
        <v>593</v>
      </c>
      <c r="H232" s="182" t="s">
        <v>2751</v>
      </c>
      <c r="I232" s="186">
        <v>3800</v>
      </c>
      <c r="J232" s="187">
        <v>4000</v>
      </c>
    </row>
    <row r="233" spans="2:10">
      <c r="B233" s="180">
        <v>2641</v>
      </c>
      <c r="C233" s="181" t="s">
        <v>587</v>
      </c>
      <c r="D233" s="182" t="s">
        <v>168</v>
      </c>
      <c r="E233" s="182" t="s">
        <v>617</v>
      </c>
      <c r="F233" s="183" t="s">
        <v>2674</v>
      </c>
      <c r="G233" s="183" t="s">
        <v>589</v>
      </c>
      <c r="H233" s="182" t="s">
        <v>406</v>
      </c>
      <c r="I233" s="186">
        <v>3000</v>
      </c>
      <c r="J233" s="187">
        <v>3400</v>
      </c>
    </row>
    <row r="234" spans="2:10">
      <c r="B234" s="180">
        <v>2642</v>
      </c>
      <c r="C234" s="181" t="s">
        <v>587</v>
      </c>
      <c r="D234" s="182" t="s">
        <v>168</v>
      </c>
      <c r="E234" s="182" t="s">
        <v>617</v>
      </c>
      <c r="F234" s="183" t="s">
        <v>2674</v>
      </c>
      <c r="G234" s="183" t="s">
        <v>589</v>
      </c>
      <c r="H234" s="182" t="s">
        <v>686</v>
      </c>
      <c r="I234" s="186">
        <v>3000</v>
      </c>
      <c r="J234" s="187">
        <v>3400</v>
      </c>
    </row>
    <row r="235" spans="2:10">
      <c r="B235" s="180">
        <v>2649</v>
      </c>
      <c r="C235" s="181" t="s">
        <v>587</v>
      </c>
      <c r="D235" s="182" t="s">
        <v>168</v>
      </c>
      <c r="E235" s="182" t="s">
        <v>617</v>
      </c>
      <c r="F235" s="183" t="s">
        <v>2674</v>
      </c>
      <c r="G235" s="183" t="s">
        <v>589</v>
      </c>
      <c r="H235" s="182" t="s">
        <v>656</v>
      </c>
      <c r="I235" s="186">
        <v>3000</v>
      </c>
      <c r="J235" s="187">
        <v>3400</v>
      </c>
    </row>
    <row r="236" spans="2:10">
      <c r="B236" s="180">
        <v>2690</v>
      </c>
      <c r="C236" s="181" t="s">
        <v>587</v>
      </c>
      <c r="D236" s="182" t="s">
        <v>168</v>
      </c>
      <c r="E236" s="182" t="s">
        <v>617</v>
      </c>
      <c r="F236" s="183" t="s">
        <v>2674</v>
      </c>
      <c r="G236" s="183" t="s">
        <v>589</v>
      </c>
      <c r="H236" s="182" t="s">
        <v>691</v>
      </c>
      <c r="I236" s="186">
        <v>2600</v>
      </c>
      <c r="J236" s="187">
        <v>3400</v>
      </c>
    </row>
    <row r="237" spans="2:10">
      <c r="B237" s="180">
        <v>2711</v>
      </c>
      <c r="C237" s="181" t="s">
        <v>587</v>
      </c>
      <c r="D237" s="182" t="s">
        <v>168</v>
      </c>
      <c r="E237" s="182" t="s">
        <v>617</v>
      </c>
      <c r="F237" s="183" t="s">
        <v>2674</v>
      </c>
      <c r="G237" s="183" t="s">
        <v>589</v>
      </c>
      <c r="H237" s="182" t="s">
        <v>658</v>
      </c>
      <c r="I237" s="186">
        <v>3000</v>
      </c>
      <c r="J237" s="187">
        <v>3400</v>
      </c>
    </row>
    <row r="238" spans="2:10">
      <c r="B238" s="180">
        <v>2712</v>
      </c>
      <c r="C238" s="181" t="s">
        <v>587</v>
      </c>
      <c r="D238" s="182" t="s">
        <v>168</v>
      </c>
      <c r="E238" s="182" t="s">
        <v>617</v>
      </c>
      <c r="F238" s="183" t="s">
        <v>2674</v>
      </c>
      <c r="G238" s="183" t="s">
        <v>589</v>
      </c>
      <c r="H238" s="182" t="s">
        <v>2749</v>
      </c>
      <c r="I238" s="186">
        <v>3000</v>
      </c>
      <c r="J238" s="187">
        <v>3400</v>
      </c>
    </row>
    <row r="239" spans="2:10">
      <c r="B239" s="180">
        <v>2713</v>
      </c>
      <c r="C239" s="181" t="s">
        <v>587</v>
      </c>
      <c r="D239" s="182" t="s">
        <v>168</v>
      </c>
      <c r="E239" s="182" t="s">
        <v>617</v>
      </c>
      <c r="F239" s="183" t="s">
        <v>2674</v>
      </c>
      <c r="G239" s="183" t="s">
        <v>589</v>
      </c>
      <c r="H239" s="182" t="s">
        <v>2750</v>
      </c>
      <c r="I239" s="186">
        <v>3000</v>
      </c>
      <c r="J239" s="187">
        <v>3400</v>
      </c>
    </row>
    <row r="240" spans="2:10">
      <c r="B240" s="180">
        <v>2714</v>
      </c>
      <c r="C240" s="181" t="s">
        <v>587</v>
      </c>
      <c r="D240" s="182" t="s">
        <v>168</v>
      </c>
      <c r="E240" s="182" t="s">
        <v>617</v>
      </c>
      <c r="F240" s="183" t="s">
        <v>2674</v>
      </c>
      <c r="G240" s="183" t="s">
        <v>589</v>
      </c>
      <c r="H240" s="182" t="s">
        <v>2751</v>
      </c>
      <c r="I240" s="186">
        <v>3000</v>
      </c>
      <c r="J240" s="187">
        <v>3400</v>
      </c>
    </row>
    <row r="241" spans="2:10">
      <c r="B241" s="180">
        <v>2621</v>
      </c>
      <c r="C241" s="181" t="s">
        <v>587</v>
      </c>
      <c r="D241" s="182" t="s">
        <v>168</v>
      </c>
      <c r="E241" s="182" t="s">
        <v>320</v>
      </c>
      <c r="F241" s="183" t="s">
        <v>2019</v>
      </c>
      <c r="G241" s="183" t="s">
        <v>593</v>
      </c>
      <c r="H241" s="182" t="s">
        <v>406</v>
      </c>
      <c r="I241" s="186">
        <v>1800</v>
      </c>
      <c r="J241" s="187">
        <v>2000</v>
      </c>
    </row>
    <row r="242" spans="2:10">
      <c r="B242" s="180">
        <v>2622</v>
      </c>
      <c r="C242" s="181" t="s">
        <v>587</v>
      </c>
      <c r="D242" s="182" t="s">
        <v>168</v>
      </c>
      <c r="E242" s="182" t="s">
        <v>320</v>
      </c>
      <c r="F242" s="183" t="s">
        <v>2019</v>
      </c>
      <c r="G242" s="183" t="s">
        <v>593</v>
      </c>
      <c r="H242" s="182" t="s">
        <v>686</v>
      </c>
      <c r="I242" s="186">
        <v>1800</v>
      </c>
      <c r="J242" s="187">
        <v>2000</v>
      </c>
    </row>
    <row r="243" spans="2:10">
      <c r="B243" s="180">
        <v>2629</v>
      </c>
      <c r="C243" s="181" t="s">
        <v>587</v>
      </c>
      <c r="D243" s="182" t="s">
        <v>168</v>
      </c>
      <c r="E243" s="182" t="s">
        <v>320</v>
      </c>
      <c r="F243" s="183" t="s">
        <v>2019</v>
      </c>
      <c r="G243" s="183" t="s">
        <v>593</v>
      </c>
      <c r="H243" s="182" t="s">
        <v>656</v>
      </c>
      <c r="I243" s="186">
        <v>1800</v>
      </c>
      <c r="J243" s="187">
        <v>2000</v>
      </c>
    </row>
    <row r="244" spans="2:10">
      <c r="B244" s="180">
        <v>2630</v>
      </c>
      <c r="C244" s="181" t="s">
        <v>587</v>
      </c>
      <c r="D244" s="182" t="s">
        <v>168</v>
      </c>
      <c r="E244" s="182" t="s">
        <v>320</v>
      </c>
      <c r="F244" s="183" t="s">
        <v>2019</v>
      </c>
      <c r="G244" s="183" t="s">
        <v>593</v>
      </c>
      <c r="H244" s="182" t="s">
        <v>691</v>
      </c>
      <c r="I244" s="186">
        <v>1800</v>
      </c>
      <c r="J244" s="187">
        <v>2000</v>
      </c>
    </row>
    <row r="245" spans="2:10">
      <c r="B245" s="180">
        <v>2665</v>
      </c>
      <c r="C245" s="181" t="s">
        <v>587</v>
      </c>
      <c r="D245" s="182" t="s">
        <v>168</v>
      </c>
      <c r="E245" s="182" t="s">
        <v>320</v>
      </c>
      <c r="F245" s="183" t="s">
        <v>2019</v>
      </c>
      <c r="G245" s="183" t="s">
        <v>593</v>
      </c>
      <c r="H245" s="182" t="s">
        <v>658</v>
      </c>
      <c r="I245" s="186">
        <v>1800</v>
      </c>
      <c r="J245" s="187">
        <v>2000</v>
      </c>
    </row>
    <row r="246" spans="2:10">
      <c r="B246" s="180">
        <v>2666</v>
      </c>
      <c r="C246" s="181" t="s">
        <v>587</v>
      </c>
      <c r="D246" s="182" t="s">
        <v>168</v>
      </c>
      <c r="E246" s="182" t="s">
        <v>320</v>
      </c>
      <c r="F246" s="183" t="s">
        <v>2019</v>
      </c>
      <c r="G246" s="183" t="s">
        <v>593</v>
      </c>
      <c r="H246" s="182" t="s">
        <v>2749</v>
      </c>
      <c r="I246" s="186">
        <v>1800</v>
      </c>
      <c r="J246" s="187">
        <v>2000</v>
      </c>
    </row>
    <row r="247" spans="2:10">
      <c r="B247" s="180">
        <v>2667</v>
      </c>
      <c r="C247" s="181" t="s">
        <v>587</v>
      </c>
      <c r="D247" s="182" t="s">
        <v>168</v>
      </c>
      <c r="E247" s="182" t="s">
        <v>320</v>
      </c>
      <c r="F247" s="183" t="s">
        <v>2019</v>
      </c>
      <c r="G247" s="183" t="s">
        <v>593</v>
      </c>
      <c r="H247" s="182" t="s">
        <v>2750</v>
      </c>
      <c r="I247" s="186">
        <v>1800</v>
      </c>
      <c r="J247" s="187">
        <v>2000</v>
      </c>
    </row>
    <row r="248" spans="2:10">
      <c r="B248" s="180">
        <v>2668</v>
      </c>
      <c r="C248" s="181" t="s">
        <v>587</v>
      </c>
      <c r="D248" s="182" t="s">
        <v>168</v>
      </c>
      <c r="E248" s="182" t="s">
        <v>320</v>
      </c>
      <c r="F248" s="183" t="s">
        <v>2019</v>
      </c>
      <c r="G248" s="183" t="s">
        <v>593</v>
      </c>
      <c r="H248" s="182" t="s">
        <v>2751</v>
      </c>
      <c r="I248" s="186">
        <v>1800</v>
      </c>
      <c r="J248" s="187">
        <v>2000</v>
      </c>
    </row>
    <row r="249" spans="2:10">
      <c r="B249" s="180">
        <v>2650</v>
      </c>
      <c r="C249" s="181" t="s">
        <v>587</v>
      </c>
      <c r="D249" s="182" t="s">
        <v>731</v>
      </c>
      <c r="E249" s="182" t="s">
        <v>167</v>
      </c>
      <c r="F249" s="183" t="s">
        <v>2019</v>
      </c>
      <c r="G249" s="183" t="s">
        <v>589</v>
      </c>
      <c r="H249" s="182" t="s">
        <v>664</v>
      </c>
      <c r="I249" s="186">
        <v>600</v>
      </c>
      <c r="J249" s="187">
        <v>700</v>
      </c>
    </row>
    <row r="250" spans="2:10">
      <c r="B250" s="180">
        <v>2651</v>
      </c>
      <c r="C250" s="181" t="s">
        <v>587</v>
      </c>
      <c r="D250" s="182" t="s">
        <v>731</v>
      </c>
      <c r="E250" s="182" t="s">
        <v>167</v>
      </c>
      <c r="F250" s="183" t="s">
        <v>2019</v>
      </c>
      <c r="G250" s="183" t="s">
        <v>589</v>
      </c>
      <c r="H250" s="182" t="s">
        <v>695</v>
      </c>
      <c r="I250" s="186">
        <v>600</v>
      </c>
      <c r="J250" s="187">
        <v>700</v>
      </c>
    </row>
    <row r="251" spans="2:10">
      <c r="B251" s="180">
        <v>2653</v>
      </c>
      <c r="C251" s="181" t="s">
        <v>587</v>
      </c>
      <c r="D251" s="182" t="s">
        <v>731</v>
      </c>
      <c r="E251" s="182" t="s">
        <v>167</v>
      </c>
      <c r="F251" s="183" t="s">
        <v>2019</v>
      </c>
      <c r="G251" s="183" t="s">
        <v>589</v>
      </c>
      <c r="H251" s="182" t="s">
        <v>410</v>
      </c>
      <c r="I251" s="186">
        <v>600</v>
      </c>
      <c r="J251" s="187">
        <v>700</v>
      </c>
    </row>
    <row r="252" spans="2:10">
      <c r="B252" s="180">
        <v>2654</v>
      </c>
      <c r="C252" s="181" t="s">
        <v>587</v>
      </c>
      <c r="D252" s="182" t="s">
        <v>731</v>
      </c>
      <c r="E252" s="182" t="s">
        <v>167</v>
      </c>
      <c r="F252" s="183" t="s">
        <v>2019</v>
      </c>
      <c r="G252" s="183" t="s">
        <v>589</v>
      </c>
      <c r="H252" s="182" t="s">
        <v>165</v>
      </c>
      <c r="I252" s="186">
        <v>600</v>
      </c>
      <c r="J252" s="187">
        <v>700</v>
      </c>
    </row>
    <row r="253" spans="2:10">
      <c r="B253" s="180">
        <v>2656</v>
      </c>
      <c r="C253" s="181" t="s">
        <v>587</v>
      </c>
      <c r="D253" s="182" t="s">
        <v>731</v>
      </c>
      <c r="E253" s="182" t="s">
        <v>167</v>
      </c>
      <c r="F253" s="183" t="s">
        <v>2019</v>
      </c>
      <c r="G253" s="183" t="s">
        <v>589</v>
      </c>
      <c r="H253" s="182" t="s">
        <v>406</v>
      </c>
      <c r="I253" s="186">
        <v>600</v>
      </c>
      <c r="J253" s="187">
        <v>700</v>
      </c>
    </row>
    <row r="254" spans="2:10">
      <c r="B254" s="180">
        <v>2658</v>
      </c>
      <c r="C254" s="181" t="s">
        <v>587</v>
      </c>
      <c r="D254" s="182" t="s">
        <v>731</v>
      </c>
      <c r="E254" s="182" t="s">
        <v>167</v>
      </c>
      <c r="F254" s="183" t="s">
        <v>2019</v>
      </c>
      <c r="G254" s="183" t="s">
        <v>589</v>
      </c>
      <c r="H254" s="182" t="s">
        <v>658</v>
      </c>
      <c r="I254" s="186">
        <v>600</v>
      </c>
      <c r="J254" s="187">
        <v>700</v>
      </c>
    </row>
    <row r="255" spans="2:10">
      <c r="B255" s="180">
        <v>2900</v>
      </c>
      <c r="C255" s="181" t="s">
        <v>587</v>
      </c>
      <c r="D255" s="182" t="s">
        <v>155</v>
      </c>
      <c r="E255" s="182" t="s">
        <v>1762</v>
      </c>
      <c r="F255" s="183" t="s">
        <v>2019</v>
      </c>
      <c r="G255" s="183" t="s">
        <v>593</v>
      </c>
      <c r="H255" s="182" t="s">
        <v>598</v>
      </c>
      <c r="I255" s="186">
        <v>15000</v>
      </c>
      <c r="J255" s="187">
        <v>18000</v>
      </c>
    </row>
    <row r="256" spans="2:10">
      <c r="B256" s="180">
        <v>2901</v>
      </c>
      <c r="C256" s="181" t="s">
        <v>587</v>
      </c>
      <c r="D256" s="182" t="s">
        <v>155</v>
      </c>
      <c r="E256" s="182" t="s">
        <v>1762</v>
      </c>
      <c r="F256" s="183" t="s">
        <v>2019</v>
      </c>
      <c r="G256" s="183" t="s">
        <v>593</v>
      </c>
      <c r="H256" s="182" t="s">
        <v>599</v>
      </c>
      <c r="I256" s="186">
        <v>15000</v>
      </c>
      <c r="J256" s="187">
        <v>18000</v>
      </c>
    </row>
    <row r="257" spans="2:10">
      <c r="B257" s="180">
        <v>2902</v>
      </c>
      <c r="C257" s="181" t="s">
        <v>587</v>
      </c>
      <c r="D257" s="182" t="s">
        <v>155</v>
      </c>
      <c r="E257" s="182" t="s">
        <v>1762</v>
      </c>
      <c r="F257" s="183" t="s">
        <v>2019</v>
      </c>
      <c r="G257" s="183" t="s">
        <v>593</v>
      </c>
      <c r="H257" s="182" t="s">
        <v>600</v>
      </c>
      <c r="I257" s="186">
        <v>15000</v>
      </c>
      <c r="J257" s="187">
        <v>18000</v>
      </c>
    </row>
    <row r="258" spans="2:10">
      <c r="B258" s="180">
        <v>2903</v>
      </c>
      <c r="C258" s="181" t="s">
        <v>587</v>
      </c>
      <c r="D258" s="182" t="s">
        <v>155</v>
      </c>
      <c r="E258" s="182" t="s">
        <v>1762</v>
      </c>
      <c r="F258" s="183" t="s">
        <v>2019</v>
      </c>
      <c r="G258" s="183" t="s">
        <v>593</v>
      </c>
      <c r="H258" s="182" t="s">
        <v>603</v>
      </c>
      <c r="I258" s="186">
        <v>15000</v>
      </c>
      <c r="J258" s="187">
        <v>18000</v>
      </c>
    </row>
    <row r="259" spans="2:10">
      <c r="B259" s="180">
        <v>2904</v>
      </c>
      <c r="C259" s="181" t="s">
        <v>587</v>
      </c>
      <c r="D259" s="182" t="s">
        <v>155</v>
      </c>
      <c r="E259" s="182" t="s">
        <v>1762</v>
      </c>
      <c r="F259" s="183" t="s">
        <v>2019</v>
      </c>
      <c r="G259" s="183" t="s">
        <v>593</v>
      </c>
      <c r="H259" s="182" t="s">
        <v>604</v>
      </c>
      <c r="I259" s="186">
        <v>15000</v>
      </c>
      <c r="J259" s="187">
        <v>18000</v>
      </c>
    </row>
    <row r="260" spans="2:10">
      <c r="B260" s="180">
        <v>2907</v>
      </c>
      <c r="C260" s="181" t="s">
        <v>587</v>
      </c>
      <c r="D260" s="182" t="s">
        <v>155</v>
      </c>
      <c r="E260" s="182" t="s">
        <v>1762</v>
      </c>
      <c r="F260" s="183" t="s">
        <v>2019</v>
      </c>
      <c r="G260" s="183" t="s">
        <v>593</v>
      </c>
      <c r="H260" s="182" t="s">
        <v>601</v>
      </c>
      <c r="I260" s="186">
        <v>15000</v>
      </c>
      <c r="J260" s="187">
        <v>18000</v>
      </c>
    </row>
    <row r="261" spans="2:10">
      <c r="B261" s="180">
        <v>2909</v>
      </c>
      <c r="C261" s="181" t="s">
        <v>587</v>
      </c>
      <c r="D261" s="182" t="s">
        <v>155</v>
      </c>
      <c r="E261" s="182" t="s">
        <v>1762</v>
      </c>
      <c r="F261" s="183" t="s">
        <v>2019</v>
      </c>
      <c r="G261" s="183" t="s">
        <v>593</v>
      </c>
      <c r="H261" s="182" t="s">
        <v>605</v>
      </c>
      <c r="I261" s="186">
        <v>15000</v>
      </c>
      <c r="J261" s="187">
        <v>18000</v>
      </c>
    </row>
    <row r="262" spans="2:10">
      <c r="B262" s="180">
        <v>2910</v>
      </c>
      <c r="C262" s="181" t="s">
        <v>587</v>
      </c>
      <c r="D262" s="182" t="s">
        <v>155</v>
      </c>
      <c r="E262" s="182" t="s">
        <v>1762</v>
      </c>
      <c r="F262" s="183" t="s">
        <v>2019</v>
      </c>
      <c r="G262" s="183" t="s">
        <v>593</v>
      </c>
      <c r="H262" s="182" t="s">
        <v>606</v>
      </c>
      <c r="I262" s="186">
        <v>15000</v>
      </c>
      <c r="J262" s="187">
        <v>18000</v>
      </c>
    </row>
    <row r="263" spans="2:10">
      <c r="B263" s="180">
        <v>2911</v>
      </c>
      <c r="C263" s="181" t="s">
        <v>587</v>
      </c>
      <c r="D263" s="182" t="s">
        <v>155</v>
      </c>
      <c r="E263" s="182" t="s">
        <v>1762</v>
      </c>
      <c r="F263" s="183" t="s">
        <v>2019</v>
      </c>
      <c r="G263" s="183" t="s">
        <v>593</v>
      </c>
      <c r="H263" s="182" t="s">
        <v>597</v>
      </c>
      <c r="I263" s="186">
        <v>15000</v>
      </c>
      <c r="J263" s="187">
        <v>18000</v>
      </c>
    </row>
    <row r="264" spans="2:10">
      <c r="B264" s="180">
        <v>2912</v>
      </c>
      <c r="C264" s="181" t="s">
        <v>587</v>
      </c>
      <c r="D264" s="182" t="s">
        <v>155</v>
      </c>
      <c r="E264" s="182" t="s">
        <v>1762</v>
      </c>
      <c r="F264" s="183" t="s">
        <v>2019</v>
      </c>
      <c r="G264" s="183" t="s">
        <v>593</v>
      </c>
      <c r="H264" s="182" t="s">
        <v>2566</v>
      </c>
      <c r="I264" s="186">
        <v>15000</v>
      </c>
      <c r="J264" s="187">
        <v>18000</v>
      </c>
    </row>
    <row r="265" spans="2:10">
      <c r="B265" s="180">
        <v>5892</v>
      </c>
      <c r="C265" s="181" t="s">
        <v>730</v>
      </c>
      <c r="D265" s="182" t="s">
        <v>2038</v>
      </c>
      <c r="E265" s="182" t="s">
        <v>776</v>
      </c>
      <c r="F265" s="183" t="s">
        <v>2039</v>
      </c>
      <c r="G265" s="183" t="s">
        <v>593</v>
      </c>
      <c r="H265" s="182" t="s">
        <v>3</v>
      </c>
      <c r="I265" s="186">
        <v>4500</v>
      </c>
      <c r="J265" s="187">
        <v>5000</v>
      </c>
    </row>
    <row r="266" spans="2:10">
      <c r="B266" s="180">
        <v>5891</v>
      </c>
      <c r="C266" s="181" t="s">
        <v>730</v>
      </c>
      <c r="D266" s="182" t="s">
        <v>2038</v>
      </c>
      <c r="E266" s="182" t="s">
        <v>773</v>
      </c>
      <c r="F266" s="183" t="s">
        <v>2048</v>
      </c>
      <c r="G266" s="183" t="s">
        <v>589</v>
      </c>
      <c r="H266" s="182" t="s">
        <v>2049</v>
      </c>
      <c r="I266" s="186">
        <v>3200</v>
      </c>
      <c r="J266" s="187">
        <v>3800</v>
      </c>
    </row>
    <row r="267" spans="2:10">
      <c r="B267" s="180">
        <v>5890</v>
      </c>
      <c r="C267" s="181" t="s">
        <v>730</v>
      </c>
      <c r="D267" s="182" t="s">
        <v>2038</v>
      </c>
      <c r="E267" s="182" t="s">
        <v>773</v>
      </c>
      <c r="F267" s="183" t="s">
        <v>2046</v>
      </c>
      <c r="G267" s="183" t="s">
        <v>589</v>
      </c>
      <c r="H267" s="182" t="s">
        <v>2047</v>
      </c>
      <c r="I267" s="186">
        <v>2200</v>
      </c>
      <c r="J267" s="187">
        <v>2600</v>
      </c>
    </row>
    <row r="268" spans="2:10">
      <c r="B268" s="180">
        <v>5893</v>
      </c>
      <c r="C268" s="181" t="s">
        <v>730</v>
      </c>
      <c r="D268" s="182" t="s">
        <v>2038</v>
      </c>
      <c r="E268" s="182" t="s">
        <v>777</v>
      </c>
      <c r="F268" s="183" t="s">
        <v>2030</v>
      </c>
      <c r="G268" s="183" t="s">
        <v>589</v>
      </c>
      <c r="H268" s="182" t="s">
        <v>3</v>
      </c>
      <c r="I268" s="186">
        <v>600</v>
      </c>
      <c r="J268" s="187">
        <v>800</v>
      </c>
    </row>
    <row r="269" spans="2:10">
      <c r="B269" s="180">
        <v>5896</v>
      </c>
      <c r="C269" s="181" t="s">
        <v>730</v>
      </c>
      <c r="D269" s="182" t="s">
        <v>2036</v>
      </c>
      <c r="E269" s="182" t="s">
        <v>780</v>
      </c>
      <c r="F269" s="183" t="s">
        <v>2037</v>
      </c>
      <c r="G269" s="183" t="s">
        <v>593</v>
      </c>
      <c r="H269" s="182" t="s">
        <v>153</v>
      </c>
      <c r="I269" s="186">
        <v>2400</v>
      </c>
      <c r="J269" s="187">
        <v>2800</v>
      </c>
    </row>
    <row r="270" spans="2:10">
      <c r="B270" s="180">
        <v>5898</v>
      </c>
      <c r="C270" s="181" t="s">
        <v>730</v>
      </c>
      <c r="D270" s="182" t="s">
        <v>2036</v>
      </c>
      <c r="E270" s="182" t="s">
        <v>2675</v>
      </c>
      <c r="F270" s="183" t="s">
        <v>2676</v>
      </c>
      <c r="G270" s="183" t="s">
        <v>2677</v>
      </c>
      <c r="H270" s="182" t="s">
        <v>153</v>
      </c>
      <c r="I270" s="186">
        <v>1400</v>
      </c>
      <c r="J270" s="187">
        <v>1600</v>
      </c>
    </row>
    <row r="271" spans="2:10">
      <c r="B271" s="180">
        <v>5897</v>
      </c>
      <c r="C271" s="181" t="s">
        <v>730</v>
      </c>
      <c r="D271" s="182" t="s">
        <v>2036</v>
      </c>
      <c r="E271" s="182" t="s">
        <v>779</v>
      </c>
      <c r="F271" s="183" t="s">
        <v>2034</v>
      </c>
      <c r="G271" s="183" t="s">
        <v>593</v>
      </c>
      <c r="H271" s="182" t="s">
        <v>153</v>
      </c>
      <c r="I271" s="186">
        <v>900</v>
      </c>
      <c r="J271" s="187">
        <v>1200</v>
      </c>
    </row>
    <row r="272" spans="2:10">
      <c r="B272" s="180">
        <v>5940</v>
      </c>
      <c r="C272" s="181" t="s">
        <v>730</v>
      </c>
      <c r="D272" s="182" t="s">
        <v>2678</v>
      </c>
      <c r="E272" s="182" t="s">
        <v>2678</v>
      </c>
      <c r="F272" s="183" t="s">
        <v>2029</v>
      </c>
      <c r="G272" s="183" t="s">
        <v>589</v>
      </c>
      <c r="H272" s="182" t="s">
        <v>766</v>
      </c>
      <c r="I272" s="186">
        <v>1400</v>
      </c>
      <c r="J272" s="187">
        <v>1800</v>
      </c>
    </row>
    <row r="273" spans="2:10">
      <c r="B273" s="180">
        <v>5885</v>
      </c>
      <c r="C273" s="181" t="s">
        <v>730</v>
      </c>
      <c r="D273" s="182" t="s">
        <v>783</v>
      </c>
      <c r="E273" s="182" t="s">
        <v>784</v>
      </c>
      <c r="F273" s="183" t="s">
        <v>2034</v>
      </c>
      <c r="G273" s="183" t="s">
        <v>589</v>
      </c>
      <c r="H273" s="182" t="s">
        <v>2569</v>
      </c>
      <c r="I273" s="186">
        <v>2000</v>
      </c>
      <c r="J273" s="187">
        <v>2400</v>
      </c>
    </row>
    <row r="274" spans="2:10">
      <c r="B274" s="180">
        <v>5887</v>
      </c>
      <c r="C274" s="181" t="s">
        <v>730</v>
      </c>
      <c r="D274" s="182" t="s">
        <v>783</v>
      </c>
      <c r="E274" s="182" t="s">
        <v>2648</v>
      </c>
      <c r="F274" s="183" t="s">
        <v>2034</v>
      </c>
      <c r="G274" s="183" t="s">
        <v>593</v>
      </c>
      <c r="H274" s="182" t="s">
        <v>404</v>
      </c>
      <c r="I274" s="186">
        <v>2000</v>
      </c>
      <c r="J274" s="187">
        <v>2200</v>
      </c>
    </row>
    <row r="275" spans="2:10">
      <c r="B275" s="180">
        <v>5886</v>
      </c>
      <c r="C275" s="181" t="s">
        <v>730</v>
      </c>
      <c r="D275" s="182" t="s">
        <v>783</v>
      </c>
      <c r="E275" s="182" t="s">
        <v>2646</v>
      </c>
      <c r="F275" s="183" t="s">
        <v>2034</v>
      </c>
      <c r="G275" s="183" t="s">
        <v>593</v>
      </c>
      <c r="H275" s="182" t="s">
        <v>2569</v>
      </c>
      <c r="I275" s="186">
        <v>1600</v>
      </c>
      <c r="J275" s="187">
        <v>2000</v>
      </c>
    </row>
    <row r="276" spans="2:10">
      <c r="B276" s="180">
        <v>5910</v>
      </c>
      <c r="C276" s="181" t="s">
        <v>730</v>
      </c>
      <c r="D276" s="182" t="s">
        <v>750</v>
      </c>
      <c r="E276" s="182" t="s">
        <v>751</v>
      </c>
      <c r="F276" s="183" t="s">
        <v>2034</v>
      </c>
      <c r="G276" s="183" t="s">
        <v>593</v>
      </c>
      <c r="H276" s="182" t="s">
        <v>752</v>
      </c>
      <c r="I276" s="186">
        <v>2400</v>
      </c>
      <c r="J276" s="187">
        <v>3000</v>
      </c>
    </row>
    <row r="277" spans="2:10">
      <c r="B277" s="180">
        <v>5911</v>
      </c>
      <c r="C277" s="181" t="s">
        <v>730</v>
      </c>
      <c r="D277" s="182" t="s">
        <v>750</v>
      </c>
      <c r="E277" s="182" t="s">
        <v>751</v>
      </c>
      <c r="F277" s="183" t="s">
        <v>2034</v>
      </c>
      <c r="G277" s="183" t="s">
        <v>593</v>
      </c>
      <c r="H277" s="182" t="s">
        <v>753</v>
      </c>
      <c r="I277" s="186">
        <v>2400</v>
      </c>
      <c r="J277" s="187">
        <v>3000</v>
      </c>
    </row>
    <row r="278" spans="2:10">
      <c r="B278" s="180">
        <v>5912</v>
      </c>
      <c r="C278" s="181" t="s">
        <v>730</v>
      </c>
      <c r="D278" s="182" t="s">
        <v>750</v>
      </c>
      <c r="E278" s="182" t="s">
        <v>751</v>
      </c>
      <c r="F278" s="183" t="s">
        <v>2034</v>
      </c>
      <c r="G278" s="183" t="s">
        <v>593</v>
      </c>
      <c r="H278" s="182" t="s">
        <v>754</v>
      </c>
      <c r="I278" s="186">
        <v>2400</v>
      </c>
      <c r="J278" s="187">
        <v>3000</v>
      </c>
    </row>
    <row r="279" spans="2:10">
      <c r="B279" s="180">
        <v>5914</v>
      </c>
      <c r="C279" s="181" t="s">
        <v>730</v>
      </c>
      <c r="D279" s="182" t="s">
        <v>750</v>
      </c>
      <c r="E279" s="182" t="s">
        <v>751</v>
      </c>
      <c r="F279" s="183" t="s">
        <v>2034</v>
      </c>
      <c r="G279" s="183" t="s">
        <v>593</v>
      </c>
      <c r="H279" s="182" t="s">
        <v>756</v>
      </c>
      <c r="I279" s="186">
        <v>2400</v>
      </c>
      <c r="J279" s="187">
        <v>3000</v>
      </c>
    </row>
    <row r="280" spans="2:10">
      <c r="B280" s="180">
        <v>5915</v>
      </c>
      <c r="C280" s="181" t="s">
        <v>730</v>
      </c>
      <c r="D280" s="182" t="s">
        <v>750</v>
      </c>
      <c r="E280" s="182" t="s">
        <v>751</v>
      </c>
      <c r="F280" s="183" t="s">
        <v>2034</v>
      </c>
      <c r="G280" s="183" t="s">
        <v>593</v>
      </c>
      <c r="H280" s="182" t="s">
        <v>757</v>
      </c>
      <c r="I280" s="186">
        <v>2400</v>
      </c>
      <c r="J280" s="187">
        <v>3000</v>
      </c>
    </row>
    <row r="281" spans="2:10">
      <c r="B281" s="180">
        <v>5916</v>
      </c>
      <c r="C281" s="181" t="s">
        <v>730</v>
      </c>
      <c r="D281" s="182" t="s">
        <v>750</v>
      </c>
      <c r="E281" s="182" t="s">
        <v>751</v>
      </c>
      <c r="F281" s="183" t="s">
        <v>2034</v>
      </c>
      <c r="G281" s="183" t="s">
        <v>593</v>
      </c>
      <c r="H281" s="182" t="s">
        <v>758</v>
      </c>
      <c r="I281" s="186">
        <v>2400</v>
      </c>
      <c r="J281" s="187">
        <v>3000</v>
      </c>
    </row>
    <row r="282" spans="2:10">
      <c r="B282" s="180">
        <v>5917</v>
      </c>
      <c r="C282" s="181" t="s">
        <v>730</v>
      </c>
      <c r="D282" s="182" t="s">
        <v>750</v>
      </c>
      <c r="E282" s="182" t="s">
        <v>751</v>
      </c>
      <c r="F282" s="183" t="s">
        <v>2034</v>
      </c>
      <c r="G282" s="183" t="s">
        <v>593</v>
      </c>
      <c r="H282" s="182" t="s">
        <v>759</v>
      </c>
      <c r="I282" s="186">
        <v>2400</v>
      </c>
      <c r="J282" s="187">
        <v>3000</v>
      </c>
    </row>
    <row r="283" spans="2:10">
      <c r="B283" s="180">
        <v>5951</v>
      </c>
      <c r="C283" s="181" t="s">
        <v>730</v>
      </c>
      <c r="D283" s="182" t="s">
        <v>750</v>
      </c>
      <c r="E283" s="182" t="s">
        <v>224</v>
      </c>
      <c r="F283" s="183" t="s">
        <v>2029</v>
      </c>
      <c r="G283" s="183" t="s">
        <v>593</v>
      </c>
      <c r="H283" s="182" t="s">
        <v>752</v>
      </c>
      <c r="I283" s="186">
        <v>1800</v>
      </c>
      <c r="J283" s="187">
        <v>2000</v>
      </c>
    </row>
    <row r="284" spans="2:10">
      <c r="B284" s="180">
        <v>5952</v>
      </c>
      <c r="C284" s="181" t="s">
        <v>730</v>
      </c>
      <c r="D284" s="182" t="s">
        <v>750</v>
      </c>
      <c r="E284" s="182" t="s">
        <v>224</v>
      </c>
      <c r="F284" s="183" t="s">
        <v>2029</v>
      </c>
      <c r="G284" s="183" t="s">
        <v>593</v>
      </c>
      <c r="H284" s="182" t="s">
        <v>753</v>
      </c>
      <c r="I284" s="186">
        <v>1800</v>
      </c>
      <c r="J284" s="187">
        <v>2000</v>
      </c>
    </row>
    <row r="285" spans="2:10">
      <c r="B285" s="180">
        <v>5953</v>
      </c>
      <c r="C285" s="181" t="s">
        <v>730</v>
      </c>
      <c r="D285" s="182" t="s">
        <v>750</v>
      </c>
      <c r="E285" s="182" t="s">
        <v>224</v>
      </c>
      <c r="F285" s="183" t="s">
        <v>2029</v>
      </c>
      <c r="G285" s="183" t="s">
        <v>593</v>
      </c>
      <c r="H285" s="182" t="s">
        <v>756</v>
      </c>
      <c r="I285" s="186">
        <v>1800</v>
      </c>
      <c r="J285" s="187">
        <v>2000</v>
      </c>
    </row>
    <row r="286" spans="2:10">
      <c r="B286" s="180">
        <v>5954</v>
      </c>
      <c r="C286" s="181" t="s">
        <v>730</v>
      </c>
      <c r="D286" s="182" t="s">
        <v>750</v>
      </c>
      <c r="E286" s="182" t="s">
        <v>224</v>
      </c>
      <c r="F286" s="183" t="s">
        <v>2029</v>
      </c>
      <c r="G286" s="183" t="s">
        <v>593</v>
      </c>
      <c r="H286" s="182" t="s">
        <v>757</v>
      </c>
      <c r="I286" s="186">
        <v>1800</v>
      </c>
      <c r="J286" s="187">
        <v>2000</v>
      </c>
    </row>
    <row r="287" spans="2:10">
      <c r="B287" s="180">
        <v>5955</v>
      </c>
      <c r="C287" s="181" t="s">
        <v>730</v>
      </c>
      <c r="D287" s="182" t="s">
        <v>750</v>
      </c>
      <c r="E287" s="182" t="s">
        <v>224</v>
      </c>
      <c r="F287" s="183" t="s">
        <v>2029</v>
      </c>
      <c r="G287" s="183" t="s">
        <v>593</v>
      </c>
      <c r="H287" s="182" t="s">
        <v>759</v>
      </c>
      <c r="I287" s="186">
        <v>1800</v>
      </c>
      <c r="J287" s="187">
        <v>2000</v>
      </c>
    </row>
    <row r="288" spans="2:10">
      <c r="B288" s="180">
        <v>5900</v>
      </c>
      <c r="C288" s="181" t="s">
        <v>730</v>
      </c>
      <c r="D288" s="182" t="s">
        <v>750</v>
      </c>
      <c r="E288" s="182" t="s">
        <v>764</v>
      </c>
      <c r="F288" s="183" t="s">
        <v>2560</v>
      </c>
      <c r="G288" s="183" t="s">
        <v>589</v>
      </c>
      <c r="H288" s="182" t="s">
        <v>752</v>
      </c>
      <c r="I288" s="186">
        <v>900</v>
      </c>
      <c r="J288" s="187">
        <v>1200</v>
      </c>
    </row>
    <row r="289" spans="2:10">
      <c r="B289" s="180">
        <v>5901</v>
      </c>
      <c r="C289" s="181" t="s">
        <v>730</v>
      </c>
      <c r="D289" s="182" t="s">
        <v>750</v>
      </c>
      <c r="E289" s="182" t="s">
        <v>764</v>
      </c>
      <c r="F289" s="183" t="s">
        <v>2560</v>
      </c>
      <c r="G289" s="183" t="s">
        <v>589</v>
      </c>
      <c r="H289" s="182" t="s">
        <v>753</v>
      </c>
      <c r="I289" s="186">
        <v>900</v>
      </c>
      <c r="J289" s="187">
        <v>1200</v>
      </c>
    </row>
    <row r="290" spans="2:10">
      <c r="B290" s="180">
        <v>5902</v>
      </c>
      <c r="C290" s="181" t="s">
        <v>730</v>
      </c>
      <c r="D290" s="182" t="s">
        <v>750</v>
      </c>
      <c r="E290" s="182" t="s">
        <v>764</v>
      </c>
      <c r="F290" s="183" t="s">
        <v>2560</v>
      </c>
      <c r="G290" s="183" t="s">
        <v>589</v>
      </c>
      <c r="H290" s="182" t="s">
        <v>754</v>
      </c>
      <c r="I290" s="186">
        <v>900</v>
      </c>
      <c r="J290" s="187">
        <v>1200</v>
      </c>
    </row>
    <row r="291" spans="2:10">
      <c r="B291" s="180">
        <v>5903</v>
      </c>
      <c r="C291" s="181" t="s">
        <v>730</v>
      </c>
      <c r="D291" s="182" t="s">
        <v>750</v>
      </c>
      <c r="E291" s="182" t="s">
        <v>764</v>
      </c>
      <c r="F291" s="183" t="s">
        <v>2560</v>
      </c>
      <c r="G291" s="183" t="s">
        <v>589</v>
      </c>
      <c r="H291" s="182" t="s">
        <v>755</v>
      </c>
      <c r="I291" s="186">
        <v>900</v>
      </c>
      <c r="J291" s="187">
        <v>1200</v>
      </c>
    </row>
    <row r="292" spans="2:10">
      <c r="B292" s="180">
        <v>5904</v>
      </c>
      <c r="C292" s="181" t="s">
        <v>730</v>
      </c>
      <c r="D292" s="182" t="s">
        <v>750</v>
      </c>
      <c r="E292" s="182" t="s">
        <v>764</v>
      </c>
      <c r="F292" s="183" t="s">
        <v>2560</v>
      </c>
      <c r="G292" s="183" t="s">
        <v>589</v>
      </c>
      <c r="H292" s="182" t="s">
        <v>756</v>
      </c>
      <c r="I292" s="186">
        <v>900</v>
      </c>
      <c r="J292" s="187">
        <v>1200</v>
      </c>
    </row>
    <row r="293" spans="2:10">
      <c r="B293" s="180">
        <v>5905</v>
      </c>
      <c r="C293" s="181" t="s">
        <v>730</v>
      </c>
      <c r="D293" s="182" t="s">
        <v>750</v>
      </c>
      <c r="E293" s="182" t="s">
        <v>764</v>
      </c>
      <c r="F293" s="183" t="s">
        <v>2560</v>
      </c>
      <c r="G293" s="183" t="s">
        <v>589</v>
      </c>
      <c r="H293" s="182" t="s">
        <v>757</v>
      </c>
      <c r="I293" s="186">
        <v>900</v>
      </c>
      <c r="J293" s="187">
        <v>1200</v>
      </c>
    </row>
    <row r="294" spans="2:10">
      <c r="B294" s="180">
        <v>5906</v>
      </c>
      <c r="C294" s="181" t="s">
        <v>730</v>
      </c>
      <c r="D294" s="182" t="s">
        <v>750</v>
      </c>
      <c r="E294" s="182" t="s">
        <v>764</v>
      </c>
      <c r="F294" s="183" t="s">
        <v>2560</v>
      </c>
      <c r="G294" s="183" t="s">
        <v>589</v>
      </c>
      <c r="H294" s="182" t="s">
        <v>758</v>
      </c>
      <c r="I294" s="186">
        <v>900</v>
      </c>
      <c r="J294" s="187">
        <v>1200</v>
      </c>
    </row>
    <row r="295" spans="2:10">
      <c r="B295" s="180">
        <v>5907</v>
      </c>
      <c r="C295" s="181" t="s">
        <v>730</v>
      </c>
      <c r="D295" s="182" t="s">
        <v>750</v>
      </c>
      <c r="E295" s="182" t="s">
        <v>764</v>
      </c>
      <c r="F295" s="183" t="s">
        <v>2560</v>
      </c>
      <c r="G295" s="183" t="s">
        <v>589</v>
      </c>
      <c r="H295" s="182" t="s">
        <v>759</v>
      </c>
      <c r="I295" s="186">
        <v>900</v>
      </c>
      <c r="J295" s="187">
        <v>1200</v>
      </c>
    </row>
    <row r="296" spans="2:10">
      <c r="B296" s="180">
        <v>5930</v>
      </c>
      <c r="C296" s="181" t="s">
        <v>730</v>
      </c>
      <c r="D296" s="182" t="s">
        <v>750</v>
      </c>
      <c r="E296" s="182" t="s">
        <v>765</v>
      </c>
      <c r="F296" s="183" t="s">
        <v>2027</v>
      </c>
      <c r="G296" s="183" t="s">
        <v>589</v>
      </c>
      <c r="H296" s="182" t="s">
        <v>752</v>
      </c>
      <c r="I296" s="186">
        <v>350</v>
      </c>
      <c r="J296" s="187">
        <v>450</v>
      </c>
    </row>
    <row r="297" spans="2:10">
      <c r="B297" s="180">
        <v>5931</v>
      </c>
      <c r="C297" s="181" t="s">
        <v>730</v>
      </c>
      <c r="D297" s="182" t="s">
        <v>750</v>
      </c>
      <c r="E297" s="182" t="s">
        <v>765</v>
      </c>
      <c r="F297" s="183" t="s">
        <v>2027</v>
      </c>
      <c r="G297" s="183" t="s">
        <v>589</v>
      </c>
      <c r="H297" s="182" t="s">
        <v>753</v>
      </c>
      <c r="I297" s="186">
        <v>350</v>
      </c>
      <c r="J297" s="187">
        <v>450</v>
      </c>
    </row>
    <row r="298" spans="2:10">
      <c r="B298" s="180">
        <v>5932</v>
      </c>
      <c r="C298" s="181" t="s">
        <v>730</v>
      </c>
      <c r="D298" s="182" t="s">
        <v>750</v>
      </c>
      <c r="E298" s="182" t="s">
        <v>765</v>
      </c>
      <c r="F298" s="183" t="s">
        <v>2027</v>
      </c>
      <c r="G298" s="183" t="s">
        <v>589</v>
      </c>
      <c r="H298" s="182" t="s">
        <v>756</v>
      </c>
      <c r="I298" s="186">
        <v>350</v>
      </c>
      <c r="J298" s="187">
        <v>450</v>
      </c>
    </row>
    <row r="299" spans="2:10">
      <c r="B299" s="180">
        <v>5933</v>
      </c>
      <c r="C299" s="181" t="s">
        <v>730</v>
      </c>
      <c r="D299" s="182" t="s">
        <v>750</v>
      </c>
      <c r="E299" s="182" t="s">
        <v>765</v>
      </c>
      <c r="F299" s="183" t="s">
        <v>2027</v>
      </c>
      <c r="G299" s="183" t="s">
        <v>589</v>
      </c>
      <c r="H299" s="182" t="s">
        <v>757</v>
      </c>
      <c r="I299" s="186">
        <v>350</v>
      </c>
      <c r="J299" s="187">
        <v>450</v>
      </c>
    </row>
    <row r="300" spans="2:10">
      <c r="B300" s="180">
        <v>5934</v>
      </c>
      <c r="C300" s="181" t="s">
        <v>730</v>
      </c>
      <c r="D300" s="182" t="s">
        <v>750</v>
      </c>
      <c r="E300" s="182" t="s">
        <v>765</v>
      </c>
      <c r="F300" s="183" t="s">
        <v>2027</v>
      </c>
      <c r="G300" s="183" t="s">
        <v>589</v>
      </c>
      <c r="H300" s="182" t="s">
        <v>759</v>
      </c>
      <c r="I300" s="186">
        <v>350</v>
      </c>
      <c r="J300" s="187">
        <v>450</v>
      </c>
    </row>
    <row r="301" spans="2:10">
      <c r="B301" s="180">
        <v>5860</v>
      </c>
      <c r="C301" s="181" t="s">
        <v>730</v>
      </c>
      <c r="D301" s="182" t="s">
        <v>741</v>
      </c>
      <c r="E301" s="182" t="s">
        <v>742</v>
      </c>
      <c r="F301" s="183" t="s">
        <v>2019</v>
      </c>
      <c r="G301" s="183" t="s">
        <v>589</v>
      </c>
      <c r="H301" s="182" t="s">
        <v>742</v>
      </c>
      <c r="I301" s="186">
        <v>980</v>
      </c>
      <c r="J301" s="187">
        <v>1000</v>
      </c>
    </row>
    <row r="302" spans="2:10">
      <c r="B302" s="180">
        <v>5864</v>
      </c>
      <c r="C302" s="181" t="s">
        <v>730</v>
      </c>
      <c r="D302" s="182" t="s">
        <v>731</v>
      </c>
      <c r="E302" s="182" t="s">
        <v>732</v>
      </c>
      <c r="F302" s="183" t="s">
        <v>2037</v>
      </c>
      <c r="G302" s="183" t="s">
        <v>589</v>
      </c>
      <c r="H302" s="182" t="s">
        <v>165</v>
      </c>
      <c r="I302" s="186">
        <v>3600</v>
      </c>
      <c r="J302" s="187">
        <v>4600</v>
      </c>
    </row>
    <row r="303" spans="2:10">
      <c r="B303" s="180">
        <v>5865</v>
      </c>
      <c r="C303" s="181" t="s">
        <v>730</v>
      </c>
      <c r="D303" s="182" t="s">
        <v>731</v>
      </c>
      <c r="E303" s="182" t="s">
        <v>732</v>
      </c>
      <c r="F303" s="183" t="s">
        <v>2037</v>
      </c>
      <c r="G303" s="183" t="s">
        <v>589</v>
      </c>
      <c r="H303" s="182" t="s">
        <v>733</v>
      </c>
      <c r="I303" s="186">
        <v>3600</v>
      </c>
      <c r="J303" s="187">
        <v>4600</v>
      </c>
    </row>
    <row r="304" spans="2:10">
      <c r="B304" s="180">
        <v>5866</v>
      </c>
      <c r="C304" s="181" t="s">
        <v>730</v>
      </c>
      <c r="D304" s="182" t="s">
        <v>731</v>
      </c>
      <c r="E304" s="182" t="s">
        <v>663</v>
      </c>
      <c r="F304" s="183" t="s">
        <v>2034</v>
      </c>
      <c r="G304" s="183" t="s">
        <v>593</v>
      </c>
      <c r="H304" s="182" t="s">
        <v>165</v>
      </c>
      <c r="I304" s="186">
        <v>2400</v>
      </c>
      <c r="J304" s="187">
        <v>2800</v>
      </c>
    </row>
    <row r="305" spans="2:10">
      <c r="B305" s="180">
        <v>5867</v>
      </c>
      <c r="C305" s="181" t="s">
        <v>730</v>
      </c>
      <c r="D305" s="182" t="s">
        <v>731</v>
      </c>
      <c r="E305" s="182" t="s">
        <v>663</v>
      </c>
      <c r="F305" s="183" t="s">
        <v>2034</v>
      </c>
      <c r="G305" s="183" t="s">
        <v>593</v>
      </c>
      <c r="H305" s="182" t="s">
        <v>739</v>
      </c>
      <c r="I305" s="186">
        <v>2400</v>
      </c>
      <c r="J305" s="187">
        <v>2800</v>
      </c>
    </row>
    <row r="306" spans="2:10">
      <c r="B306" s="180">
        <v>5828</v>
      </c>
      <c r="C306" s="181" t="s">
        <v>730</v>
      </c>
      <c r="D306" s="182" t="s">
        <v>731</v>
      </c>
      <c r="E306" s="182" t="s">
        <v>749</v>
      </c>
      <c r="F306" s="183" t="s">
        <v>2673</v>
      </c>
      <c r="G306" s="183" t="s">
        <v>589</v>
      </c>
      <c r="H306" s="182" t="s">
        <v>165</v>
      </c>
      <c r="I306" s="186">
        <v>1400</v>
      </c>
      <c r="J306" s="187">
        <v>1800</v>
      </c>
    </row>
    <row r="307" spans="2:10">
      <c r="B307" s="180">
        <v>5829</v>
      </c>
      <c r="C307" s="181" t="s">
        <v>730</v>
      </c>
      <c r="D307" s="182" t="s">
        <v>731</v>
      </c>
      <c r="E307" s="182" t="s">
        <v>749</v>
      </c>
      <c r="F307" s="183" t="s">
        <v>2673</v>
      </c>
      <c r="G307" s="183" t="s">
        <v>589</v>
      </c>
      <c r="H307" s="182" t="s">
        <v>733</v>
      </c>
      <c r="I307" s="186">
        <v>1400</v>
      </c>
      <c r="J307" s="187">
        <v>1800</v>
      </c>
    </row>
    <row r="308" spans="2:10">
      <c r="B308" s="180">
        <v>5926</v>
      </c>
      <c r="C308" s="181" t="s">
        <v>730</v>
      </c>
      <c r="D308" s="182" t="s">
        <v>731</v>
      </c>
      <c r="E308" s="182" t="s">
        <v>735</v>
      </c>
      <c r="F308" s="183" t="s">
        <v>2679</v>
      </c>
      <c r="G308" s="183" t="s">
        <v>589</v>
      </c>
      <c r="H308" s="182" t="s">
        <v>165</v>
      </c>
      <c r="I308" s="186">
        <v>1200</v>
      </c>
      <c r="J308" s="187">
        <v>1400</v>
      </c>
    </row>
    <row r="309" spans="2:10">
      <c r="B309" s="180">
        <v>5923</v>
      </c>
      <c r="C309" s="181" t="s">
        <v>730</v>
      </c>
      <c r="D309" s="182" t="s">
        <v>731</v>
      </c>
      <c r="E309" s="182" t="s">
        <v>734</v>
      </c>
      <c r="F309" s="183" t="s">
        <v>2642</v>
      </c>
      <c r="G309" s="183" t="s">
        <v>589</v>
      </c>
      <c r="H309" s="182" t="s">
        <v>165</v>
      </c>
      <c r="I309" s="186">
        <v>900</v>
      </c>
      <c r="J309" s="187">
        <v>1200</v>
      </c>
    </row>
    <row r="310" spans="2:10">
      <c r="B310" s="180">
        <v>5924</v>
      </c>
      <c r="C310" s="181" t="s">
        <v>730</v>
      </c>
      <c r="D310" s="182" t="s">
        <v>731</v>
      </c>
      <c r="E310" s="182" t="s">
        <v>734</v>
      </c>
      <c r="F310" s="183" t="s">
        <v>2642</v>
      </c>
      <c r="G310" s="183" t="s">
        <v>589</v>
      </c>
      <c r="H310" s="182" t="s">
        <v>733</v>
      </c>
      <c r="I310" s="186">
        <v>900</v>
      </c>
      <c r="J310" s="187">
        <v>1200</v>
      </c>
    </row>
    <row r="311" spans="2:10">
      <c r="B311" s="180">
        <v>5920</v>
      </c>
      <c r="C311" s="181" t="s">
        <v>730</v>
      </c>
      <c r="D311" s="182" t="s">
        <v>731</v>
      </c>
      <c r="E311" s="182" t="s">
        <v>746</v>
      </c>
      <c r="F311" s="183" t="s">
        <v>2019</v>
      </c>
      <c r="G311" s="183" t="s">
        <v>589</v>
      </c>
      <c r="H311" s="182" t="s">
        <v>165</v>
      </c>
      <c r="I311" s="186">
        <v>600</v>
      </c>
      <c r="J311" s="187">
        <v>700</v>
      </c>
    </row>
    <row r="312" spans="2:10">
      <c r="B312" s="180">
        <v>5921</v>
      </c>
      <c r="C312" s="181" t="s">
        <v>730</v>
      </c>
      <c r="D312" s="182" t="s">
        <v>731</v>
      </c>
      <c r="E312" s="182" t="s">
        <v>746</v>
      </c>
      <c r="F312" s="183" t="s">
        <v>2019</v>
      </c>
      <c r="G312" s="183" t="s">
        <v>589</v>
      </c>
      <c r="H312" s="182" t="s">
        <v>733</v>
      </c>
      <c r="I312" s="186">
        <v>600</v>
      </c>
      <c r="J312" s="187">
        <v>700</v>
      </c>
    </row>
    <row r="313" spans="2:10">
      <c r="B313" s="180">
        <v>5935</v>
      </c>
      <c r="C313" s="181" t="s">
        <v>730</v>
      </c>
      <c r="D313" s="182" t="s">
        <v>731</v>
      </c>
      <c r="E313" s="182" t="s">
        <v>748</v>
      </c>
      <c r="F313" s="183" t="s">
        <v>2027</v>
      </c>
      <c r="G313" s="183" t="s">
        <v>589</v>
      </c>
      <c r="H313" s="182" t="s">
        <v>165</v>
      </c>
      <c r="I313" s="186">
        <v>250</v>
      </c>
      <c r="J313" s="187">
        <v>300</v>
      </c>
    </row>
    <row r="314" spans="2:10">
      <c r="B314" s="180">
        <v>7401</v>
      </c>
      <c r="C314" s="181" t="s">
        <v>1487</v>
      </c>
      <c r="D314" s="182" t="s">
        <v>2680</v>
      </c>
      <c r="E314" s="182" t="s">
        <v>2681</v>
      </c>
      <c r="F314" s="183" t="s">
        <v>153</v>
      </c>
      <c r="G314" s="183" t="s">
        <v>153</v>
      </c>
      <c r="H314" s="182" t="s">
        <v>2752</v>
      </c>
      <c r="I314" s="186">
        <v>1800</v>
      </c>
      <c r="J314" s="187">
        <v>2000</v>
      </c>
    </row>
    <row r="315" spans="2:10">
      <c r="B315" s="180">
        <v>7400</v>
      </c>
      <c r="C315" s="181" t="s">
        <v>1487</v>
      </c>
      <c r="D315" s="182" t="s">
        <v>2680</v>
      </c>
      <c r="E315" s="182" t="s">
        <v>2682</v>
      </c>
      <c r="F315" s="183" t="s">
        <v>153</v>
      </c>
      <c r="G315" s="183" t="s">
        <v>153</v>
      </c>
      <c r="H315" s="182" t="s">
        <v>2753</v>
      </c>
      <c r="I315" s="186">
        <v>1200</v>
      </c>
      <c r="J315" s="187">
        <v>1400</v>
      </c>
    </row>
    <row r="316" spans="2:10">
      <c r="B316" s="180">
        <v>7210</v>
      </c>
      <c r="C316" s="181" t="s">
        <v>1347</v>
      </c>
      <c r="D316" s="182" t="s">
        <v>1353</v>
      </c>
      <c r="E316" s="182" t="s">
        <v>1353</v>
      </c>
      <c r="F316" s="183" t="s">
        <v>2028</v>
      </c>
      <c r="G316" s="183" t="s">
        <v>593</v>
      </c>
      <c r="H316" s="182" t="s">
        <v>1361</v>
      </c>
      <c r="I316" s="186">
        <v>5000</v>
      </c>
      <c r="J316" s="187">
        <v>5500</v>
      </c>
    </row>
    <row r="317" spans="2:10">
      <c r="B317" s="180">
        <v>7211</v>
      </c>
      <c r="C317" s="181" t="s">
        <v>1347</v>
      </c>
      <c r="D317" s="182" t="s">
        <v>1353</v>
      </c>
      <c r="E317" s="182" t="s">
        <v>1353</v>
      </c>
      <c r="F317" s="183" t="s">
        <v>2028</v>
      </c>
      <c r="G317" s="183" t="s">
        <v>593</v>
      </c>
      <c r="H317" s="182" t="s">
        <v>1362</v>
      </c>
      <c r="I317" s="186">
        <v>5000</v>
      </c>
      <c r="J317" s="187">
        <v>5500</v>
      </c>
    </row>
    <row r="318" spans="2:10">
      <c r="B318" s="180">
        <v>7212</v>
      </c>
      <c r="C318" s="181" t="s">
        <v>1347</v>
      </c>
      <c r="D318" s="182" t="s">
        <v>1353</v>
      </c>
      <c r="E318" s="182" t="s">
        <v>1353</v>
      </c>
      <c r="F318" s="183" t="s">
        <v>2028</v>
      </c>
      <c r="G318" s="183" t="s">
        <v>593</v>
      </c>
      <c r="H318" s="182" t="s">
        <v>1363</v>
      </c>
      <c r="I318" s="186">
        <v>5000</v>
      </c>
      <c r="J318" s="187">
        <v>5500</v>
      </c>
    </row>
    <row r="319" spans="2:10">
      <c r="B319" s="180">
        <v>7213</v>
      </c>
      <c r="C319" s="181" t="s">
        <v>1347</v>
      </c>
      <c r="D319" s="182" t="s">
        <v>1353</v>
      </c>
      <c r="E319" s="182" t="s">
        <v>1353</v>
      </c>
      <c r="F319" s="183" t="s">
        <v>2028</v>
      </c>
      <c r="G319" s="183" t="s">
        <v>593</v>
      </c>
      <c r="H319" s="182" t="s">
        <v>1365</v>
      </c>
      <c r="I319" s="186">
        <v>5000</v>
      </c>
      <c r="J319" s="187">
        <v>5500</v>
      </c>
    </row>
    <row r="320" spans="2:10">
      <c r="B320" s="180">
        <v>7200</v>
      </c>
      <c r="C320" s="181" t="s">
        <v>1347</v>
      </c>
      <c r="D320" s="182" t="s">
        <v>1353</v>
      </c>
      <c r="E320" s="182" t="s">
        <v>1353</v>
      </c>
      <c r="F320" s="183" t="s">
        <v>2683</v>
      </c>
      <c r="G320" s="183" t="s">
        <v>593</v>
      </c>
      <c r="H320" s="182" t="s">
        <v>1355</v>
      </c>
      <c r="I320" s="186">
        <v>2000</v>
      </c>
      <c r="J320" s="187">
        <v>2200</v>
      </c>
    </row>
    <row r="321" spans="2:10">
      <c r="B321" s="180">
        <v>7201</v>
      </c>
      <c r="C321" s="181" t="s">
        <v>1347</v>
      </c>
      <c r="D321" s="182" t="s">
        <v>1353</v>
      </c>
      <c r="E321" s="182" t="s">
        <v>1353</v>
      </c>
      <c r="F321" s="183" t="s">
        <v>2683</v>
      </c>
      <c r="G321" s="183" t="s">
        <v>593</v>
      </c>
      <c r="H321" s="182" t="s">
        <v>1357</v>
      </c>
      <c r="I321" s="186">
        <v>2000</v>
      </c>
      <c r="J321" s="187">
        <v>2200</v>
      </c>
    </row>
    <row r="322" spans="2:10">
      <c r="B322" s="180">
        <v>7202</v>
      </c>
      <c r="C322" s="181" t="s">
        <v>1347</v>
      </c>
      <c r="D322" s="182" t="s">
        <v>1353</v>
      </c>
      <c r="E322" s="182" t="s">
        <v>1353</v>
      </c>
      <c r="F322" s="183" t="s">
        <v>2683</v>
      </c>
      <c r="G322" s="183" t="s">
        <v>593</v>
      </c>
      <c r="H322" s="182" t="s">
        <v>1358</v>
      </c>
      <c r="I322" s="186">
        <v>2000</v>
      </c>
      <c r="J322" s="187">
        <v>2200</v>
      </c>
    </row>
    <row r="323" spans="2:10">
      <c r="B323" s="180">
        <v>7203</v>
      </c>
      <c r="C323" s="181" t="s">
        <v>1347</v>
      </c>
      <c r="D323" s="182" t="s">
        <v>1353</v>
      </c>
      <c r="E323" s="182" t="s">
        <v>1353</v>
      </c>
      <c r="F323" s="183" t="s">
        <v>2683</v>
      </c>
      <c r="G323" s="183" t="s">
        <v>593</v>
      </c>
      <c r="H323" s="182" t="s">
        <v>1360</v>
      </c>
      <c r="I323" s="186">
        <v>2000</v>
      </c>
      <c r="J323" s="187">
        <v>2200</v>
      </c>
    </row>
    <row r="324" spans="2:10">
      <c r="B324" s="180">
        <v>6098</v>
      </c>
      <c r="C324" s="181" t="s">
        <v>2173</v>
      </c>
      <c r="D324" s="182" t="s">
        <v>633</v>
      </c>
      <c r="E324" s="182" t="s">
        <v>633</v>
      </c>
      <c r="F324" s="183" t="s">
        <v>2567</v>
      </c>
      <c r="G324" s="183" t="s">
        <v>593</v>
      </c>
      <c r="H324" s="182" t="s">
        <v>2754</v>
      </c>
      <c r="I324" s="186">
        <v>800</v>
      </c>
      <c r="J324" s="187">
        <v>900</v>
      </c>
    </row>
    <row r="325" spans="2:10">
      <c r="B325" s="180">
        <v>6099</v>
      </c>
      <c r="C325" s="181" t="s">
        <v>2173</v>
      </c>
      <c r="D325" s="182" t="s">
        <v>633</v>
      </c>
      <c r="E325" s="182" t="s">
        <v>633</v>
      </c>
      <c r="F325" s="183" t="s">
        <v>2567</v>
      </c>
      <c r="G325" s="183" t="s">
        <v>593</v>
      </c>
      <c r="H325" s="182" t="s">
        <v>2755</v>
      </c>
      <c r="I325" s="186">
        <v>800</v>
      </c>
      <c r="J325" s="187">
        <v>900</v>
      </c>
    </row>
    <row r="326" spans="2:10">
      <c r="B326" s="180">
        <v>6100</v>
      </c>
      <c r="C326" s="181" t="s">
        <v>2173</v>
      </c>
      <c r="D326" s="182" t="s">
        <v>633</v>
      </c>
      <c r="E326" s="182" t="s">
        <v>633</v>
      </c>
      <c r="F326" s="183" t="s">
        <v>2567</v>
      </c>
      <c r="G326" s="183" t="s">
        <v>593</v>
      </c>
      <c r="H326" s="182" t="s">
        <v>402</v>
      </c>
      <c r="I326" s="186">
        <v>800</v>
      </c>
      <c r="J326" s="187">
        <v>900</v>
      </c>
    </row>
    <row r="327" spans="2:10">
      <c r="B327" s="180">
        <v>6102</v>
      </c>
      <c r="C327" s="181" t="s">
        <v>2173</v>
      </c>
      <c r="D327" s="182" t="s">
        <v>633</v>
      </c>
      <c r="E327" s="182" t="s">
        <v>633</v>
      </c>
      <c r="F327" s="183" t="s">
        <v>2567</v>
      </c>
      <c r="G327" s="183" t="s">
        <v>593</v>
      </c>
      <c r="H327" s="182" t="s">
        <v>2756</v>
      </c>
      <c r="I327" s="186">
        <v>800</v>
      </c>
      <c r="J327" s="187">
        <v>900</v>
      </c>
    </row>
    <row r="328" spans="2:10">
      <c r="B328" s="180">
        <v>6103</v>
      </c>
      <c r="C328" s="181" t="s">
        <v>2173</v>
      </c>
      <c r="D328" s="182" t="s">
        <v>633</v>
      </c>
      <c r="E328" s="182" t="s">
        <v>633</v>
      </c>
      <c r="F328" s="183" t="s">
        <v>2567</v>
      </c>
      <c r="G328" s="183" t="s">
        <v>593</v>
      </c>
      <c r="H328" s="182" t="s">
        <v>993</v>
      </c>
      <c r="I328" s="186">
        <v>800</v>
      </c>
      <c r="J328" s="187">
        <v>900</v>
      </c>
    </row>
    <row r="329" spans="2:10">
      <c r="B329" s="180">
        <v>6104</v>
      </c>
      <c r="C329" s="181" t="s">
        <v>2173</v>
      </c>
      <c r="D329" s="182" t="s">
        <v>633</v>
      </c>
      <c r="E329" s="182" t="s">
        <v>633</v>
      </c>
      <c r="F329" s="183" t="s">
        <v>2567</v>
      </c>
      <c r="G329" s="183" t="s">
        <v>593</v>
      </c>
      <c r="H329" s="182" t="s">
        <v>986</v>
      </c>
      <c r="I329" s="186">
        <v>800</v>
      </c>
      <c r="J329" s="187">
        <v>900</v>
      </c>
    </row>
    <row r="330" spans="2:10">
      <c r="B330" s="180">
        <v>6105</v>
      </c>
      <c r="C330" s="181" t="s">
        <v>2173</v>
      </c>
      <c r="D330" s="182" t="s">
        <v>633</v>
      </c>
      <c r="E330" s="182" t="s">
        <v>633</v>
      </c>
      <c r="F330" s="183" t="s">
        <v>2567</v>
      </c>
      <c r="G330" s="183" t="s">
        <v>593</v>
      </c>
      <c r="H330" s="182" t="s">
        <v>2757</v>
      </c>
      <c r="I330" s="186">
        <v>800</v>
      </c>
      <c r="J330" s="187">
        <v>900</v>
      </c>
    </row>
    <row r="331" spans="2:10">
      <c r="B331" s="180">
        <v>6106</v>
      </c>
      <c r="C331" s="181" t="s">
        <v>2173</v>
      </c>
      <c r="D331" s="182" t="s">
        <v>633</v>
      </c>
      <c r="E331" s="182" t="s">
        <v>633</v>
      </c>
      <c r="F331" s="183" t="s">
        <v>2567</v>
      </c>
      <c r="G331" s="183" t="s">
        <v>593</v>
      </c>
      <c r="H331" s="182" t="s">
        <v>2758</v>
      </c>
      <c r="I331" s="186">
        <v>800</v>
      </c>
      <c r="J331" s="187">
        <v>900</v>
      </c>
    </row>
    <row r="332" spans="2:10">
      <c r="B332" s="180">
        <v>6107</v>
      </c>
      <c r="C332" s="181" t="s">
        <v>2173</v>
      </c>
      <c r="D332" s="182" t="s">
        <v>633</v>
      </c>
      <c r="E332" s="182" t="s">
        <v>633</v>
      </c>
      <c r="F332" s="183" t="s">
        <v>2567</v>
      </c>
      <c r="G332" s="183" t="s">
        <v>593</v>
      </c>
      <c r="H332" s="182" t="s">
        <v>2759</v>
      </c>
      <c r="I332" s="186">
        <v>800</v>
      </c>
      <c r="J332" s="187">
        <v>900</v>
      </c>
    </row>
    <row r="333" spans="2:10">
      <c r="B333" s="180">
        <v>6108</v>
      </c>
      <c r="C333" s="181" t="s">
        <v>2173</v>
      </c>
      <c r="D333" s="182" t="s">
        <v>633</v>
      </c>
      <c r="E333" s="182" t="s">
        <v>633</v>
      </c>
      <c r="F333" s="183" t="s">
        <v>2567</v>
      </c>
      <c r="G333" s="183" t="s">
        <v>593</v>
      </c>
      <c r="H333" s="182" t="s">
        <v>2760</v>
      </c>
      <c r="I333" s="186">
        <v>800</v>
      </c>
      <c r="J333" s="187">
        <v>900</v>
      </c>
    </row>
    <row r="334" spans="2:10">
      <c r="B334" s="180">
        <v>6050</v>
      </c>
      <c r="C334" s="181" t="s">
        <v>2173</v>
      </c>
      <c r="D334" s="182" t="s">
        <v>2684</v>
      </c>
      <c r="E334" s="182" t="s">
        <v>403</v>
      </c>
      <c r="F334" s="183" t="s">
        <v>2028</v>
      </c>
      <c r="G334" s="183" t="s">
        <v>593</v>
      </c>
      <c r="H334" s="182" t="s">
        <v>2761</v>
      </c>
      <c r="I334" s="186">
        <v>4800</v>
      </c>
      <c r="J334" s="187">
        <v>5000</v>
      </c>
    </row>
    <row r="335" spans="2:10">
      <c r="B335" s="180">
        <v>6051</v>
      </c>
      <c r="C335" s="181" t="s">
        <v>2173</v>
      </c>
      <c r="D335" s="182" t="s">
        <v>2684</v>
      </c>
      <c r="E335" s="182" t="s">
        <v>403</v>
      </c>
      <c r="F335" s="183" t="s">
        <v>2028</v>
      </c>
      <c r="G335" s="183" t="s">
        <v>593</v>
      </c>
      <c r="H335" s="182" t="s">
        <v>2762</v>
      </c>
      <c r="I335" s="186">
        <v>4800</v>
      </c>
      <c r="J335" s="187">
        <v>5000</v>
      </c>
    </row>
    <row r="336" spans="2:10">
      <c r="B336" s="180">
        <v>6052</v>
      </c>
      <c r="C336" s="181" t="s">
        <v>2173</v>
      </c>
      <c r="D336" s="182" t="s">
        <v>2684</v>
      </c>
      <c r="E336" s="182" t="s">
        <v>403</v>
      </c>
      <c r="F336" s="183" t="s">
        <v>2028</v>
      </c>
      <c r="G336" s="183" t="s">
        <v>593</v>
      </c>
      <c r="H336" s="182" t="s">
        <v>2763</v>
      </c>
      <c r="I336" s="186">
        <v>4800</v>
      </c>
      <c r="J336" s="187">
        <v>5000</v>
      </c>
    </row>
    <row r="337" spans="2:10">
      <c r="B337" s="180">
        <v>6053</v>
      </c>
      <c r="C337" s="181" t="s">
        <v>2173</v>
      </c>
      <c r="D337" s="182" t="s">
        <v>2684</v>
      </c>
      <c r="E337" s="182" t="s">
        <v>403</v>
      </c>
      <c r="F337" s="183" t="s">
        <v>2028</v>
      </c>
      <c r="G337" s="183" t="s">
        <v>593</v>
      </c>
      <c r="H337" s="182" t="s">
        <v>2764</v>
      </c>
      <c r="I337" s="186">
        <v>4800</v>
      </c>
      <c r="J337" s="187">
        <v>5000</v>
      </c>
    </row>
    <row r="338" spans="2:10">
      <c r="B338" s="180">
        <v>6040</v>
      </c>
      <c r="C338" s="181" t="s">
        <v>2173</v>
      </c>
      <c r="D338" s="182" t="s">
        <v>2684</v>
      </c>
      <c r="E338" s="182" t="s">
        <v>403</v>
      </c>
      <c r="F338" s="183" t="s">
        <v>2032</v>
      </c>
      <c r="G338" s="183" t="s">
        <v>593</v>
      </c>
      <c r="H338" s="182" t="s">
        <v>2765</v>
      </c>
      <c r="I338" s="186">
        <v>2000</v>
      </c>
      <c r="J338" s="187">
        <v>2400</v>
      </c>
    </row>
    <row r="339" spans="2:10">
      <c r="B339" s="180">
        <v>6041</v>
      </c>
      <c r="C339" s="181" t="s">
        <v>2173</v>
      </c>
      <c r="D339" s="182" t="s">
        <v>2684</v>
      </c>
      <c r="E339" s="182" t="s">
        <v>403</v>
      </c>
      <c r="F339" s="183" t="s">
        <v>2032</v>
      </c>
      <c r="G339" s="183" t="s">
        <v>593</v>
      </c>
      <c r="H339" s="182" t="s">
        <v>2766</v>
      </c>
      <c r="I339" s="186">
        <v>2000</v>
      </c>
      <c r="J339" s="187">
        <v>2400</v>
      </c>
    </row>
    <row r="340" spans="2:10">
      <c r="B340" s="180">
        <v>6042</v>
      </c>
      <c r="C340" s="181" t="s">
        <v>2173</v>
      </c>
      <c r="D340" s="182" t="s">
        <v>2684</v>
      </c>
      <c r="E340" s="182" t="s">
        <v>403</v>
      </c>
      <c r="F340" s="183" t="s">
        <v>2032</v>
      </c>
      <c r="G340" s="183" t="s">
        <v>593</v>
      </c>
      <c r="H340" s="182" t="s">
        <v>2767</v>
      </c>
      <c r="I340" s="186">
        <v>2000</v>
      </c>
      <c r="J340" s="187">
        <v>2400</v>
      </c>
    </row>
    <row r="341" spans="2:10">
      <c r="B341" s="180">
        <v>6043</v>
      </c>
      <c r="C341" s="181" t="s">
        <v>2173</v>
      </c>
      <c r="D341" s="182" t="s">
        <v>2684</v>
      </c>
      <c r="E341" s="182" t="s">
        <v>403</v>
      </c>
      <c r="F341" s="183" t="s">
        <v>2032</v>
      </c>
      <c r="G341" s="183" t="s">
        <v>593</v>
      </c>
      <c r="H341" s="182" t="s">
        <v>2768</v>
      </c>
      <c r="I341" s="186">
        <v>2000</v>
      </c>
      <c r="J341" s="187">
        <v>2400</v>
      </c>
    </row>
    <row r="342" spans="2:10">
      <c r="B342" s="180">
        <v>6010</v>
      </c>
      <c r="C342" s="181" t="s">
        <v>2173</v>
      </c>
      <c r="D342" s="182" t="s">
        <v>2684</v>
      </c>
      <c r="E342" s="182" t="s">
        <v>626</v>
      </c>
      <c r="F342" s="183" t="s">
        <v>2554</v>
      </c>
      <c r="G342" s="183" t="s">
        <v>589</v>
      </c>
      <c r="H342" s="182" t="s">
        <v>2769</v>
      </c>
      <c r="I342" s="186">
        <v>2000</v>
      </c>
      <c r="J342" s="187">
        <v>2300</v>
      </c>
    </row>
    <row r="343" spans="2:10">
      <c r="B343" s="180">
        <v>6011</v>
      </c>
      <c r="C343" s="181" t="s">
        <v>2173</v>
      </c>
      <c r="D343" s="182" t="s">
        <v>2684</v>
      </c>
      <c r="E343" s="182" t="s">
        <v>626</v>
      </c>
      <c r="F343" s="183" t="s">
        <v>2554</v>
      </c>
      <c r="G343" s="183" t="s">
        <v>589</v>
      </c>
      <c r="H343" s="182" t="s">
        <v>2770</v>
      </c>
      <c r="I343" s="186">
        <v>2000</v>
      </c>
      <c r="J343" s="187">
        <v>2300</v>
      </c>
    </row>
    <row r="344" spans="2:10">
      <c r="B344" s="180">
        <v>6012</v>
      </c>
      <c r="C344" s="181" t="s">
        <v>2173</v>
      </c>
      <c r="D344" s="182" t="s">
        <v>2684</v>
      </c>
      <c r="E344" s="182" t="s">
        <v>626</v>
      </c>
      <c r="F344" s="183" t="s">
        <v>2554</v>
      </c>
      <c r="G344" s="183" t="s">
        <v>589</v>
      </c>
      <c r="H344" s="182" t="s">
        <v>2771</v>
      </c>
      <c r="I344" s="186">
        <v>2000</v>
      </c>
      <c r="J344" s="187">
        <v>2300</v>
      </c>
    </row>
    <row r="345" spans="2:10">
      <c r="B345" s="180">
        <v>6013</v>
      </c>
      <c r="C345" s="181" t="s">
        <v>2173</v>
      </c>
      <c r="D345" s="182" t="s">
        <v>2684</v>
      </c>
      <c r="E345" s="182" t="s">
        <v>626</v>
      </c>
      <c r="F345" s="183" t="s">
        <v>2554</v>
      </c>
      <c r="G345" s="183" t="s">
        <v>589</v>
      </c>
      <c r="H345" s="182" t="s">
        <v>2772</v>
      </c>
      <c r="I345" s="186">
        <v>2000</v>
      </c>
      <c r="J345" s="187">
        <v>2300</v>
      </c>
    </row>
    <row r="346" spans="2:10">
      <c r="B346" s="180">
        <v>6005</v>
      </c>
      <c r="C346" s="181" t="s">
        <v>2173</v>
      </c>
      <c r="D346" s="182" t="s">
        <v>2684</v>
      </c>
      <c r="E346" s="182" t="s">
        <v>633</v>
      </c>
      <c r="F346" s="183" t="s">
        <v>2567</v>
      </c>
      <c r="G346" s="183" t="s">
        <v>593</v>
      </c>
      <c r="H346" s="182" t="s">
        <v>2769</v>
      </c>
      <c r="I346" s="186">
        <v>800</v>
      </c>
      <c r="J346" s="187">
        <v>900</v>
      </c>
    </row>
    <row r="347" spans="2:10">
      <c r="B347" s="180">
        <v>6006</v>
      </c>
      <c r="C347" s="181" t="s">
        <v>2173</v>
      </c>
      <c r="D347" s="182" t="s">
        <v>2684</v>
      </c>
      <c r="E347" s="182" t="s">
        <v>633</v>
      </c>
      <c r="F347" s="183" t="s">
        <v>2567</v>
      </c>
      <c r="G347" s="183" t="s">
        <v>593</v>
      </c>
      <c r="H347" s="182" t="s">
        <v>2770</v>
      </c>
      <c r="I347" s="186">
        <v>800</v>
      </c>
      <c r="J347" s="187">
        <v>900</v>
      </c>
    </row>
    <row r="348" spans="2:10">
      <c r="B348" s="180">
        <v>6007</v>
      </c>
      <c r="C348" s="181" t="s">
        <v>2173</v>
      </c>
      <c r="D348" s="182" t="s">
        <v>2684</v>
      </c>
      <c r="E348" s="182" t="s">
        <v>633</v>
      </c>
      <c r="F348" s="183" t="s">
        <v>2567</v>
      </c>
      <c r="G348" s="183" t="s">
        <v>593</v>
      </c>
      <c r="H348" s="182" t="s">
        <v>2771</v>
      </c>
      <c r="I348" s="186">
        <v>800</v>
      </c>
      <c r="J348" s="187">
        <v>900</v>
      </c>
    </row>
    <row r="349" spans="2:10">
      <c r="B349" s="180">
        <v>6008</v>
      </c>
      <c r="C349" s="181" t="s">
        <v>2173</v>
      </c>
      <c r="D349" s="182" t="s">
        <v>2684</v>
      </c>
      <c r="E349" s="182" t="s">
        <v>633</v>
      </c>
      <c r="F349" s="183" t="s">
        <v>2567</v>
      </c>
      <c r="G349" s="183" t="s">
        <v>593</v>
      </c>
      <c r="H349" s="182" t="s">
        <v>2772</v>
      </c>
      <c r="I349" s="186">
        <v>800</v>
      </c>
      <c r="J349" s="187">
        <v>900</v>
      </c>
    </row>
    <row r="350" spans="2:10">
      <c r="B350" s="180">
        <v>6765</v>
      </c>
      <c r="C350" s="181" t="s">
        <v>1314</v>
      </c>
      <c r="D350" s="182" t="s">
        <v>1335</v>
      </c>
      <c r="E350" s="182" t="s">
        <v>2045</v>
      </c>
      <c r="F350" s="183" t="s">
        <v>2034</v>
      </c>
      <c r="G350" s="183" t="s">
        <v>593</v>
      </c>
      <c r="H350" s="182" t="s">
        <v>1336</v>
      </c>
      <c r="I350" s="186">
        <v>3000</v>
      </c>
      <c r="J350" s="187">
        <v>3200</v>
      </c>
    </row>
    <row r="351" spans="2:10">
      <c r="B351" s="180">
        <v>6766</v>
      </c>
      <c r="C351" s="181" t="s">
        <v>1314</v>
      </c>
      <c r="D351" s="182" t="s">
        <v>1335</v>
      </c>
      <c r="E351" s="182" t="s">
        <v>2045</v>
      </c>
      <c r="F351" s="183" t="s">
        <v>2034</v>
      </c>
      <c r="G351" s="183" t="s">
        <v>593</v>
      </c>
      <c r="H351" s="182" t="s">
        <v>1337</v>
      </c>
      <c r="I351" s="186">
        <v>3000</v>
      </c>
      <c r="J351" s="187">
        <v>3200</v>
      </c>
    </row>
    <row r="352" spans="2:10">
      <c r="B352" s="180">
        <v>6767</v>
      </c>
      <c r="C352" s="181" t="s">
        <v>1314</v>
      </c>
      <c r="D352" s="182" t="s">
        <v>1335</v>
      </c>
      <c r="E352" s="182" t="s">
        <v>2045</v>
      </c>
      <c r="F352" s="183" t="s">
        <v>2034</v>
      </c>
      <c r="G352" s="183" t="s">
        <v>593</v>
      </c>
      <c r="H352" s="182" t="s">
        <v>1338</v>
      </c>
      <c r="I352" s="186">
        <v>3000</v>
      </c>
      <c r="J352" s="187">
        <v>3200</v>
      </c>
    </row>
    <row r="353" spans="2:10">
      <c r="B353" s="180">
        <v>6768</v>
      </c>
      <c r="C353" s="181" t="s">
        <v>1314</v>
      </c>
      <c r="D353" s="182" t="s">
        <v>1335</v>
      </c>
      <c r="E353" s="182" t="s">
        <v>2045</v>
      </c>
      <c r="F353" s="183" t="s">
        <v>2034</v>
      </c>
      <c r="G353" s="183" t="s">
        <v>593</v>
      </c>
      <c r="H353" s="182" t="s">
        <v>1339</v>
      </c>
      <c r="I353" s="186">
        <v>3000</v>
      </c>
      <c r="J353" s="187">
        <v>3200</v>
      </c>
    </row>
    <row r="354" spans="2:10">
      <c r="B354" s="180">
        <v>6770</v>
      </c>
      <c r="C354" s="181" t="s">
        <v>1314</v>
      </c>
      <c r="D354" s="182" t="s">
        <v>1335</v>
      </c>
      <c r="E354" s="182" t="s">
        <v>224</v>
      </c>
      <c r="F354" s="183" t="s">
        <v>2029</v>
      </c>
      <c r="G354" s="183" t="s">
        <v>593</v>
      </c>
      <c r="H354" s="182" t="s">
        <v>1336</v>
      </c>
      <c r="I354" s="186">
        <v>1200</v>
      </c>
      <c r="J354" s="187">
        <v>1400</v>
      </c>
    </row>
    <row r="355" spans="2:10">
      <c r="B355" s="180">
        <v>6771</v>
      </c>
      <c r="C355" s="181" t="s">
        <v>1314</v>
      </c>
      <c r="D355" s="182" t="s">
        <v>1335</v>
      </c>
      <c r="E355" s="182" t="s">
        <v>224</v>
      </c>
      <c r="F355" s="183" t="s">
        <v>2029</v>
      </c>
      <c r="G355" s="183" t="s">
        <v>593</v>
      </c>
      <c r="H355" s="182" t="s">
        <v>1337</v>
      </c>
      <c r="I355" s="186">
        <v>1200</v>
      </c>
      <c r="J355" s="187">
        <v>1400</v>
      </c>
    </row>
    <row r="356" spans="2:10">
      <c r="B356" s="180">
        <v>6772</v>
      </c>
      <c r="C356" s="181" t="s">
        <v>1314</v>
      </c>
      <c r="D356" s="182" t="s">
        <v>1335</v>
      </c>
      <c r="E356" s="182" t="s">
        <v>224</v>
      </c>
      <c r="F356" s="183" t="s">
        <v>2029</v>
      </c>
      <c r="G356" s="183" t="s">
        <v>593</v>
      </c>
      <c r="H356" s="182" t="s">
        <v>1338</v>
      </c>
      <c r="I356" s="186">
        <v>1200</v>
      </c>
      <c r="J356" s="187">
        <v>1400</v>
      </c>
    </row>
    <row r="357" spans="2:10">
      <c r="B357" s="180">
        <v>6773</v>
      </c>
      <c r="C357" s="181" t="s">
        <v>1314</v>
      </c>
      <c r="D357" s="182" t="s">
        <v>1335</v>
      </c>
      <c r="E357" s="182" t="s">
        <v>224</v>
      </c>
      <c r="F357" s="183" t="s">
        <v>2029</v>
      </c>
      <c r="G357" s="183" t="s">
        <v>593</v>
      </c>
      <c r="H357" s="182" t="s">
        <v>1339</v>
      </c>
      <c r="I357" s="186">
        <v>1200</v>
      </c>
      <c r="J357" s="187">
        <v>1400</v>
      </c>
    </row>
    <row r="358" spans="2:10">
      <c r="B358" s="180">
        <v>6786</v>
      </c>
      <c r="C358" s="181" t="s">
        <v>1314</v>
      </c>
      <c r="D358" s="182" t="s">
        <v>1329</v>
      </c>
      <c r="E358" s="182" t="s">
        <v>1316</v>
      </c>
      <c r="F358" s="183" t="s">
        <v>153</v>
      </c>
      <c r="G358" s="183" t="s">
        <v>153</v>
      </c>
      <c r="H358" s="182"/>
      <c r="I358" s="186">
        <v>3000</v>
      </c>
      <c r="J358" s="187">
        <v>4000</v>
      </c>
    </row>
    <row r="359" spans="2:10">
      <c r="B359" s="180">
        <v>6794</v>
      </c>
      <c r="C359" s="181" t="s">
        <v>1314</v>
      </c>
      <c r="D359" s="182" t="s">
        <v>1333</v>
      </c>
      <c r="E359" s="182" t="s">
        <v>1316</v>
      </c>
      <c r="F359" s="183" t="s">
        <v>153</v>
      </c>
      <c r="G359" s="183" t="s">
        <v>153</v>
      </c>
      <c r="H359" s="182" t="s">
        <v>1316</v>
      </c>
      <c r="I359" s="186">
        <v>3500</v>
      </c>
      <c r="J359" s="187">
        <v>4000</v>
      </c>
    </row>
    <row r="360" spans="2:10">
      <c r="B360" s="180">
        <v>6791</v>
      </c>
      <c r="C360" s="181" t="s">
        <v>1314</v>
      </c>
      <c r="D360" s="182" t="s">
        <v>1333</v>
      </c>
      <c r="E360" s="182" t="s">
        <v>2045</v>
      </c>
      <c r="F360" s="183" t="s">
        <v>2642</v>
      </c>
      <c r="G360" s="183" t="s">
        <v>593</v>
      </c>
      <c r="H360" s="182" t="s">
        <v>2045</v>
      </c>
      <c r="I360" s="186">
        <v>2400</v>
      </c>
      <c r="J360" s="187">
        <v>2800</v>
      </c>
    </row>
    <row r="361" spans="2:10">
      <c r="B361" s="180">
        <v>6792</v>
      </c>
      <c r="C361" s="181" t="s">
        <v>1314</v>
      </c>
      <c r="D361" s="182" t="s">
        <v>1333</v>
      </c>
      <c r="E361" s="182" t="s">
        <v>1321</v>
      </c>
      <c r="F361" s="183" t="s">
        <v>2031</v>
      </c>
      <c r="G361" s="183" t="s">
        <v>593</v>
      </c>
      <c r="H361" s="182" t="s">
        <v>1321</v>
      </c>
      <c r="I361" s="186">
        <v>2000</v>
      </c>
      <c r="J361" s="187">
        <v>2400</v>
      </c>
    </row>
    <row r="362" spans="2:10">
      <c r="B362" s="180">
        <v>6636</v>
      </c>
      <c r="C362" s="181" t="s">
        <v>1314</v>
      </c>
      <c r="D362" s="182" t="s">
        <v>170</v>
      </c>
      <c r="E362" s="182" t="s">
        <v>1316</v>
      </c>
      <c r="F362" s="183" t="s">
        <v>153</v>
      </c>
      <c r="G362" s="183" t="s">
        <v>153</v>
      </c>
      <c r="H362" s="182" t="s">
        <v>1316</v>
      </c>
      <c r="I362" s="186">
        <v>3500</v>
      </c>
      <c r="J362" s="187">
        <v>4000</v>
      </c>
    </row>
    <row r="363" spans="2:10">
      <c r="B363" s="180">
        <v>6664</v>
      </c>
      <c r="C363" s="181" t="s">
        <v>1314</v>
      </c>
      <c r="D363" s="182" t="s">
        <v>2643</v>
      </c>
      <c r="E363" s="182" t="s">
        <v>2644</v>
      </c>
      <c r="F363" s="183" t="s">
        <v>1320</v>
      </c>
      <c r="G363" s="183" t="s">
        <v>3</v>
      </c>
      <c r="H363" s="182" t="s">
        <v>2644</v>
      </c>
      <c r="I363" s="186">
        <v>3300</v>
      </c>
      <c r="J363" s="187">
        <v>3600</v>
      </c>
    </row>
    <row r="364" spans="2:10">
      <c r="B364" s="180">
        <v>6662</v>
      </c>
      <c r="C364" s="181" t="s">
        <v>1314</v>
      </c>
      <c r="D364" s="182" t="s">
        <v>2643</v>
      </c>
      <c r="E364" s="182" t="s">
        <v>1352</v>
      </c>
      <c r="F364" s="183" t="s">
        <v>2642</v>
      </c>
      <c r="G364" s="183" t="s">
        <v>593</v>
      </c>
      <c r="H364" s="182" t="s">
        <v>1352</v>
      </c>
      <c r="I364" s="186">
        <v>2500</v>
      </c>
      <c r="J364" s="187">
        <v>3000</v>
      </c>
    </row>
    <row r="365" spans="2:10">
      <c r="B365" s="180">
        <v>6663</v>
      </c>
      <c r="C365" s="181" t="s">
        <v>1314</v>
      </c>
      <c r="D365" s="182" t="s">
        <v>2643</v>
      </c>
      <c r="E365" s="182" t="s">
        <v>224</v>
      </c>
      <c r="F365" s="183" t="s">
        <v>2029</v>
      </c>
      <c r="G365" s="183" t="s">
        <v>593</v>
      </c>
      <c r="H365" s="182" t="s">
        <v>224</v>
      </c>
      <c r="I365" s="186">
        <v>1200</v>
      </c>
      <c r="J365" s="187">
        <v>1400</v>
      </c>
    </row>
    <row r="366" spans="2:10">
      <c r="B366" s="180">
        <v>6733</v>
      </c>
      <c r="C366" s="181" t="s">
        <v>1314</v>
      </c>
      <c r="D366" s="182" t="s">
        <v>169</v>
      </c>
      <c r="E366" s="182" t="s">
        <v>633</v>
      </c>
      <c r="F366" s="183" t="s">
        <v>2019</v>
      </c>
      <c r="G366" s="183" t="s">
        <v>593</v>
      </c>
      <c r="H366" s="182" t="s">
        <v>1341</v>
      </c>
      <c r="I366" s="186">
        <v>5200</v>
      </c>
      <c r="J366" s="187">
        <v>6600</v>
      </c>
    </row>
    <row r="367" spans="2:10">
      <c r="B367" s="180">
        <v>6735</v>
      </c>
      <c r="C367" s="181" t="s">
        <v>1314</v>
      </c>
      <c r="D367" s="182" t="s">
        <v>169</v>
      </c>
      <c r="E367" s="182" t="s">
        <v>633</v>
      </c>
      <c r="F367" s="183" t="s">
        <v>2019</v>
      </c>
      <c r="G367" s="183" t="s">
        <v>593</v>
      </c>
      <c r="H367" s="182" t="s">
        <v>1342</v>
      </c>
      <c r="I367" s="186">
        <v>5200</v>
      </c>
      <c r="J367" s="187">
        <v>6600</v>
      </c>
    </row>
    <row r="368" spans="2:10">
      <c r="B368" s="180">
        <v>6737</v>
      </c>
      <c r="C368" s="181" t="s">
        <v>1314</v>
      </c>
      <c r="D368" s="182" t="s">
        <v>169</v>
      </c>
      <c r="E368" s="182" t="s">
        <v>1340</v>
      </c>
      <c r="F368" s="183" t="s">
        <v>2554</v>
      </c>
      <c r="G368" s="183" t="s">
        <v>593</v>
      </c>
      <c r="H368" s="182" t="s">
        <v>1341</v>
      </c>
      <c r="I368" s="186">
        <v>2000</v>
      </c>
      <c r="J368" s="187">
        <v>2800</v>
      </c>
    </row>
    <row r="369" spans="2:10">
      <c r="B369" s="180">
        <v>6738</v>
      </c>
      <c r="C369" s="181" t="s">
        <v>1314</v>
      </c>
      <c r="D369" s="182" t="s">
        <v>169</v>
      </c>
      <c r="E369" s="182" t="s">
        <v>1340</v>
      </c>
      <c r="F369" s="183" t="s">
        <v>2554</v>
      </c>
      <c r="G369" s="183" t="s">
        <v>593</v>
      </c>
      <c r="H369" s="182" t="s">
        <v>1342</v>
      </c>
      <c r="I369" s="186">
        <v>2000</v>
      </c>
      <c r="J369" s="187">
        <v>2800</v>
      </c>
    </row>
    <row r="370" spans="2:10">
      <c r="B370" s="180">
        <v>7603</v>
      </c>
      <c r="C370" s="181" t="s">
        <v>1166</v>
      </c>
      <c r="D370" s="182" t="s">
        <v>1217</v>
      </c>
      <c r="E370" s="182" t="s">
        <v>1204</v>
      </c>
      <c r="F370" s="183" t="s">
        <v>2037</v>
      </c>
      <c r="G370" s="183" t="s">
        <v>593</v>
      </c>
      <c r="H370" s="182" t="s">
        <v>1204</v>
      </c>
      <c r="I370" s="186">
        <v>12000</v>
      </c>
      <c r="J370" s="187">
        <v>12800</v>
      </c>
    </row>
    <row r="371" spans="2:10">
      <c r="B371" s="180">
        <v>7601</v>
      </c>
      <c r="C371" s="181" t="s">
        <v>1166</v>
      </c>
      <c r="D371" s="182" t="s">
        <v>1217</v>
      </c>
      <c r="E371" s="182" t="s">
        <v>1203</v>
      </c>
      <c r="F371" s="183" t="s">
        <v>2037</v>
      </c>
      <c r="G371" s="183" t="s">
        <v>593</v>
      </c>
      <c r="H371" s="182" t="s">
        <v>1203</v>
      </c>
      <c r="I371" s="186">
        <v>9800</v>
      </c>
      <c r="J371" s="187">
        <v>11000</v>
      </c>
    </row>
    <row r="372" spans="2:10">
      <c r="B372" s="180">
        <v>7606</v>
      </c>
      <c r="C372" s="181" t="s">
        <v>1166</v>
      </c>
      <c r="D372" s="182" t="s">
        <v>1217</v>
      </c>
      <c r="E372" s="182" t="s">
        <v>1219</v>
      </c>
      <c r="F372" s="183" t="s">
        <v>2034</v>
      </c>
      <c r="G372" s="183" t="s">
        <v>593</v>
      </c>
      <c r="H372" s="182" t="s">
        <v>1219</v>
      </c>
      <c r="I372" s="186">
        <v>9600</v>
      </c>
      <c r="J372" s="187">
        <v>9900</v>
      </c>
    </row>
    <row r="373" spans="2:10">
      <c r="B373" s="180">
        <v>7607</v>
      </c>
      <c r="C373" s="181" t="s">
        <v>1166</v>
      </c>
      <c r="D373" s="182" t="s">
        <v>1217</v>
      </c>
      <c r="E373" s="182" t="s">
        <v>1215</v>
      </c>
      <c r="F373" s="183" t="s">
        <v>2019</v>
      </c>
      <c r="G373" s="183" t="s">
        <v>593</v>
      </c>
      <c r="H373" s="182" t="s">
        <v>1215</v>
      </c>
      <c r="I373" s="186">
        <v>5600</v>
      </c>
      <c r="J373" s="187">
        <v>6000</v>
      </c>
    </row>
    <row r="374" spans="2:10">
      <c r="B374" s="180">
        <v>7605</v>
      </c>
      <c r="C374" s="181" t="s">
        <v>1166</v>
      </c>
      <c r="D374" s="182" t="s">
        <v>1217</v>
      </c>
      <c r="E374" s="182" t="s">
        <v>1218</v>
      </c>
      <c r="F374" s="183" t="s">
        <v>2554</v>
      </c>
      <c r="G374" s="183" t="s">
        <v>593</v>
      </c>
      <c r="H374" s="182" t="s">
        <v>1218</v>
      </c>
      <c r="I374" s="186">
        <v>4200</v>
      </c>
      <c r="J374" s="187">
        <v>4600</v>
      </c>
    </row>
    <row r="375" spans="2:10">
      <c r="B375" s="180">
        <v>7604</v>
      </c>
      <c r="C375" s="181" t="s">
        <v>1166</v>
      </c>
      <c r="D375" s="182" t="s">
        <v>1217</v>
      </c>
      <c r="E375" s="182" t="s">
        <v>1221</v>
      </c>
      <c r="F375" s="183" t="s">
        <v>2560</v>
      </c>
      <c r="G375" s="183" t="s">
        <v>593</v>
      </c>
      <c r="H375" s="182" t="s">
        <v>1221</v>
      </c>
      <c r="I375" s="186">
        <v>3800</v>
      </c>
      <c r="J375" s="187">
        <v>4200</v>
      </c>
    </row>
    <row r="376" spans="2:10">
      <c r="B376" s="180">
        <v>7602</v>
      </c>
      <c r="C376" s="181" t="s">
        <v>1166</v>
      </c>
      <c r="D376" s="182" t="s">
        <v>1217</v>
      </c>
      <c r="E376" s="182" t="s">
        <v>1201</v>
      </c>
      <c r="F376" s="183" t="s">
        <v>2554</v>
      </c>
      <c r="G376" s="183" t="s">
        <v>593</v>
      </c>
      <c r="H376" s="182" t="s">
        <v>1201</v>
      </c>
      <c r="I376" s="186">
        <v>3280</v>
      </c>
      <c r="J376" s="187">
        <v>3800</v>
      </c>
    </row>
    <row r="377" spans="2:10">
      <c r="B377" s="180">
        <v>7600</v>
      </c>
      <c r="C377" s="181" t="s">
        <v>1166</v>
      </c>
      <c r="D377" s="182" t="s">
        <v>1217</v>
      </c>
      <c r="E377" s="182" t="s">
        <v>1199</v>
      </c>
      <c r="F377" s="183" t="s">
        <v>2554</v>
      </c>
      <c r="G377" s="183" t="s">
        <v>593</v>
      </c>
      <c r="H377" s="182" t="s">
        <v>1199</v>
      </c>
      <c r="I377" s="186">
        <v>3280</v>
      </c>
      <c r="J377" s="187">
        <v>3600</v>
      </c>
    </row>
    <row r="378" spans="2:10">
      <c r="B378" s="180">
        <v>7517</v>
      </c>
      <c r="C378" s="181" t="s">
        <v>1166</v>
      </c>
      <c r="D378" s="182" t="s">
        <v>2685</v>
      </c>
      <c r="E378" s="182" t="s">
        <v>1204</v>
      </c>
      <c r="F378" s="183" t="s">
        <v>2037</v>
      </c>
      <c r="G378" s="183" t="s">
        <v>593</v>
      </c>
      <c r="H378" s="182" t="s">
        <v>1204</v>
      </c>
      <c r="I378" s="186">
        <v>12000</v>
      </c>
      <c r="J378" s="187">
        <v>13200</v>
      </c>
    </row>
    <row r="379" spans="2:10">
      <c r="B379" s="180">
        <v>7513</v>
      </c>
      <c r="C379" s="181" t="s">
        <v>1166</v>
      </c>
      <c r="D379" s="182" t="s">
        <v>2685</v>
      </c>
      <c r="E379" s="182" t="s">
        <v>1203</v>
      </c>
      <c r="F379" s="183" t="s">
        <v>2037</v>
      </c>
      <c r="G379" s="183" t="s">
        <v>593</v>
      </c>
      <c r="H379" s="182" t="s">
        <v>1203</v>
      </c>
      <c r="I379" s="186">
        <v>9800</v>
      </c>
      <c r="J379" s="187">
        <v>11000</v>
      </c>
    </row>
    <row r="380" spans="2:10">
      <c r="B380" s="180">
        <v>7529</v>
      </c>
      <c r="C380" s="181" t="s">
        <v>1166</v>
      </c>
      <c r="D380" s="182" t="s">
        <v>2685</v>
      </c>
      <c r="E380" s="182" t="s">
        <v>1238</v>
      </c>
      <c r="F380" s="183" t="s">
        <v>2019</v>
      </c>
      <c r="G380" s="183" t="s">
        <v>593</v>
      </c>
      <c r="H380" s="182" t="s">
        <v>1238</v>
      </c>
      <c r="I380" s="186">
        <v>3800</v>
      </c>
      <c r="J380" s="187">
        <v>4200</v>
      </c>
    </row>
    <row r="381" spans="2:10">
      <c r="B381" s="180">
        <v>7507</v>
      </c>
      <c r="C381" s="181" t="s">
        <v>1166</v>
      </c>
      <c r="D381" s="182" t="s">
        <v>2685</v>
      </c>
      <c r="E381" s="182" t="s">
        <v>1201</v>
      </c>
      <c r="F381" s="183" t="s">
        <v>2030</v>
      </c>
      <c r="G381" s="183" t="s">
        <v>593</v>
      </c>
      <c r="H381" s="182" t="s">
        <v>1201</v>
      </c>
      <c r="I381" s="186">
        <v>3280</v>
      </c>
      <c r="J381" s="187">
        <v>3700</v>
      </c>
    </row>
    <row r="382" spans="2:10">
      <c r="B382" s="180">
        <v>7503</v>
      </c>
      <c r="C382" s="181" t="s">
        <v>1166</v>
      </c>
      <c r="D382" s="182" t="s">
        <v>2685</v>
      </c>
      <c r="E382" s="182" t="s">
        <v>1199</v>
      </c>
      <c r="F382" s="183" t="s">
        <v>2554</v>
      </c>
      <c r="G382" s="183" t="s">
        <v>593</v>
      </c>
      <c r="H382" s="182" t="s">
        <v>1199</v>
      </c>
      <c r="I382" s="186">
        <v>3280</v>
      </c>
      <c r="J382" s="187">
        <v>3600</v>
      </c>
    </row>
    <row r="383" spans="2:10">
      <c r="B383" s="180">
        <v>7581</v>
      </c>
      <c r="C383" s="181" t="s">
        <v>1166</v>
      </c>
      <c r="D383" s="182" t="s">
        <v>2685</v>
      </c>
      <c r="E383" s="182" t="s">
        <v>1207</v>
      </c>
      <c r="F383" s="183" t="s">
        <v>2019</v>
      </c>
      <c r="G383" s="183" t="s">
        <v>593</v>
      </c>
      <c r="H383" s="182" t="s">
        <v>1207</v>
      </c>
      <c r="I383" s="186">
        <v>2400</v>
      </c>
      <c r="J383" s="187">
        <v>2500</v>
      </c>
    </row>
    <row r="384" spans="2:10">
      <c r="B384" s="180">
        <v>7580</v>
      </c>
      <c r="C384" s="181" t="s">
        <v>1166</v>
      </c>
      <c r="D384" s="182" t="s">
        <v>2685</v>
      </c>
      <c r="E384" s="182" t="s">
        <v>1205</v>
      </c>
      <c r="F384" s="183" t="s">
        <v>2019</v>
      </c>
      <c r="G384" s="183" t="s">
        <v>593</v>
      </c>
      <c r="H384" s="182" t="s">
        <v>1205</v>
      </c>
      <c r="I384" s="186">
        <v>1800</v>
      </c>
      <c r="J384" s="187">
        <v>1900</v>
      </c>
    </row>
    <row r="385" spans="2:10">
      <c r="B385" s="180">
        <v>7533</v>
      </c>
      <c r="C385" s="181" t="s">
        <v>1166</v>
      </c>
      <c r="D385" s="182" t="s">
        <v>1209</v>
      </c>
      <c r="E385" s="182" t="s">
        <v>1211</v>
      </c>
      <c r="F385" s="183" t="s">
        <v>2037</v>
      </c>
      <c r="G385" s="183" t="s">
        <v>593</v>
      </c>
      <c r="H385" s="182" t="s">
        <v>1211</v>
      </c>
      <c r="I385" s="186">
        <v>12000</v>
      </c>
      <c r="J385" s="187">
        <v>13600</v>
      </c>
    </row>
    <row r="386" spans="2:10">
      <c r="B386" s="180">
        <v>7531</v>
      </c>
      <c r="C386" s="181" t="s">
        <v>1166</v>
      </c>
      <c r="D386" s="182" t="s">
        <v>1209</v>
      </c>
      <c r="E386" s="182" t="s">
        <v>1203</v>
      </c>
      <c r="F386" s="183" t="s">
        <v>2037</v>
      </c>
      <c r="G386" s="183" t="s">
        <v>593</v>
      </c>
      <c r="H386" s="182" t="s">
        <v>1203</v>
      </c>
      <c r="I386" s="186">
        <v>9800</v>
      </c>
      <c r="J386" s="187">
        <v>11200</v>
      </c>
    </row>
    <row r="387" spans="2:10">
      <c r="B387" s="180">
        <v>7535</v>
      </c>
      <c r="C387" s="181" t="s">
        <v>1166</v>
      </c>
      <c r="D387" s="182" t="s">
        <v>1209</v>
      </c>
      <c r="E387" s="182" t="s">
        <v>1215</v>
      </c>
      <c r="F387" s="183" t="s">
        <v>2019</v>
      </c>
      <c r="G387" s="183" t="s">
        <v>593</v>
      </c>
      <c r="H387" s="182" t="s">
        <v>1215</v>
      </c>
      <c r="I387" s="186">
        <v>6200</v>
      </c>
      <c r="J387" s="187">
        <v>6500</v>
      </c>
    </row>
    <row r="388" spans="2:10">
      <c r="B388" s="180">
        <v>7536</v>
      </c>
      <c r="C388" s="181" t="s">
        <v>1166</v>
      </c>
      <c r="D388" s="182" t="s">
        <v>1209</v>
      </c>
      <c r="E388" s="182" t="s">
        <v>1216</v>
      </c>
      <c r="F388" s="183" t="s">
        <v>2560</v>
      </c>
      <c r="G388" s="183" t="s">
        <v>593</v>
      </c>
      <c r="H388" s="182" t="s">
        <v>1216</v>
      </c>
      <c r="I388" s="186">
        <v>4980</v>
      </c>
      <c r="J388" s="187">
        <v>5400</v>
      </c>
    </row>
    <row r="389" spans="2:10">
      <c r="B389" s="180">
        <v>7532</v>
      </c>
      <c r="C389" s="181" t="s">
        <v>1166</v>
      </c>
      <c r="D389" s="182" t="s">
        <v>1209</v>
      </c>
      <c r="E389" s="182" t="s">
        <v>2686</v>
      </c>
      <c r="F389" s="183" t="s">
        <v>2030</v>
      </c>
      <c r="G389" s="183" t="s">
        <v>593</v>
      </c>
      <c r="H389" s="182" t="s">
        <v>2686</v>
      </c>
      <c r="I389" s="186">
        <v>3680</v>
      </c>
      <c r="J389" s="187">
        <v>4000</v>
      </c>
    </row>
    <row r="390" spans="2:10">
      <c r="B390" s="180">
        <v>7530</v>
      </c>
      <c r="C390" s="181" t="s">
        <v>1166</v>
      </c>
      <c r="D390" s="182" t="s">
        <v>1209</v>
      </c>
      <c r="E390" s="182" t="s">
        <v>1199</v>
      </c>
      <c r="F390" s="183" t="s">
        <v>2554</v>
      </c>
      <c r="G390" s="183" t="s">
        <v>593</v>
      </c>
      <c r="H390" s="182" t="s">
        <v>1199</v>
      </c>
      <c r="I390" s="186">
        <v>3280</v>
      </c>
      <c r="J390" s="187">
        <v>3800</v>
      </c>
    </row>
    <row r="391" spans="2:10">
      <c r="B391" s="180">
        <v>7534</v>
      </c>
      <c r="C391" s="181" t="s">
        <v>1166</v>
      </c>
      <c r="D391" s="182" t="s">
        <v>1209</v>
      </c>
      <c r="E391" s="182" t="s">
        <v>1214</v>
      </c>
      <c r="F391" s="183" t="s">
        <v>2029</v>
      </c>
      <c r="G391" s="183" t="s">
        <v>593</v>
      </c>
      <c r="H391" s="182" t="s">
        <v>1214</v>
      </c>
      <c r="I391" s="186">
        <v>2680</v>
      </c>
      <c r="J391" s="187">
        <v>3500</v>
      </c>
    </row>
    <row r="392" spans="2:10">
      <c r="B392" s="180">
        <v>7515</v>
      </c>
      <c r="C392" s="181" t="s">
        <v>1166</v>
      </c>
      <c r="D392" s="182" t="s">
        <v>1167</v>
      </c>
      <c r="E392" s="182" t="s">
        <v>2687</v>
      </c>
      <c r="F392" s="183" t="s">
        <v>2037</v>
      </c>
      <c r="G392" s="183" t="s">
        <v>593</v>
      </c>
      <c r="H392" s="182" t="s">
        <v>2687</v>
      </c>
      <c r="I392" s="186">
        <v>9800</v>
      </c>
      <c r="J392" s="187">
        <v>11500</v>
      </c>
    </row>
    <row r="393" spans="2:10">
      <c r="B393" s="180">
        <v>7516</v>
      </c>
      <c r="C393" s="181" t="s">
        <v>1166</v>
      </c>
      <c r="D393" s="182" t="s">
        <v>1167</v>
      </c>
      <c r="E393" s="182" t="s">
        <v>2688</v>
      </c>
      <c r="F393" s="183" t="s">
        <v>2037</v>
      </c>
      <c r="G393" s="183" t="s">
        <v>593</v>
      </c>
      <c r="H393" s="182" t="s">
        <v>2688</v>
      </c>
      <c r="I393" s="186">
        <v>9800</v>
      </c>
      <c r="J393" s="187">
        <v>11500</v>
      </c>
    </row>
    <row r="394" spans="2:10">
      <c r="B394" s="180">
        <v>7511</v>
      </c>
      <c r="C394" s="181" t="s">
        <v>1166</v>
      </c>
      <c r="D394" s="182" t="s">
        <v>1167</v>
      </c>
      <c r="E394" s="182" t="s">
        <v>2689</v>
      </c>
      <c r="F394" s="183" t="s">
        <v>2037</v>
      </c>
      <c r="G394" s="183" t="s">
        <v>593</v>
      </c>
      <c r="H394" s="182" t="s">
        <v>2689</v>
      </c>
      <c r="I394" s="186">
        <v>8200</v>
      </c>
      <c r="J394" s="187">
        <v>9500</v>
      </c>
    </row>
    <row r="395" spans="2:10">
      <c r="B395" s="180">
        <v>7510</v>
      </c>
      <c r="C395" s="181" t="s">
        <v>1166</v>
      </c>
      <c r="D395" s="182" t="s">
        <v>1167</v>
      </c>
      <c r="E395" s="182" t="s">
        <v>2690</v>
      </c>
      <c r="F395" s="183" t="s">
        <v>2037</v>
      </c>
      <c r="G395" s="183" t="s">
        <v>593</v>
      </c>
      <c r="H395" s="182" t="s">
        <v>2690</v>
      </c>
      <c r="I395" s="186">
        <v>8200</v>
      </c>
      <c r="J395" s="187">
        <v>9500</v>
      </c>
    </row>
    <row r="396" spans="2:10">
      <c r="B396" s="180">
        <v>7512</v>
      </c>
      <c r="C396" s="181" t="s">
        <v>1166</v>
      </c>
      <c r="D396" s="182" t="s">
        <v>1167</v>
      </c>
      <c r="E396" s="182" t="s">
        <v>2691</v>
      </c>
      <c r="F396" s="183" t="s">
        <v>2037</v>
      </c>
      <c r="G396" s="183" t="s">
        <v>593</v>
      </c>
      <c r="H396" s="182" t="s">
        <v>2691</v>
      </c>
      <c r="I396" s="186">
        <v>8200</v>
      </c>
      <c r="J396" s="187">
        <v>9500</v>
      </c>
    </row>
    <row r="397" spans="2:10">
      <c r="B397" s="180">
        <v>7528</v>
      </c>
      <c r="C397" s="181" t="s">
        <v>1166</v>
      </c>
      <c r="D397" s="182" t="s">
        <v>1167</v>
      </c>
      <c r="E397" s="182" t="s">
        <v>2692</v>
      </c>
      <c r="F397" s="183" t="s">
        <v>2693</v>
      </c>
      <c r="G397" s="183" t="s">
        <v>593</v>
      </c>
      <c r="H397" s="182" t="s">
        <v>153</v>
      </c>
      <c r="I397" s="186">
        <v>6980</v>
      </c>
      <c r="J397" s="187">
        <v>7200</v>
      </c>
    </row>
    <row r="398" spans="2:10">
      <c r="B398" s="180">
        <v>7525</v>
      </c>
      <c r="C398" s="181" t="s">
        <v>1166</v>
      </c>
      <c r="D398" s="182" t="s">
        <v>1167</v>
      </c>
      <c r="E398" s="182" t="s">
        <v>1235</v>
      </c>
      <c r="F398" s="183" t="s">
        <v>2019</v>
      </c>
      <c r="G398" s="183" t="s">
        <v>593</v>
      </c>
      <c r="H398" s="182" t="s">
        <v>1235</v>
      </c>
      <c r="I398" s="186">
        <v>4480</v>
      </c>
      <c r="J398" s="187">
        <v>5000</v>
      </c>
    </row>
    <row r="399" spans="2:10">
      <c r="B399" s="180">
        <v>7527</v>
      </c>
      <c r="C399" s="181" t="s">
        <v>1166</v>
      </c>
      <c r="D399" s="182" t="s">
        <v>1167</v>
      </c>
      <c r="E399" s="182" t="s">
        <v>1192</v>
      </c>
      <c r="F399" s="183" t="s">
        <v>2560</v>
      </c>
      <c r="G399" s="183" t="s">
        <v>593</v>
      </c>
      <c r="H399" s="182" t="s">
        <v>153</v>
      </c>
      <c r="I399" s="186">
        <v>3280</v>
      </c>
      <c r="J399" s="187">
        <v>3800</v>
      </c>
    </row>
    <row r="400" spans="2:10">
      <c r="B400" s="180">
        <v>7505</v>
      </c>
      <c r="C400" s="181" t="s">
        <v>1166</v>
      </c>
      <c r="D400" s="182" t="s">
        <v>1167</v>
      </c>
      <c r="E400" s="182" t="s">
        <v>2687</v>
      </c>
      <c r="F400" s="183" t="s">
        <v>2028</v>
      </c>
      <c r="G400" s="183" t="s">
        <v>593</v>
      </c>
      <c r="H400" s="182" t="s">
        <v>2687</v>
      </c>
      <c r="I400" s="186">
        <v>3680</v>
      </c>
      <c r="J400" s="187">
        <v>3800</v>
      </c>
    </row>
    <row r="401" spans="2:10">
      <c r="B401" s="180">
        <v>7506</v>
      </c>
      <c r="C401" s="181" t="s">
        <v>1166</v>
      </c>
      <c r="D401" s="182" t="s">
        <v>1167</v>
      </c>
      <c r="E401" s="182" t="s">
        <v>2688</v>
      </c>
      <c r="F401" s="183" t="s">
        <v>2028</v>
      </c>
      <c r="G401" s="183" t="s">
        <v>593</v>
      </c>
      <c r="H401" s="182" t="s">
        <v>2688</v>
      </c>
      <c r="I401" s="186">
        <v>3680</v>
      </c>
      <c r="J401" s="187">
        <v>3800</v>
      </c>
    </row>
    <row r="402" spans="2:10">
      <c r="B402" s="180">
        <v>7526</v>
      </c>
      <c r="C402" s="181" t="s">
        <v>1166</v>
      </c>
      <c r="D402" s="182" t="s">
        <v>1167</v>
      </c>
      <c r="E402" s="182" t="s">
        <v>1185</v>
      </c>
      <c r="F402" s="183" t="s">
        <v>2560</v>
      </c>
      <c r="G402" s="183" t="s">
        <v>593</v>
      </c>
      <c r="H402" s="182" t="s">
        <v>153</v>
      </c>
      <c r="I402" s="186">
        <v>2980</v>
      </c>
      <c r="J402" s="187">
        <v>3800</v>
      </c>
    </row>
    <row r="403" spans="2:10">
      <c r="B403" s="180">
        <v>7501</v>
      </c>
      <c r="C403" s="181" t="s">
        <v>1166</v>
      </c>
      <c r="D403" s="182" t="s">
        <v>1167</v>
      </c>
      <c r="E403" s="182" t="s">
        <v>2689</v>
      </c>
      <c r="F403" s="183" t="s">
        <v>2028</v>
      </c>
      <c r="G403" s="183" t="s">
        <v>593</v>
      </c>
      <c r="H403" s="182" t="s">
        <v>2689</v>
      </c>
      <c r="I403" s="186">
        <v>3280</v>
      </c>
      <c r="J403" s="187">
        <v>3600</v>
      </c>
    </row>
    <row r="404" spans="2:10">
      <c r="B404" s="180">
        <v>7500</v>
      </c>
      <c r="C404" s="181" t="s">
        <v>1166</v>
      </c>
      <c r="D404" s="182" t="s">
        <v>1167</v>
      </c>
      <c r="E404" s="182" t="s">
        <v>2690</v>
      </c>
      <c r="F404" s="183" t="s">
        <v>2028</v>
      </c>
      <c r="G404" s="183" t="s">
        <v>593</v>
      </c>
      <c r="H404" s="182" t="s">
        <v>2690</v>
      </c>
      <c r="I404" s="186">
        <v>3280</v>
      </c>
      <c r="J404" s="187">
        <v>3600</v>
      </c>
    </row>
    <row r="405" spans="2:10">
      <c r="B405" s="180">
        <v>7502</v>
      </c>
      <c r="C405" s="181" t="s">
        <v>1166</v>
      </c>
      <c r="D405" s="182" t="s">
        <v>1167</v>
      </c>
      <c r="E405" s="182" t="s">
        <v>2691</v>
      </c>
      <c r="F405" s="183" t="s">
        <v>2028</v>
      </c>
      <c r="G405" s="183" t="s">
        <v>593</v>
      </c>
      <c r="H405" s="182" t="s">
        <v>2691</v>
      </c>
      <c r="I405" s="186">
        <v>3280</v>
      </c>
      <c r="J405" s="187">
        <v>3600</v>
      </c>
    </row>
    <row r="406" spans="2:10">
      <c r="B406" s="180">
        <v>7539</v>
      </c>
      <c r="C406" s="181" t="s">
        <v>1166</v>
      </c>
      <c r="D406" s="182" t="s">
        <v>1231</v>
      </c>
      <c r="E406" s="182" t="s">
        <v>2694</v>
      </c>
      <c r="F406" s="183" t="s">
        <v>2554</v>
      </c>
      <c r="G406" s="183" t="s">
        <v>593</v>
      </c>
      <c r="H406" s="182" t="s">
        <v>2694</v>
      </c>
      <c r="I406" s="186">
        <v>3780</v>
      </c>
      <c r="J406" s="187">
        <v>4000</v>
      </c>
    </row>
    <row r="407" spans="2:10">
      <c r="B407" s="180">
        <v>7537</v>
      </c>
      <c r="C407" s="181" t="s">
        <v>1166</v>
      </c>
      <c r="D407" s="182" t="s">
        <v>1231</v>
      </c>
      <c r="E407" s="182" t="s">
        <v>1232</v>
      </c>
      <c r="F407" s="183" t="s">
        <v>2560</v>
      </c>
      <c r="G407" s="183" t="s">
        <v>593</v>
      </c>
      <c r="H407" s="182" t="s">
        <v>1232</v>
      </c>
      <c r="I407" s="186">
        <v>3480</v>
      </c>
      <c r="J407" s="187">
        <v>3800</v>
      </c>
    </row>
    <row r="408" spans="2:10">
      <c r="B408" s="180">
        <v>7538</v>
      </c>
      <c r="C408" s="181" t="s">
        <v>1166</v>
      </c>
      <c r="D408" s="182" t="s">
        <v>1231</v>
      </c>
      <c r="E408" s="182" t="s">
        <v>2695</v>
      </c>
      <c r="F408" s="183" t="s">
        <v>2554</v>
      </c>
      <c r="G408" s="183" t="s">
        <v>593</v>
      </c>
      <c r="H408" s="182" t="s">
        <v>2695</v>
      </c>
      <c r="I408" s="186">
        <v>3280</v>
      </c>
      <c r="J408" s="187">
        <v>3700</v>
      </c>
    </row>
    <row r="409" spans="2:10">
      <c r="B409" s="180">
        <v>7623</v>
      </c>
      <c r="C409" s="181" t="s">
        <v>1166</v>
      </c>
      <c r="D409" s="182" t="s">
        <v>2696</v>
      </c>
      <c r="E409" s="182" t="s">
        <v>2697</v>
      </c>
      <c r="F409" s="183" t="s">
        <v>2560</v>
      </c>
      <c r="G409" s="183" t="s">
        <v>593</v>
      </c>
      <c r="H409" s="182" t="s">
        <v>2697</v>
      </c>
      <c r="I409" s="186">
        <v>5200</v>
      </c>
      <c r="J409" s="187">
        <v>5400</v>
      </c>
    </row>
    <row r="410" spans="2:10">
      <c r="B410" s="180">
        <v>7621</v>
      </c>
      <c r="C410" s="181" t="s">
        <v>1166</v>
      </c>
      <c r="D410" s="182" t="s">
        <v>2696</v>
      </c>
      <c r="E410" s="182" t="s">
        <v>899</v>
      </c>
      <c r="F410" s="183" t="s">
        <v>2560</v>
      </c>
      <c r="G410" s="183" t="s">
        <v>593</v>
      </c>
      <c r="H410" s="182" t="s">
        <v>899</v>
      </c>
      <c r="I410" s="186">
        <v>4880</v>
      </c>
      <c r="J410" s="187">
        <v>5000</v>
      </c>
    </row>
    <row r="411" spans="2:10">
      <c r="B411" s="180">
        <v>7624</v>
      </c>
      <c r="C411" s="181" t="s">
        <v>1166</v>
      </c>
      <c r="D411" s="182" t="s">
        <v>2696</v>
      </c>
      <c r="E411" s="182" t="s">
        <v>1353</v>
      </c>
      <c r="F411" s="183" t="s">
        <v>2560</v>
      </c>
      <c r="G411" s="183" t="s">
        <v>593</v>
      </c>
      <c r="H411" s="182" t="s">
        <v>1353</v>
      </c>
      <c r="I411" s="186">
        <v>4200</v>
      </c>
      <c r="J411" s="187">
        <v>4400</v>
      </c>
    </row>
    <row r="412" spans="2:10">
      <c r="B412" s="180">
        <v>7622</v>
      </c>
      <c r="C412" s="181" t="s">
        <v>1166</v>
      </c>
      <c r="D412" s="182" t="s">
        <v>2696</v>
      </c>
      <c r="E412" s="182" t="s">
        <v>635</v>
      </c>
      <c r="F412" s="183" t="s">
        <v>2642</v>
      </c>
      <c r="G412" s="183" t="s">
        <v>593</v>
      </c>
      <c r="H412" s="182" t="s">
        <v>635</v>
      </c>
      <c r="I412" s="186">
        <v>3400</v>
      </c>
      <c r="J412" s="187">
        <v>3600</v>
      </c>
    </row>
    <row r="413" spans="2:10">
      <c r="B413" s="180">
        <v>7620</v>
      </c>
      <c r="C413" s="181" t="s">
        <v>1166</v>
      </c>
      <c r="D413" s="182" t="s">
        <v>2696</v>
      </c>
      <c r="E413" s="182" t="s">
        <v>886</v>
      </c>
      <c r="F413" s="183" t="s">
        <v>2642</v>
      </c>
      <c r="G413" s="183" t="s">
        <v>593</v>
      </c>
      <c r="H413" s="182" t="s">
        <v>886</v>
      </c>
      <c r="I413" s="186">
        <v>2800</v>
      </c>
      <c r="J413" s="187">
        <v>3000</v>
      </c>
    </row>
    <row r="414" spans="2:10">
      <c r="B414" s="180">
        <v>7625</v>
      </c>
      <c r="C414" s="181" t="s">
        <v>1166</v>
      </c>
      <c r="D414" s="182" t="s">
        <v>2696</v>
      </c>
      <c r="E414" s="182" t="s">
        <v>2698</v>
      </c>
      <c r="F414" s="183" t="s">
        <v>153</v>
      </c>
      <c r="G414" s="183" t="s">
        <v>153</v>
      </c>
      <c r="H414" s="182" t="s">
        <v>153</v>
      </c>
      <c r="I414" s="186">
        <v>1600</v>
      </c>
      <c r="J414" s="187">
        <v>1800</v>
      </c>
    </row>
    <row r="415" spans="2:10">
      <c r="B415" s="180">
        <v>7562</v>
      </c>
      <c r="C415" s="181" t="s">
        <v>1166</v>
      </c>
      <c r="D415" s="182" t="s">
        <v>2699</v>
      </c>
      <c r="E415" s="182" t="s">
        <v>2700</v>
      </c>
      <c r="F415" s="183" t="s">
        <v>2701</v>
      </c>
      <c r="G415" s="183" t="s">
        <v>593</v>
      </c>
      <c r="H415" s="182" t="s">
        <v>2773</v>
      </c>
      <c r="I415" s="186">
        <v>14000</v>
      </c>
      <c r="J415" s="187">
        <v>14800</v>
      </c>
    </row>
    <row r="416" spans="2:10">
      <c r="B416" s="180">
        <v>7561</v>
      </c>
      <c r="C416" s="181" t="s">
        <v>1166</v>
      </c>
      <c r="D416" s="182" t="s">
        <v>2699</v>
      </c>
      <c r="E416" s="182" t="s">
        <v>2702</v>
      </c>
      <c r="F416" s="183" t="s">
        <v>2032</v>
      </c>
      <c r="G416" s="183" t="s">
        <v>593</v>
      </c>
      <c r="H416" s="182" t="s">
        <v>2774</v>
      </c>
      <c r="I416" s="186">
        <v>6800</v>
      </c>
      <c r="J416" s="187">
        <v>7000</v>
      </c>
    </row>
    <row r="417" spans="2:10">
      <c r="B417" s="180">
        <v>7560</v>
      </c>
      <c r="C417" s="181" t="s">
        <v>1166</v>
      </c>
      <c r="D417" s="182" t="s">
        <v>2699</v>
      </c>
      <c r="E417" s="182" t="s">
        <v>2703</v>
      </c>
      <c r="F417" s="183" t="s">
        <v>2028</v>
      </c>
      <c r="G417" s="183" t="s">
        <v>593</v>
      </c>
      <c r="H417" s="182" t="s">
        <v>886</v>
      </c>
      <c r="I417" s="186">
        <v>6200</v>
      </c>
      <c r="J417" s="187">
        <v>6500</v>
      </c>
    </row>
    <row r="418" spans="2:10">
      <c r="B418" s="180">
        <v>7557</v>
      </c>
      <c r="C418" s="181" t="s">
        <v>1166</v>
      </c>
      <c r="D418" s="182" t="s">
        <v>2699</v>
      </c>
      <c r="E418" s="182" t="s">
        <v>2704</v>
      </c>
      <c r="F418" s="183" t="s">
        <v>2028</v>
      </c>
      <c r="G418" s="183" t="s">
        <v>593</v>
      </c>
      <c r="H418" s="182" t="s">
        <v>1201</v>
      </c>
      <c r="I418" s="186">
        <v>3680</v>
      </c>
      <c r="J418" s="187">
        <v>4000</v>
      </c>
    </row>
    <row r="419" spans="2:10">
      <c r="B419" s="180">
        <v>7555</v>
      </c>
      <c r="C419" s="181" t="s">
        <v>1166</v>
      </c>
      <c r="D419" s="182" t="s">
        <v>2699</v>
      </c>
      <c r="E419" s="182" t="s">
        <v>2705</v>
      </c>
      <c r="F419" s="183" t="s">
        <v>2642</v>
      </c>
      <c r="G419" s="183" t="s">
        <v>593</v>
      </c>
      <c r="H419" s="182" t="s">
        <v>1199</v>
      </c>
      <c r="I419" s="186">
        <v>3280</v>
      </c>
      <c r="J419" s="187">
        <v>3600</v>
      </c>
    </row>
    <row r="420" spans="2:10">
      <c r="B420" s="180">
        <v>7063</v>
      </c>
      <c r="C420" s="181" t="s">
        <v>1378</v>
      </c>
      <c r="D420" s="182" t="s">
        <v>2706</v>
      </c>
      <c r="E420" s="182" t="s">
        <v>172</v>
      </c>
      <c r="F420" s="183" t="s">
        <v>2707</v>
      </c>
      <c r="G420" s="183" t="s">
        <v>593</v>
      </c>
      <c r="H420" s="182" t="s">
        <v>404</v>
      </c>
      <c r="I420" s="186">
        <v>4500</v>
      </c>
      <c r="J420" s="187">
        <v>5000</v>
      </c>
    </row>
    <row r="421" spans="2:10">
      <c r="B421" s="180">
        <v>7073</v>
      </c>
      <c r="C421" s="181" t="s">
        <v>1378</v>
      </c>
      <c r="D421" s="182" t="s">
        <v>2706</v>
      </c>
      <c r="E421" s="182" t="s">
        <v>172</v>
      </c>
      <c r="F421" s="183" t="s">
        <v>2707</v>
      </c>
      <c r="G421" s="183" t="s">
        <v>593</v>
      </c>
      <c r="H421" s="182" t="s">
        <v>1382</v>
      </c>
      <c r="I421" s="186">
        <v>4500</v>
      </c>
      <c r="J421" s="187">
        <v>5000</v>
      </c>
    </row>
    <row r="422" spans="2:10">
      <c r="B422" s="180">
        <v>7083</v>
      </c>
      <c r="C422" s="181" t="s">
        <v>1378</v>
      </c>
      <c r="D422" s="182" t="s">
        <v>2706</v>
      </c>
      <c r="E422" s="182" t="s">
        <v>172</v>
      </c>
      <c r="F422" s="183" t="s">
        <v>2707</v>
      </c>
      <c r="G422" s="183" t="s">
        <v>593</v>
      </c>
      <c r="H422" s="182" t="s">
        <v>1381</v>
      </c>
      <c r="I422" s="186">
        <v>4500</v>
      </c>
      <c r="J422" s="187">
        <v>5000</v>
      </c>
    </row>
    <row r="423" spans="2:10">
      <c r="B423" s="180">
        <v>7424</v>
      </c>
      <c r="C423" s="181" t="s">
        <v>1378</v>
      </c>
      <c r="D423" s="182" t="s">
        <v>2706</v>
      </c>
      <c r="E423" s="182" t="s">
        <v>172</v>
      </c>
      <c r="F423" s="183" t="s">
        <v>2707</v>
      </c>
      <c r="G423" s="183" t="s">
        <v>593</v>
      </c>
      <c r="H423" s="182" t="s">
        <v>688</v>
      </c>
      <c r="I423" s="186">
        <v>4500</v>
      </c>
      <c r="J423" s="187">
        <v>5000</v>
      </c>
    </row>
    <row r="424" spans="2:10">
      <c r="B424" s="180">
        <v>7061</v>
      </c>
      <c r="C424" s="181" t="s">
        <v>1378</v>
      </c>
      <c r="D424" s="182" t="s">
        <v>2706</v>
      </c>
      <c r="E424" s="182" t="s">
        <v>1760</v>
      </c>
      <c r="F424" s="183" t="s">
        <v>2570</v>
      </c>
      <c r="G424" s="183" t="s">
        <v>593</v>
      </c>
      <c r="H424" s="182" t="s">
        <v>404</v>
      </c>
      <c r="I424" s="186">
        <v>4000</v>
      </c>
      <c r="J424" s="187">
        <v>4800</v>
      </c>
    </row>
    <row r="425" spans="2:10">
      <c r="B425" s="180">
        <v>7071</v>
      </c>
      <c r="C425" s="181" t="s">
        <v>1378</v>
      </c>
      <c r="D425" s="182" t="s">
        <v>2706</v>
      </c>
      <c r="E425" s="182" t="s">
        <v>1760</v>
      </c>
      <c r="F425" s="183" t="s">
        <v>2570</v>
      </c>
      <c r="G425" s="183" t="s">
        <v>593</v>
      </c>
      <c r="H425" s="182" t="s">
        <v>1382</v>
      </c>
      <c r="I425" s="186">
        <v>4000</v>
      </c>
      <c r="J425" s="187">
        <v>4800</v>
      </c>
    </row>
    <row r="426" spans="2:10">
      <c r="B426" s="180">
        <v>7081</v>
      </c>
      <c r="C426" s="181" t="s">
        <v>1378</v>
      </c>
      <c r="D426" s="182" t="s">
        <v>2706</v>
      </c>
      <c r="E426" s="182" t="s">
        <v>1760</v>
      </c>
      <c r="F426" s="183" t="s">
        <v>2570</v>
      </c>
      <c r="G426" s="183" t="s">
        <v>593</v>
      </c>
      <c r="H426" s="182" t="s">
        <v>1381</v>
      </c>
      <c r="I426" s="186">
        <v>4000</v>
      </c>
      <c r="J426" s="187">
        <v>4800</v>
      </c>
    </row>
    <row r="427" spans="2:10">
      <c r="B427" s="180">
        <v>7422</v>
      </c>
      <c r="C427" s="181" t="s">
        <v>1378</v>
      </c>
      <c r="D427" s="182" t="s">
        <v>2706</v>
      </c>
      <c r="E427" s="182" t="s">
        <v>1760</v>
      </c>
      <c r="F427" s="183" t="s">
        <v>2570</v>
      </c>
      <c r="G427" s="183" t="s">
        <v>593</v>
      </c>
      <c r="H427" s="182" t="s">
        <v>688</v>
      </c>
      <c r="I427" s="186">
        <v>4000</v>
      </c>
      <c r="J427" s="187">
        <v>4800</v>
      </c>
    </row>
    <row r="428" spans="2:10">
      <c r="B428" s="180">
        <v>7062</v>
      </c>
      <c r="C428" s="181" t="s">
        <v>1378</v>
      </c>
      <c r="D428" s="182" t="s">
        <v>2706</v>
      </c>
      <c r="E428" s="182" t="s">
        <v>1387</v>
      </c>
      <c r="F428" s="183" t="s">
        <v>2708</v>
      </c>
      <c r="G428" s="183" t="s">
        <v>589</v>
      </c>
      <c r="H428" s="182" t="s">
        <v>404</v>
      </c>
      <c r="I428" s="186">
        <v>3600</v>
      </c>
      <c r="J428" s="187">
        <v>4200</v>
      </c>
    </row>
    <row r="429" spans="2:10">
      <c r="B429" s="180">
        <v>7072</v>
      </c>
      <c r="C429" s="181" t="s">
        <v>1378</v>
      </c>
      <c r="D429" s="182" t="s">
        <v>2706</v>
      </c>
      <c r="E429" s="182" t="s">
        <v>1387</v>
      </c>
      <c r="F429" s="183" t="s">
        <v>2708</v>
      </c>
      <c r="G429" s="183" t="s">
        <v>589</v>
      </c>
      <c r="H429" s="182" t="s">
        <v>1382</v>
      </c>
      <c r="I429" s="186">
        <v>3600</v>
      </c>
      <c r="J429" s="187">
        <v>4200</v>
      </c>
    </row>
    <row r="430" spans="2:10">
      <c r="B430" s="180">
        <v>7082</v>
      </c>
      <c r="C430" s="181" t="s">
        <v>1378</v>
      </c>
      <c r="D430" s="182" t="s">
        <v>2706</v>
      </c>
      <c r="E430" s="182" t="s">
        <v>1387</v>
      </c>
      <c r="F430" s="183" t="s">
        <v>2708</v>
      </c>
      <c r="G430" s="183" t="s">
        <v>589</v>
      </c>
      <c r="H430" s="182" t="s">
        <v>1381</v>
      </c>
      <c r="I430" s="186">
        <v>3600</v>
      </c>
      <c r="J430" s="187">
        <v>4200</v>
      </c>
    </row>
    <row r="431" spans="2:10">
      <c r="B431" s="180">
        <v>7423</v>
      </c>
      <c r="C431" s="181" t="s">
        <v>1378</v>
      </c>
      <c r="D431" s="182" t="s">
        <v>2706</v>
      </c>
      <c r="E431" s="182" t="s">
        <v>1387</v>
      </c>
      <c r="F431" s="183" t="s">
        <v>2708</v>
      </c>
      <c r="G431" s="183" t="s">
        <v>589</v>
      </c>
      <c r="H431" s="182" t="s">
        <v>688</v>
      </c>
      <c r="I431" s="186">
        <v>3600</v>
      </c>
      <c r="J431" s="187">
        <v>4200</v>
      </c>
    </row>
    <row r="432" spans="2:10">
      <c r="B432" s="180">
        <v>7064</v>
      </c>
      <c r="C432" s="181" t="s">
        <v>1378</v>
      </c>
      <c r="D432" s="182" t="s">
        <v>2706</v>
      </c>
      <c r="E432" s="182" t="s">
        <v>224</v>
      </c>
      <c r="F432" s="183" t="s">
        <v>2709</v>
      </c>
      <c r="G432" s="183" t="s">
        <v>589</v>
      </c>
      <c r="H432" s="182" t="s">
        <v>404</v>
      </c>
      <c r="I432" s="186">
        <v>3600</v>
      </c>
      <c r="J432" s="187">
        <v>4200</v>
      </c>
    </row>
    <row r="433" spans="2:10">
      <c r="B433" s="180">
        <v>7074</v>
      </c>
      <c r="C433" s="181" t="s">
        <v>1378</v>
      </c>
      <c r="D433" s="182" t="s">
        <v>2706</v>
      </c>
      <c r="E433" s="182" t="s">
        <v>224</v>
      </c>
      <c r="F433" s="183" t="s">
        <v>2709</v>
      </c>
      <c r="G433" s="183" t="s">
        <v>589</v>
      </c>
      <c r="H433" s="182" t="s">
        <v>1382</v>
      </c>
      <c r="I433" s="186">
        <v>3600</v>
      </c>
      <c r="J433" s="187">
        <v>4200</v>
      </c>
    </row>
    <row r="434" spans="2:10">
      <c r="B434" s="180">
        <v>7084</v>
      </c>
      <c r="C434" s="181" t="s">
        <v>1378</v>
      </c>
      <c r="D434" s="182" t="s">
        <v>2706</v>
      </c>
      <c r="E434" s="182" t="s">
        <v>224</v>
      </c>
      <c r="F434" s="183" t="s">
        <v>2709</v>
      </c>
      <c r="G434" s="183" t="s">
        <v>589</v>
      </c>
      <c r="H434" s="182" t="s">
        <v>1381</v>
      </c>
      <c r="I434" s="186">
        <v>3600</v>
      </c>
      <c r="J434" s="187">
        <v>4200</v>
      </c>
    </row>
    <row r="435" spans="2:10">
      <c r="B435" s="180">
        <v>7425</v>
      </c>
      <c r="C435" s="181" t="s">
        <v>1378</v>
      </c>
      <c r="D435" s="182" t="s">
        <v>2706</v>
      </c>
      <c r="E435" s="182" t="s">
        <v>224</v>
      </c>
      <c r="F435" s="183" t="s">
        <v>2709</v>
      </c>
      <c r="G435" s="183" t="s">
        <v>589</v>
      </c>
      <c r="H435" s="182" t="s">
        <v>688</v>
      </c>
      <c r="I435" s="186">
        <v>3600</v>
      </c>
      <c r="J435" s="187">
        <v>4200</v>
      </c>
    </row>
    <row r="436" spans="2:10">
      <c r="B436" s="180">
        <v>7060</v>
      </c>
      <c r="C436" s="181" t="s">
        <v>1378</v>
      </c>
      <c r="D436" s="182" t="s">
        <v>2706</v>
      </c>
      <c r="E436" s="182" t="s">
        <v>626</v>
      </c>
      <c r="F436" s="183" t="s">
        <v>2710</v>
      </c>
      <c r="G436" s="183" t="s">
        <v>589</v>
      </c>
      <c r="H436" s="182" t="s">
        <v>404</v>
      </c>
      <c r="I436" s="186">
        <v>3000</v>
      </c>
      <c r="J436" s="187">
        <v>3600</v>
      </c>
    </row>
    <row r="437" spans="2:10">
      <c r="B437" s="180">
        <v>7070</v>
      </c>
      <c r="C437" s="181" t="s">
        <v>1378</v>
      </c>
      <c r="D437" s="182" t="s">
        <v>2706</v>
      </c>
      <c r="E437" s="182" t="s">
        <v>626</v>
      </c>
      <c r="F437" s="183" t="s">
        <v>2710</v>
      </c>
      <c r="G437" s="183" t="s">
        <v>589</v>
      </c>
      <c r="H437" s="182" t="s">
        <v>1382</v>
      </c>
      <c r="I437" s="186">
        <v>3000</v>
      </c>
      <c r="J437" s="187">
        <v>3600</v>
      </c>
    </row>
    <row r="438" spans="2:10">
      <c r="B438" s="180">
        <v>7080</v>
      </c>
      <c r="C438" s="181" t="s">
        <v>1378</v>
      </c>
      <c r="D438" s="182" t="s">
        <v>2706</v>
      </c>
      <c r="E438" s="182" t="s">
        <v>626</v>
      </c>
      <c r="F438" s="183" t="s">
        <v>2710</v>
      </c>
      <c r="G438" s="183" t="s">
        <v>589</v>
      </c>
      <c r="H438" s="182" t="s">
        <v>1381</v>
      </c>
      <c r="I438" s="186">
        <v>3000</v>
      </c>
      <c r="J438" s="187">
        <v>3600</v>
      </c>
    </row>
    <row r="439" spans="2:10">
      <c r="B439" s="180">
        <v>7421</v>
      </c>
      <c r="C439" s="181" t="s">
        <v>1378</v>
      </c>
      <c r="D439" s="182" t="s">
        <v>2706</v>
      </c>
      <c r="E439" s="182" t="s">
        <v>626</v>
      </c>
      <c r="F439" s="183" t="s">
        <v>2710</v>
      </c>
      <c r="G439" s="183" t="s">
        <v>589</v>
      </c>
      <c r="H439" s="182" t="s">
        <v>688</v>
      </c>
      <c r="I439" s="186">
        <v>3000</v>
      </c>
      <c r="J439" s="187">
        <v>3600</v>
      </c>
    </row>
    <row r="440" spans="2:10">
      <c r="B440" s="180">
        <v>7065</v>
      </c>
      <c r="C440" s="181" t="s">
        <v>1378</v>
      </c>
      <c r="D440" s="182" t="s">
        <v>2706</v>
      </c>
      <c r="E440" s="182" t="s">
        <v>320</v>
      </c>
      <c r="F440" s="183" t="s">
        <v>2683</v>
      </c>
      <c r="G440" s="183" t="s">
        <v>593</v>
      </c>
      <c r="H440" s="182" t="s">
        <v>404</v>
      </c>
      <c r="I440" s="186">
        <v>1600</v>
      </c>
      <c r="J440" s="187">
        <v>2000</v>
      </c>
    </row>
    <row r="441" spans="2:10">
      <c r="B441" s="180">
        <v>7075</v>
      </c>
      <c r="C441" s="181" t="s">
        <v>1378</v>
      </c>
      <c r="D441" s="182" t="s">
        <v>2706</v>
      </c>
      <c r="E441" s="182" t="s">
        <v>320</v>
      </c>
      <c r="F441" s="183" t="s">
        <v>2683</v>
      </c>
      <c r="G441" s="183" t="s">
        <v>593</v>
      </c>
      <c r="H441" s="182" t="s">
        <v>1382</v>
      </c>
      <c r="I441" s="186">
        <v>1600</v>
      </c>
      <c r="J441" s="187">
        <v>2000</v>
      </c>
    </row>
    <row r="442" spans="2:10">
      <c r="B442" s="180">
        <v>7085</v>
      </c>
      <c r="C442" s="181" t="s">
        <v>1378</v>
      </c>
      <c r="D442" s="182" t="s">
        <v>2706</v>
      </c>
      <c r="E442" s="182" t="s">
        <v>320</v>
      </c>
      <c r="F442" s="183" t="s">
        <v>2683</v>
      </c>
      <c r="G442" s="183" t="s">
        <v>593</v>
      </c>
      <c r="H442" s="182" t="s">
        <v>1381</v>
      </c>
      <c r="I442" s="186">
        <v>1600</v>
      </c>
      <c r="J442" s="187">
        <v>2000</v>
      </c>
    </row>
    <row r="443" spans="2:10">
      <c r="B443" s="180">
        <v>7426</v>
      </c>
      <c r="C443" s="181" t="s">
        <v>1378</v>
      </c>
      <c r="D443" s="182" t="s">
        <v>2706</v>
      </c>
      <c r="E443" s="182" t="s">
        <v>320</v>
      </c>
      <c r="F443" s="183" t="s">
        <v>2683</v>
      </c>
      <c r="G443" s="183" t="s">
        <v>593</v>
      </c>
      <c r="H443" s="182" t="s">
        <v>688</v>
      </c>
      <c r="I443" s="186">
        <v>1600</v>
      </c>
      <c r="J443" s="187">
        <v>2000</v>
      </c>
    </row>
    <row r="444" spans="2:10">
      <c r="B444" s="180">
        <v>7116</v>
      </c>
      <c r="C444" s="181" t="s">
        <v>1378</v>
      </c>
      <c r="D444" s="182" t="s">
        <v>1394</v>
      </c>
      <c r="E444" s="182" t="s">
        <v>1389</v>
      </c>
      <c r="F444" s="183" t="s">
        <v>2032</v>
      </c>
      <c r="G444" s="183" t="s">
        <v>593</v>
      </c>
      <c r="H444" s="182" t="s">
        <v>173</v>
      </c>
      <c r="I444" s="186">
        <v>9000</v>
      </c>
      <c r="J444" s="187">
        <v>12000</v>
      </c>
    </row>
    <row r="445" spans="2:10">
      <c r="B445" s="180">
        <v>7128</v>
      </c>
      <c r="C445" s="181" t="s">
        <v>1378</v>
      </c>
      <c r="D445" s="182" t="s">
        <v>1394</v>
      </c>
      <c r="E445" s="182" t="s">
        <v>1389</v>
      </c>
      <c r="F445" s="183" t="s">
        <v>2032</v>
      </c>
      <c r="G445" s="183" t="s">
        <v>593</v>
      </c>
      <c r="H445" s="182" t="s">
        <v>1295</v>
      </c>
      <c r="I445" s="186">
        <v>9000</v>
      </c>
      <c r="J445" s="187">
        <v>12000</v>
      </c>
    </row>
    <row r="446" spans="2:10">
      <c r="B446" s="180">
        <v>7138</v>
      </c>
      <c r="C446" s="181" t="s">
        <v>1378</v>
      </c>
      <c r="D446" s="182" t="s">
        <v>1394</v>
      </c>
      <c r="E446" s="182" t="s">
        <v>1389</v>
      </c>
      <c r="F446" s="183" t="s">
        <v>2032</v>
      </c>
      <c r="G446" s="183" t="s">
        <v>593</v>
      </c>
      <c r="H446" s="182" t="s">
        <v>986</v>
      </c>
      <c r="I446" s="186">
        <v>9000</v>
      </c>
      <c r="J446" s="187">
        <v>12000</v>
      </c>
    </row>
    <row r="447" spans="2:10">
      <c r="B447" s="180">
        <v>7143</v>
      </c>
      <c r="C447" s="181" t="s">
        <v>1378</v>
      </c>
      <c r="D447" s="182" t="s">
        <v>1394</v>
      </c>
      <c r="E447" s="182" t="s">
        <v>1389</v>
      </c>
      <c r="F447" s="183" t="s">
        <v>2032</v>
      </c>
      <c r="G447" s="183" t="s">
        <v>593</v>
      </c>
      <c r="H447" s="182" t="s">
        <v>402</v>
      </c>
      <c r="I447" s="186">
        <v>9000</v>
      </c>
      <c r="J447" s="187">
        <v>12000</v>
      </c>
    </row>
    <row r="448" spans="2:10">
      <c r="B448" s="180">
        <v>7115</v>
      </c>
      <c r="C448" s="181" t="s">
        <v>1378</v>
      </c>
      <c r="D448" s="182" t="s">
        <v>1394</v>
      </c>
      <c r="E448" s="182" t="s">
        <v>1391</v>
      </c>
      <c r="F448" s="183" t="s">
        <v>2567</v>
      </c>
      <c r="G448" s="183" t="s">
        <v>593</v>
      </c>
      <c r="H448" s="182" t="s">
        <v>173</v>
      </c>
      <c r="I448" s="186">
        <v>4800</v>
      </c>
      <c r="J448" s="187">
        <v>5600</v>
      </c>
    </row>
    <row r="449" spans="2:10">
      <c r="B449" s="180">
        <v>7127</v>
      </c>
      <c r="C449" s="181" t="s">
        <v>1378</v>
      </c>
      <c r="D449" s="182" t="s">
        <v>1394</v>
      </c>
      <c r="E449" s="182" t="s">
        <v>1391</v>
      </c>
      <c r="F449" s="183" t="s">
        <v>2567</v>
      </c>
      <c r="G449" s="183" t="s">
        <v>593</v>
      </c>
      <c r="H449" s="182" t="s">
        <v>1295</v>
      </c>
      <c r="I449" s="186">
        <v>4800</v>
      </c>
      <c r="J449" s="187">
        <v>5600</v>
      </c>
    </row>
    <row r="450" spans="2:10">
      <c r="B450" s="180">
        <v>7137</v>
      </c>
      <c r="C450" s="181" t="s">
        <v>1378</v>
      </c>
      <c r="D450" s="182" t="s">
        <v>1394</v>
      </c>
      <c r="E450" s="182" t="s">
        <v>1391</v>
      </c>
      <c r="F450" s="183" t="s">
        <v>2567</v>
      </c>
      <c r="G450" s="183" t="s">
        <v>593</v>
      </c>
      <c r="H450" s="182" t="s">
        <v>986</v>
      </c>
      <c r="I450" s="186">
        <v>4800</v>
      </c>
      <c r="J450" s="187">
        <v>5600</v>
      </c>
    </row>
    <row r="451" spans="2:10">
      <c r="B451" s="180">
        <v>7145</v>
      </c>
      <c r="C451" s="181" t="s">
        <v>1378</v>
      </c>
      <c r="D451" s="182" t="s">
        <v>1394</v>
      </c>
      <c r="E451" s="182" t="s">
        <v>1391</v>
      </c>
      <c r="F451" s="183" t="s">
        <v>2567</v>
      </c>
      <c r="G451" s="183" t="s">
        <v>593</v>
      </c>
      <c r="H451" s="182" t="s">
        <v>402</v>
      </c>
      <c r="I451" s="186">
        <v>4800</v>
      </c>
      <c r="J451" s="187">
        <v>5600</v>
      </c>
    </row>
    <row r="452" spans="2:10">
      <c r="B452" s="180">
        <v>7101</v>
      </c>
      <c r="C452" s="181" t="s">
        <v>1378</v>
      </c>
      <c r="D452" s="182" t="s">
        <v>1394</v>
      </c>
      <c r="E452" s="182" t="s">
        <v>1353</v>
      </c>
      <c r="F452" s="183" t="s">
        <v>2570</v>
      </c>
      <c r="G452" s="183" t="s">
        <v>593</v>
      </c>
      <c r="H452" s="182" t="s">
        <v>173</v>
      </c>
      <c r="I452" s="186">
        <v>3400</v>
      </c>
      <c r="J452" s="187">
        <v>5000</v>
      </c>
    </row>
    <row r="453" spans="2:10">
      <c r="B453" s="180">
        <v>7122</v>
      </c>
      <c r="C453" s="181" t="s">
        <v>1378</v>
      </c>
      <c r="D453" s="182" t="s">
        <v>1394</v>
      </c>
      <c r="E453" s="182" t="s">
        <v>1353</v>
      </c>
      <c r="F453" s="183" t="s">
        <v>2570</v>
      </c>
      <c r="G453" s="183" t="s">
        <v>593</v>
      </c>
      <c r="H453" s="182" t="s">
        <v>1295</v>
      </c>
      <c r="I453" s="186">
        <v>3400</v>
      </c>
      <c r="J453" s="187">
        <v>5000</v>
      </c>
    </row>
    <row r="454" spans="2:10">
      <c r="B454" s="180">
        <v>7132</v>
      </c>
      <c r="C454" s="181" t="s">
        <v>1378</v>
      </c>
      <c r="D454" s="182" t="s">
        <v>1394</v>
      </c>
      <c r="E454" s="182" t="s">
        <v>1353</v>
      </c>
      <c r="F454" s="183" t="s">
        <v>2570</v>
      </c>
      <c r="G454" s="183" t="s">
        <v>593</v>
      </c>
      <c r="H454" s="182" t="s">
        <v>986</v>
      </c>
      <c r="I454" s="186">
        <v>3400</v>
      </c>
      <c r="J454" s="187">
        <v>5000</v>
      </c>
    </row>
    <row r="455" spans="2:10">
      <c r="B455" s="180">
        <v>7141</v>
      </c>
      <c r="C455" s="181" t="s">
        <v>1378</v>
      </c>
      <c r="D455" s="182" t="s">
        <v>1394</v>
      </c>
      <c r="E455" s="182" t="s">
        <v>1353</v>
      </c>
      <c r="F455" s="183" t="s">
        <v>2570</v>
      </c>
      <c r="G455" s="183" t="s">
        <v>593</v>
      </c>
      <c r="H455" s="182" t="s">
        <v>402</v>
      </c>
      <c r="I455" s="186">
        <v>3400</v>
      </c>
      <c r="J455" s="187">
        <v>5000</v>
      </c>
    </row>
    <row r="456" spans="2:10">
      <c r="B456" s="180">
        <v>7109</v>
      </c>
      <c r="C456" s="181" t="s">
        <v>1378</v>
      </c>
      <c r="D456" s="182" t="s">
        <v>1394</v>
      </c>
      <c r="E456" s="182" t="s">
        <v>224</v>
      </c>
      <c r="F456" s="183" t="s">
        <v>2711</v>
      </c>
      <c r="G456" s="183" t="s">
        <v>593</v>
      </c>
      <c r="H456" s="182" t="s">
        <v>173</v>
      </c>
      <c r="I456" s="186">
        <v>3400</v>
      </c>
      <c r="J456" s="187">
        <v>4400</v>
      </c>
    </row>
    <row r="457" spans="2:10">
      <c r="B457" s="180">
        <v>7123</v>
      </c>
      <c r="C457" s="181" t="s">
        <v>1378</v>
      </c>
      <c r="D457" s="182" t="s">
        <v>1394</v>
      </c>
      <c r="E457" s="182" t="s">
        <v>224</v>
      </c>
      <c r="F457" s="183" t="s">
        <v>2711</v>
      </c>
      <c r="G457" s="183" t="s">
        <v>593</v>
      </c>
      <c r="H457" s="182" t="s">
        <v>1295</v>
      </c>
      <c r="I457" s="186">
        <v>3400</v>
      </c>
      <c r="J457" s="187">
        <v>4400</v>
      </c>
    </row>
    <row r="458" spans="2:10">
      <c r="B458" s="180">
        <v>7133</v>
      </c>
      <c r="C458" s="181" t="s">
        <v>1378</v>
      </c>
      <c r="D458" s="182" t="s">
        <v>1394</v>
      </c>
      <c r="E458" s="182" t="s">
        <v>224</v>
      </c>
      <c r="F458" s="183" t="s">
        <v>2711</v>
      </c>
      <c r="G458" s="183" t="s">
        <v>593</v>
      </c>
      <c r="H458" s="182" t="s">
        <v>986</v>
      </c>
      <c r="I458" s="186">
        <v>3400</v>
      </c>
      <c r="J458" s="187">
        <v>4400</v>
      </c>
    </row>
    <row r="459" spans="2:10">
      <c r="B459" s="180">
        <v>7142</v>
      </c>
      <c r="C459" s="181" t="s">
        <v>1378</v>
      </c>
      <c r="D459" s="182" t="s">
        <v>1394</v>
      </c>
      <c r="E459" s="182" t="s">
        <v>224</v>
      </c>
      <c r="F459" s="183" t="s">
        <v>2711</v>
      </c>
      <c r="G459" s="183" t="s">
        <v>593</v>
      </c>
      <c r="H459" s="182" t="s">
        <v>402</v>
      </c>
      <c r="I459" s="186">
        <v>3400</v>
      </c>
      <c r="J459" s="187">
        <v>4400</v>
      </c>
    </row>
    <row r="460" spans="2:10">
      <c r="B460" s="180">
        <v>7105</v>
      </c>
      <c r="C460" s="181" t="s">
        <v>1378</v>
      </c>
      <c r="D460" s="182" t="s">
        <v>1394</v>
      </c>
      <c r="E460" s="182" t="s">
        <v>1396</v>
      </c>
      <c r="F460" s="183" t="s">
        <v>2555</v>
      </c>
      <c r="G460" s="183" t="s">
        <v>593</v>
      </c>
      <c r="H460" s="182" t="s">
        <v>173</v>
      </c>
      <c r="I460" s="186">
        <v>3200</v>
      </c>
      <c r="J460" s="187">
        <v>4000</v>
      </c>
    </row>
    <row r="461" spans="2:10">
      <c r="B461" s="180">
        <v>7125</v>
      </c>
      <c r="C461" s="181" t="s">
        <v>1378</v>
      </c>
      <c r="D461" s="182" t="s">
        <v>1394</v>
      </c>
      <c r="E461" s="182" t="s">
        <v>1396</v>
      </c>
      <c r="F461" s="183" t="s">
        <v>2555</v>
      </c>
      <c r="G461" s="183" t="s">
        <v>593</v>
      </c>
      <c r="H461" s="182" t="s">
        <v>1295</v>
      </c>
      <c r="I461" s="186">
        <v>3200</v>
      </c>
      <c r="J461" s="187">
        <v>4000</v>
      </c>
    </row>
    <row r="462" spans="2:10">
      <c r="B462" s="180">
        <v>7135</v>
      </c>
      <c r="C462" s="181" t="s">
        <v>1378</v>
      </c>
      <c r="D462" s="182" t="s">
        <v>1394</v>
      </c>
      <c r="E462" s="182" t="s">
        <v>1396</v>
      </c>
      <c r="F462" s="183" t="s">
        <v>2555</v>
      </c>
      <c r="G462" s="183" t="s">
        <v>593</v>
      </c>
      <c r="H462" s="182" t="s">
        <v>986</v>
      </c>
      <c r="I462" s="186">
        <v>3200</v>
      </c>
      <c r="J462" s="187">
        <v>4000</v>
      </c>
    </row>
    <row r="463" spans="2:10">
      <c r="B463" s="180">
        <v>7144</v>
      </c>
      <c r="C463" s="181" t="s">
        <v>1378</v>
      </c>
      <c r="D463" s="182" t="s">
        <v>1394</v>
      </c>
      <c r="E463" s="182" t="s">
        <v>1396</v>
      </c>
      <c r="F463" s="183" t="s">
        <v>2555</v>
      </c>
      <c r="G463" s="183" t="s">
        <v>593</v>
      </c>
      <c r="H463" s="182" t="s">
        <v>402</v>
      </c>
      <c r="I463" s="186">
        <v>3200</v>
      </c>
      <c r="J463" s="187">
        <v>4000</v>
      </c>
    </row>
    <row r="464" spans="2:10">
      <c r="B464" s="180">
        <v>7111</v>
      </c>
      <c r="C464" s="181" t="s">
        <v>1378</v>
      </c>
      <c r="D464" s="182" t="s">
        <v>1394</v>
      </c>
      <c r="E464" s="182" t="s">
        <v>1398</v>
      </c>
      <c r="F464" s="183" t="s">
        <v>2712</v>
      </c>
      <c r="G464" s="183" t="s">
        <v>589</v>
      </c>
      <c r="H464" s="182" t="s">
        <v>173</v>
      </c>
      <c r="I464" s="186">
        <v>2000</v>
      </c>
      <c r="J464" s="187">
        <v>2800</v>
      </c>
    </row>
    <row r="465" spans="2:10">
      <c r="B465" s="180">
        <v>7120</v>
      </c>
      <c r="C465" s="181" t="s">
        <v>1378</v>
      </c>
      <c r="D465" s="182" t="s">
        <v>1394</v>
      </c>
      <c r="E465" s="182" t="s">
        <v>1398</v>
      </c>
      <c r="F465" s="183" t="s">
        <v>2712</v>
      </c>
      <c r="G465" s="183" t="s">
        <v>589</v>
      </c>
      <c r="H465" s="182" t="s">
        <v>1295</v>
      </c>
      <c r="I465" s="186">
        <v>2000</v>
      </c>
      <c r="J465" s="187">
        <v>2800</v>
      </c>
    </row>
    <row r="466" spans="2:10">
      <c r="B466" s="180">
        <v>7130</v>
      </c>
      <c r="C466" s="181" t="s">
        <v>1378</v>
      </c>
      <c r="D466" s="182" t="s">
        <v>1394</v>
      </c>
      <c r="E466" s="182" t="s">
        <v>1398</v>
      </c>
      <c r="F466" s="183" t="s">
        <v>2712</v>
      </c>
      <c r="G466" s="183" t="s">
        <v>589</v>
      </c>
      <c r="H466" s="182" t="s">
        <v>986</v>
      </c>
      <c r="I466" s="186">
        <v>2000</v>
      </c>
      <c r="J466" s="187">
        <v>2800</v>
      </c>
    </row>
    <row r="467" spans="2:10">
      <c r="B467" s="180">
        <v>7140</v>
      </c>
      <c r="C467" s="181" t="s">
        <v>1378</v>
      </c>
      <c r="D467" s="182" t="s">
        <v>1394</v>
      </c>
      <c r="E467" s="182" t="s">
        <v>1398</v>
      </c>
      <c r="F467" s="183" t="s">
        <v>2712</v>
      </c>
      <c r="G467" s="183" t="s">
        <v>589</v>
      </c>
      <c r="H467" s="182" t="s">
        <v>402</v>
      </c>
      <c r="I467" s="186">
        <v>2000</v>
      </c>
      <c r="J467" s="187">
        <v>2800</v>
      </c>
    </row>
    <row r="468" spans="2:10">
      <c r="B468" s="180">
        <v>7164</v>
      </c>
      <c r="C468" s="181" t="s">
        <v>1378</v>
      </c>
      <c r="D468" s="182" t="s">
        <v>1379</v>
      </c>
      <c r="E468" s="182" t="s">
        <v>2713</v>
      </c>
      <c r="F468" s="183" t="s">
        <v>2567</v>
      </c>
      <c r="G468" s="183" t="s">
        <v>593</v>
      </c>
      <c r="H468" s="182" t="s">
        <v>1381</v>
      </c>
      <c r="I468" s="186">
        <v>3000</v>
      </c>
      <c r="J468" s="187">
        <v>3600</v>
      </c>
    </row>
    <row r="469" spans="2:10">
      <c r="B469" s="180">
        <v>7165</v>
      </c>
      <c r="C469" s="181" t="s">
        <v>1378</v>
      </c>
      <c r="D469" s="182" t="s">
        <v>1379</v>
      </c>
      <c r="E469" s="182" t="s">
        <v>2713</v>
      </c>
      <c r="F469" s="183" t="s">
        <v>2567</v>
      </c>
      <c r="G469" s="183" t="s">
        <v>593</v>
      </c>
      <c r="H469" s="182" t="s">
        <v>1382</v>
      </c>
      <c r="I469" s="186">
        <v>3000</v>
      </c>
      <c r="J469" s="187">
        <v>3600</v>
      </c>
    </row>
    <row r="470" spans="2:10">
      <c r="B470" s="180">
        <v>7166</v>
      </c>
      <c r="C470" s="181" t="s">
        <v>1378</v>
      </c>
      <c r="D470" s="182" t="s">
        <v>1379</v>
      </c>
      <c r="E470" s="182" t="s">
        <v>2713</v>
      </c>
      <c r="F470" s="183" t="s">
        <v>2567</v>
      </c>
      <c r="G470" s="183" t="s">
        <v>593</v>
      </c>
      <c r="H470" s="182" t="s">
        <v>1383</v>
      </c>
      <c r="I470" s="186">
        <v>3000</v>
      </c>
      <c r="J470" s="187">
        <v>3600</v>
      </c>
    </row>
    <row r="471" spans="2:10">
      <c r="B471" s="180">
        <v>7167</v>
      </c>
      <c r="C471" s="181" t="s">
        <v>1378</v>
      </c>
      <c r="D471" s="182" t="s">
        <v>1379</v>
      </c>
      <c r="E471" s="182" t="s">
        <v>2713</v>
      </c>
      <c r="F471" s="183" t="s">
        <v>2567</v>
      </c>
      <c r="G471" s="183" t="s">
        <v>593</v>
      </c>
      <c r="H471" s="182" t="s">
        <v>688</v>
      </c>
      <c r="I471" s="186">
        <v>3000</v>
      </c>
      <c r="J471" s="187">
        <v>3600</v>
      </c>
    </row>
    <row r="472" spans="2:10">
      <c r="B472" s="180">
        <v>7181</v>
      </c>
      <c r="C472" s="181" t="s">
        <v>1378</v>
      </c>
      <c r="D472" s="182" t="s">
        <v>1379</v>
      </c>
      <c r="E472" s="182" t="s">
        <v>1380</v>
      </c>
      <c r="F472" s="183" t="s">
        <v>2032</v>
      </c>
      <c r="G472" s="183" t="s">
        <v>593</v>
      </c>
      <c r="H472" s="182" t="s">
        <v>404</v>
      </c>
      <c r="I472" s="186">
        <v>1800</v>
      </c>
      <c r="J472" s="187">
        <v>2400</v>
      </c>
    </row>
    <row r="473" spans="2:10">
      <c r="B473" s="180">
        <v>7182</v>
      </c>
      <c r="C473" s="181" t="s">
        <v>1378</v>
      </c>
      <c r="D473" s="182" t="s">
        <v>1379</v>
      </c>
      <c r="E473" s="182" t="s">
        <v>1380</v>
      </c>
      <c r="F473" s="183" t="s">
        <v>2032</v>
      </c>
      <c r="G473" s="183" t="s">
        <v>593</v>
      </c>
      <c r="H473" s="182" t="s">
        <v>1381</v>
      </c>
      <c r="I473" s="186">
        <v>1800</v>
      </c>
      <c r="J473" s="187">
        <v>2400</v>
      </c>
    </row>
    <row r="474" spans="2:10">
      <c r="B474" s="180">
        <v>7183</v>
      </c>
      <c r="C474" s="181" t="s">
        <v>1378</v>
      </c>
      <c r="D474" s="182" t="s">
        <v>1379</v>
      </c>
      <c r="E474" s="182" t="s">
        <v>1380</v>
      </c>
      <c r="F474" s="183" t="s">
        <v>2032</v>
      </c>
      <c r="G474" s="183" t="s">
        <v>593</v>
      </c>
      <c r="H474" s="182" t="s">
        <v>1382</v>
      </c>
      <c r="I474" s="186">
        <v>1800</v>
      </c>
      <c r="J474" s="187">
        <v>2400</v>
      </c>
    </row>
    <row r="475" spans="2:10">
      <c r="B475" s="180">
        <v>7184</v>
      </c>
      <c r="C475" s="181" t="s">
        <v>1378</v>
      </c>
      <c r="D475" s="182" t="s">
        <v>1379</v>
      </c>
      <c r="E475" s="182" t="s">
        <v>1380</v>
      </c>
      <c r="F475" s="183" t="s">
        <v>2032</v>
      </c>
      <c r="G475" s="183" t="s">
        <v>593</v>
      </c>
      <c r="H475" s="182" t="s">
        <v>1383</v>
      </c>
      <c r="I475" s="186">
        <v>1800</v>
      </c>
      <c r="J475" s="187">
        <v>2400</v>
      </c>
    </row>
    <row r="476" spans="2:10">
      <c r="B476" s="180">
        <v>7185</v>
      </c>
      <c r="C476" s="181" t="s">
        <v>1378</v>
      </c>
      <c r="D476" s="182" t="s">
        <v>1379</v>
      </c>
      <c r="E476" s="182" t="s">
        <v>1380</v>
      </c>
      <c r="F476" s="183" t="s">
        <v>2032</v>
      </c>
      <c r="G476" s="183" t="s">
        <v>593</v>
      </c>
      <c r="H476" s="182" t="s">
        <v>1384</v>
      </c>
      <c r="I476" s="186">
        <v>1800</v>
      </c>
      <c r="J476" s="187">
        <v>2400</v>
      </c>
    </row>
    <row r="477" spans="2:10">
      <c r="B477" s="180">
        <v>7186</v>
      </c>
      <c r="C477" s="181" t="s">
        <v>1378</v>
      </c>
      <c r="D477" s="182" t="s">
        <v>1379</v>
      </c>
      <c r="E477" s="182" t="s">
        <v>1380</v>
      </c>
      <c r="F477" s="183" t="s">
        <v>2032</v>
      </c>
      <c r="G477" s="183" t="s">
        <v>593</v>
      </c>
      <c r="H477" s="182" t="s">
        <v>1385</v>
      </c>
      <c r="I477" s="186">
        <v>1800</v>
      </c>
      <c r="J477" s="187">
        <v>2400</v>
      </c>
    </row>
    <row r="478" spans="2:10">
      <c r="B478" s="180">
        <v>7187</v>
      </c>
      <c r="C478" s="181" t="s">
        <v>1378</v>
      </c>
      <c r="D478" s="182" t="s">
        <v>1379</v>
      </c>
      <c r="E478" s="182" t="s">
        <v>1380</v>
      </c>
      <c r="F478" s="183" t="s">
        <v>2032</v>
      </c>
      <c r="G478" s="183" t="s">
        <v>593</v>
      </c>
      <c r="H478" s="182" t="s">
        <v>693</v>
      </c>
      <c r="I478" s="186">
        <v>1800</v>
      </c>
      <c r="J478" s="187">
        <v>2400</v>
      </c>
    </row>
    <row r="479" spans="2:10">
      <c r="B479" s="180">
        <v>7147</v>
      </c>
      <c r="C479" s="181" t="s">
        <v>1378</v>
      </c>
      <c r="D479" s="182" t="s">
        <v>1379</v>
      </c>
      <c r="E479" s="182" t="s">
        <v>918</v>
      </c>
      <c r="F479" s="183" t="s">
        <v>2714</v>
      </c>
      <c r="G479" s="183" t="s">
        <v>589</v>
      </c>
      <c r="H479" s="182" t="s">
        <v>404</v>
      </c>
      <c r="I479" s="186">
        <v>800</v>
      </c>
      <c r="J479" s="187">
        <v>1200</v>
      </c>
    </row>
    <row r="480" spans="2:10">
      <c r="B480" s="180">
        <v>7148</v>
      </c>
      <c r="C480" s="181" t="s">
        <v>1378</v>
      </c>
      <c r="D480" s="182" t="s">
        <v>1379</v>
      </c>
      <c r="E480" s="182" t="s">
        <v>918</v>
      </c>
      <c r="F480" s="183" t="s">
        <v>2714</v>
      </c>
      <c r="G480" s="183" t="s">
        <v>589</v>
      </c>
      <c r="H480" s="182" t="s">
        <v>1381</v>
      </c>
      <c r="I480" s="186">
        <v>800</v>
      </c>
      <c r="J480" s="187">
        <v>1200</v>
      </c>
    </row>
    <row r="481" spans="2:10">
      <c r="B481" s="180">
        <v>7149</v>
      </c>
      <c r="C481" s="181" t="s">
        <v>1378</v>
      </c>
      <c r="D481" s="182" t="s">
        <v>1379</v>
      </c>
      <c r="E481" s="182" t="s">
        <v>918</v>
      </c>
      <c r="F481" s="183" t="s">
        <v>2714</v>
      </c>
      <c r="G481" s="183" t="s">
        <v>589</v>
      </c>
      <c r="H481" s="182" t="s">
        <v>1382</v>
      </c>
      <c r="I481" s="186">
        <v>800</v>
      </c>
      <c r="J481" s="187">
        <v>1200</v>
      </c>
    </row>
    <row r="482" spans="2:10">
      <c r="B482" s="180">
        <v>7150</v>
      </c>
      <c r="C482" s="181" t="s">
        <v>1378</v>
      </c>
      <c r="D482" s="182" t="s">
        <v>1379</v>
      </c>
      <c r="E482" s="182" t="s">
        <v>918</v>
      </c>
      <c r="F482" s="183" t="s">
        <v>2714</v>
      </c>
      <c r="G482" s="183" t="s">
        <v>589</v>
      </c>
      <c r="H482" s="182" t="s">
        <v>1383</v>
      </c>
      <c r="I482" s="186">
        <v>800</v>
      </c>
      <c r="J482" s="187">
        <v>1200</v>
      </c>
    </row>
    <row r="483" spans="2:10">
      <c r="B483" s="180">
        <v>7151</v>
      </c>
      <c r="C483" s="181" t="s">
        <v>1378</v>
      </c>
      <c r="D483" s="182" t="s">
        <v>1379</v>
      </c>
      <c r="E483" s="182" t="s">
        <v>918</v>
      </c>
      <c r="F483" s="183" t="s">
        <v>2714</v>
      </c>
      <c r="G483" s="183" t="s">
        <v>589</v>
      </c>
      <c r="H483" s="182" t="s">
        <v>1384</v>
      </c>
      <c r="I483" s="186">
        <v>800</v>
      </c>
      <c r="J483" s="187">
        <v>1200</v>
      </c>
    </row>
    <row r="484" spans="2:10">
      <c r="B484" s="180">
        <v>7152</v>
      </c>
      <c r="C484" s="181" t="s">
        <v>1378</v>
      </c>
      <c r="D484" s="182" t="s">
        <v>1379</v>
      </c>
      <c r="E484" s="182" t="s">
        <v>918</v>
      </c>
      <c r="F484" s="183" t="s">
        <v>2714</v>
      </c>
      <c r="G484" s="183" t="s">
        <v>589</v>
      </c>
      <c r="H484" s="182" t="s">
        <v>1385</v>
      </c>
      <c r="I484" s="186">
        <v>800</v>
      </c>
      <c r="J484" s="187">
        <v>1200</v>
      </c>
    </row>
    <row r="485" spans="2:10">
      <c r="B485" s="180">
        <v>7153</v>
      </c>
      <c r="C485" s="181" t="s">
        <v>1378</v>
      </c>
      <c r="D485" s="182" t="s">
        <v>1379</v>
      </c>
      <c r="E485" s="182" t="s">
        <v>918</v>
      </c>
      <c r="F485" s="183" t="s">
        <v>2714</v>
      </c>
      <c r="G485" s="183" t="s">
        <v>589</v>
      </c>
      <c r="H485" s="182" t="s">
        <v>402</v>
      </c>
      <c r="I485" s="186">
        <v>800</v>
      </c>
      <c r="J485" s="187">
        <v>1200</v>
      </c>
    </row>
    <row r="486" spans="2:10">
      <c r="B486" s="180">
        <v>7154</v>
      </c>
      <c r="C486" s="181" t="s">
        <v>1378</v>
      </c>
      <c r="D486" s="182" t="s">
        <v>1379</v>
      </c>
      <c r="E486" s="182" t="s">
        <v>918</v>
      </c>
      <c r="F486" s="183" t="s">
        <v>2714</v>
      </c>
      <c r="G486" s="183" t="s">
        <v>589</v>
      </c>
      <c r="H486" s="182" t="s">
        <v>688</v>
      </c>
      <c r="I486" s="186">
        <v>800</v>
      </c>
      <c r="J486" s="187">
        <v>1200</v>
      </c>
    </row>
    <row r="487" spans="2:10">
      <c r="B487" s="180">
        <v>6900</v>
      </c>
      <c r="C487" s="181" t="s">
        <v>1419</v>
      </c>
      <c r="D487" s="182" t="s">
        <v>2783</v>
      </c>
      <c r="E487" s="182" t="s">
        <v>1424</v>
      </c>
      <c r="F487" s="183" t="s">
        <v>2019</v>
      </c>
      <c r="G487" s="183" t="s">
        <v>589</v>
      </c>
      <c r="H487" s="182"/>
      <c r="I487" s="186">
        <v>800</v>
      </c>
      <c r="J487" s="187">
        <v>900</v>
      </c>
    </row>
    <row r="488" spans="2:10">
      <c r="B488" s="180">
        <v>6901</v>
      </c>
      <c r="C488" s="181" t="s">
        <v>1419</v>
      </c>
      <c r="D488" s="182" t="s">
        <v>2783</v>
      </c>
      <c r="E488" s="182" t="s">
        <v>930</v>
      </c>
      <c r="F488" s="183" t="s">
        <v>2784</v>
      </c>
      <c r="G488" s="183" t="s">
        <v>589</v>
      </c>
      <c r="H488" s="182"/>
      <c r="I488" s="186">
        <v>700</v>
      </c>
      <c r="J488" s="187">
        <v>800</v>
      </c>
    </row>
    <row r="489" spans="2:10">
      <c r="B489" s="180">
        <v>9512</v>
      </c>
      <c r="C489" s="181" t="s">
        <v>1477</v>
      </c>
      <c r="D489" s="182" t="s">
        <v>1478</v>
      </c>
      <c r="E489" s="182" t="s">
        <v>2715</v>
      </c>
      <c r="F489" s="183" t="s">
        <v>153</v>
      </c>
      <c r="G489" s="183" t="s">
        <v>153</v>
      </c>
      <c r="H489" s="182" t="s">
        <v>2775</v>
      </c>
      <c r="I489" s="186">
        <v>1400</v>
      </c>
      <c r="J489" s="187">
        <v>1600</v>
      </c>
    </row>
    <row r="490" spans="2:10">
      <c r="B490" s="180">
        <v>9513</v>
      </c>
      <c r="C490" s="181" t="s">
        <v>1477</v>
      </c>
      <c r="D490" s="182" t="s">
        <v>1478</v>
      </c>
      <c r="E490" s="182" t="s">
        <v>2715</v>
      </c>
      <c r="F490" s="183" t="s">
        <v>153</v>
      </c>
      <c r="G490" s="183" t="s">
        <v>153</v>
      </c>
      <c r="H490" s="182" t="s">
        <v>2776</v>
      </c>
      <c r="I490" s="186">
        <v>1400</v>
      </c>
      <c r="J490" s="187">
        <v>1600</v>
      </c>
    </row>
    <row r="491" spans="2:10">
      <c r="B491" s="180">
        <v>9516</v>
      </c>
      <c r="C491" s="181" t="s">
        <v>1477</v>
      </c>
      <c r="D491" s="182" t="s">
        <v>1478</v>
      </c>
      <c r="E491" s="182" t="s">
        <v>2715</v>
      </c>
      <c r="F491" s="183" t="s">
        <v>153</v>
      </c>
      <c r="G491" s="183" t="s">
        <v>153</v>
      </c>
      <c r="H491" s="182" t="s">
        <v>2777</v>
      </c>
      <c r="I491" s="186">
        <v>1400</v>
      </c>
      <c r="J491" s="187">
        <v>1600</v>
      </c>
    </row>
  </sheetData>
  <autoFilter ref="B4:J4"/>
  <phoneticPr fontId="4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headerFooter>
    <oddFooter>&amp;C&amp;"-,太字"&amp;14&amp;P/&amp;N</oddFooter>
  </headerFooter>
  <rowBreaks count="2" manualBreakCount="2">
    <brk id="51" min="1" max="9" man="1"/>
    <brk id="109" min="1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94"/>
  <sheetViews>
    <sheetView view="pageBreakPreview" zoomScale="80" zoomScaleNormal="80" zoomScaleSheetLayoutView="80" workbookViewId="0">
      <selection activeCell="D30" sqref="D30"/>
    </sheetView>
  </sheetViews>
  <sheetFormatPr defaultColWidth="9" defaultRowHeight="19.899999999999999" outlineLevelCol="1"/>
  <cols>
    <col min="1" max="1" width="2.6875" style="48" customWidth="1"/>
    <col min="2" max="2" width="10.5" style="146" bestFit="1" customWidth="1"/>
    <col min="3" max="3" width="23.625" style="154" customWidth="1" outlineLevel="1"/>
    <col min="4" max="4" width="23" style="154" customWidth="1" outlineLevel="1"/>
    <col min="5" max="5" width="25" style="154" customWidth="1" outlineLevel="1"/>
    <col min="6" max="6" width="4.5" style="155" customWidth="1" outlineLevel="1"/>
    <col min="7" max="7" width="3.625" style="155" customWidth="1" outlineLevel="1"/>
    <col min="8" max="8" width="31.625" style="154" hidden="1" customWidth="1" outlineLevel="1"/>
    <col min="9" max="9" width="12.625" style="165" customWidth="1" outlineLevel="1"/>
    <col min="10" max="10" width="12.625" style="166" customWidth="1" outlineLevel="1"/>
    <col min="11" max="11" width="15.6875" style="135" customWidth="1"/>
    <col min="12" max="12" width="6.5" style="48" customWidth="1"/>
    <col min="13" max="16384" width="9" style="48"/>
  </cols>
  <sheetData>
    <row r="1" spans="2:12" ht="24" customHeight="1">
      <c r="B1" s="143"/>
      <c r="C1" s="50"/>
      <c r="D1" s="144"/>
      <c r="E1" s="144"/>
      <c r="F1" s="145"/>
      <c r="G1" s="145"/>
      <c r="H1" s="144"/>
      <c r="I1" s="159"/>
      <c r="J1" s="160"/>
    </row>
    <row r="2" spans="2:12" ht="32.25" customHeight="1">
      <c r="C2" s="147"/>
      <c r="D2" s="50"/>
      <c r="E2" s="50"/>
      <c r="F2" s="61"/>
      <c r="G2" s="61"/>
      <c r="H2" s="50"/>
      <c r="I2" s="161"/>
      <c r="J2" s="162"/>
    </row>
    <row r="3" spans="2:12" ht="39" customHeight="1">
      <c r="B3" s="156" t="s">
        <v>0</v>
      </c>
      <c r="C3" s="59" t="s">
        <v>152</v>
      </c>
      <c r="D3" s="59" t="s">
        <v>186</v>
      </c>
      <c r="E3" s="64" t="s">
        <v>1</v>
      </c>
      <c r="F3" s="65" t="s">
        <v>187</v>
      </c>
      <c r="G3" s="62" t="s">
        <v>188</v>
      </c>
      <c r="H3" s="148" t="s">
        <v>189</v>
      </c>
      <c r="I3" s="158" t="s">
        <v>2604</v>
      </c>
      <c r="J3" s="137" t="s">
        <v>2605</v>
      </c>
      <c r="K3" s="157" t="s">
        <v>2782</v>
      </c>
      <c r="L3" s="140" t="s">
        <v>2603</v>
      </c>
    </row>
    <row r="4" spans="2:12">
      <c r="B4" s="149">
        <v>1350</v>
      </c>
      <c r="C4" s="58" t="str">
        <f>IFERROR(VLOOKUP(B4,【最新】商品一覧!C:M,2,0),"")</f>
        <v>DURANCE／デュランス</v>
      </c>
      <c r="D4" s="58" t="str">
        <f>IFERROR(VLOOKUP(B4,【最新】商品一覧!C:M,3,0),"")</f>
        <v>アロマオイル</v>
      </c>
      <c r="E4" s="60" t="str">
        <f>IFERROR(VLOOKUP(B4,【最新】商品一覧!C:M,4,0),"")&amp;""</f>
        <v>アロマオイル</v>
      </c>
      <c r="F4" s="66" t="str">
        <f>IFERROR(VLOOKUP(B4,【最新】商品一覧!C:M,5,0),"")&amp;""</f>
        <v>30</v>
      </c>
      <c r="G4" s="63" t="str">
        <f>IFERROR(VLOOKUP(B4,【最新】商品一覧!C:M,6,0),"")&amp;""</f>
        <v>ml</v>
      </c>
      <c r="H4" s="58" t="str">
        <f>IFERROR(VLOOKUP(B4,【最新】商品一覧!C:M,7,0),"")&amp;""</f>
        <v>ローズ</v>
      </c>
      <c r="I4" s="167">
        <f>VLOOKUP(テーブル3[[#This Row],[品番]],【最新】商品一覧!C:J,8,FALSE)</f>
        <v>1200</v>
      </c>
      <c r="J4" s="163">
        <v>1800</v>
      </c>
      <c r="K4" s="136" t="s">
        <v>2601</v>
      </c>
      <c r="L4" s="48">
        <f>VLOOKUP(テーブル3[[#This Row],[ブランド名]],ブランドリスト[#All],5,FALSE)</f>
        <v>1</v>
      </c>
    </row>
    <row r="5" spans="2:12" hidden="1">
      <c r="B5" s="149">
        <v>1351</v>
      </c>
      <c r="C5" s="58" t="str">
        <f>IFERROR(VLOOKUP(B5,【最新】商品一覧!C:M,2,0),"")</f>
        <v>DURANCE／デュランス</v>
      </c>
      <c r="D5" s="58" t="str">
        <f>IFERROR(VLOOKUP(B5,【最新】商品一覧!C:M,3,0),"")</f>
        <v>アロマオイル</v>
      </c>
      <c r="E5" s="60" t="str">
        <f>IFERROR(VLOOKUP(B5,【最新】商品一覧!C:M,4,0),"")&amp;""</f>
        <v>アロマオイル</v>
      </c>
      <c r="F5" s="66" t="str">
        <f>IFERROR(VLOOKUP(B5,【最新】商品一覧!C:M,5,0),"")&amp;""</f>
        <v>30</v>
      </c>
      <c r="G5" s="63" t="str">
        <f>IFERROR(VLOOKUP(B5,【最新】商品一覧!C:M,6,0),"")&amp;""</f>
        <v>ml</v>
      </c>
      <c r="H5" s="58" t="str">
        <f>IFERROR(VLOOKUP(B5,【最新】商品一覧!C:M,7,0),"")&amp;""</f>
        <v>ラベンダー</v>
      </c>
      <c r="I5" s="167">
        <f>VLOOKUP(テーブル3[[#This Row],[品番]],【最新】商品一覧!C:J,8,FALSE)</f>
        <v>1200</v>
      </c>
      <c r="J5" s="163">
        <v>1800</v>
      </c>
      <c r="K5" s="136"/>
      <c r="L5" s="48">
        <f>VLOOKUP(テーブル3[[#This Row],[ブランド名]],ブランドリスト[#All],5,FALSE)</f>
        <v>1</v>
      </c>
    </row>
    <row r="6" spans="2:12" hidden="1">
      <c r="B6" s="149">
        <v>1352</v>
      </c>
      <c r="C6" s="58" t="str">
        <f>IFERROR(VLOOKUP(B6,【最新】商品一覧!C:M,2,0),"")</f>
        <v>DURANCE／デュランス</v>
      </c>
      <c r="D6" s="58" t="str">
        <f>IFERROR(VLOOKUP(B6,【最新】商品一覧!C:M,3,0),"")</f>
        <v>アロマオイル</v>
      </c>
      <c r="E6" s="60" t="str">
        <f>IFERROR(VLOOKUP(B6,【最新】商品一覧!C:M,4,0),"")&amp;""</f>
        <v>アロマオイル</v>
      </c>
      <c r="F6" s="66" t="str">
        <f>IFERROR(VLOOKUP(B6,【最新】商品一覧!C:M,5,0),"")&amp;""</f>
        <v>30</v>
      </c>
      <c r="G6" s="63" t="str">
        <f>IFERROR(VLOOKUP(B6,【最新】商品一覧!C:M,6,0),"")&amp;""</f>
        <v>ml</v>
      </c>
      <c r="H6" s="58" t="str">
        <f>IFERROR(VLOOKUP(B6,【最新】商品一覧!C:M,7,0),"")&amp;""</f>
        <v>ホワイトティー</v>
      </c>
      <c r="I6" s="167">
        <f>VLOOKUP(テーブル3[[#This Row],[品番]],【最新】商品一覧!C:J,8,FALSE)</f>
        <v>1200</v>
      </c>
      <c r="J6" s="163">
        <v>1800</v>
      </c>
      <c r="K6" s="136"/>
      <c r="L6" s="48">
        <f>VLOOKUP(テーブル3[[#This Row],[ブランド名]],ブランドリスト[#All],5,FALSE)</f>
        <v>1</v>
      </c>
    </row>
    <row r="7" spans="2:12" hidden="1">
      <c r="B7" s="149">
        <v>1353</v>
      </c>
      <c r="C7" s="58" t="str">
        <f>IFERROR(VLOOKUP(B7,【最新】商品一覧!C:M,2,0),"")</f>
        <v>DURANCE／デュランス</v>
      </c>
      <c r="D7" s="58" t="str">
        <f>IFERROR(VLOOKUP(B7,【最新】商品一覧!C:M,3,0),"")</f>
        <v>アロマオイル</v>
      </c>
      <c r="E7" s="60" t="str">
        <f>IFERROR(VLOOKUP(B7,【最新】商品一覧!C:M,4,0),"")&amp;""</f>
        <v>アロマオイル</v>
      </c>
      <c r="F7" s="66" t="str">
        <f>IFERROR(VLOOKUP(B7,【最新】商品一覧!C:M,5,0),"")&amp;""</f>
        <v>30</v>
      </c>
      <c r="G7" s="63" t="str">
        <f>IFERROR(VLOOKUP(B7,【最新】商品一覧!C:M,6,0),"")&amp;""</f>
        <v>ml</v>
      </c>
      <c r="H7" s="58" t="str">
        <f>IFERROR(VLOOKUP(B7,【最新】商品一覧!C:M,7,0),"")&amp;""</f>
        <v>コットンフラワー</v>
      </c>
      <c r="I7" s="167">
        <f>VLOOKUP(テーブル3[[#This Row],[品番]],【最新】商品一覧!C:J,8,FALSE)</f>
        <v>1200</v>
      </c>
      <c r="J7" s="163">
        <v>1800</v>
      </c>
      <c r="K7" s="136"/>
      <c r="L7" s="48">
        <f>VLOOKUP(テーブル3[[#This Row],[ブランド名]],ブランドリスト[#All],5,FALSE)</f>
        <v>1</v>
      </c>
    </row>
    <row r="8" spans="2:12" hidden="1">
      <c r="B8" s="149">
        <v>1354</v>
      </c>
      <c r="C8" s="58" t="str">
        <f>IFERROR(VLOOKUP(B8,【最新】商品一覧!C:M,2,0),"")</f>
        <v>DURANCE／デュランス</v>
      </c>
      <c r="D8" s="58" t="str">
        <f>IFERROR(VLOOKUP(B8,【最新】商品一覧!C:M,3,0),"")</f>
        <v>アロマオイル</v>
      </c>
      <c r="E8" s="60" t="str">
        <f>IFERROR(VLOOKUP(B8,【最新】商品一覧!C:M,4,0),"")&amp;""</f>
        <v>アロマオイル</v>
      </c>
      <c r="F8" s="66" t="str">
        <f>IFERROR(VLOOKUP(B8,【最新】商品一覧!C:M,5,0),"")&amp;""</f>
        <v>30</v>
      </c>
      <c r="G8" s="63" t="str">
        <f>IFERROR(VLOOKUP(B8,【最新】商品一覧!C:M,6,0),"")&amp;""</f>
        <v>ml</v>
      </c>
      <c r="H8" s="58" t="str">
        <f>IFERROR(VLOOKUP(B8,【最新】商品一覧!C:M,7,0),"")&amp;""</f>
        <v>チェリーブロッサム</v>
      </c>
      <c r="I8" s="167">
        <f>VLOOKUP(テーブル3[[#This Row],[品番]],【最新】商品一覧!C:J,8,FALSE)</f>
        <v>1200</v>
      </c>
      <c r="J8" s="163">
        <v>1800</v>
      </c>
      <c r="K8" s="136"/>
      <c r="L8" s="48">
        <f>VLOOKUP(テーブル3[[#This Row],[ブランド名]],ブランドリスト[#All],5,FALSE)</f>
        <v>1</v>
      </c>
    </row>
    <row r="9" spans="2:12" hidden="1">
      <c r="B9" s="149">
        <v>1355</v>
      </c>
      <c r="C9" s="58" t="str">
        <f>IFERROR(VLOOKUP(B9,【最新】商品一覧!C:M,2,0),"")</f>
        <v>DURANCE／デュランス</v>
      </c>
      <c r="D9" s="58" t="str">
        <f>IFERROR(VLOOKUP(B9,【最新】商品一覧!C:M,3,0),"")</f>
        <v>アロマオイル</v>
      </c>
      <c r="E9" s="60" t="str">
        <f>IFERROR(VLOOKUP(B9,【最新】商品一覧!C:M,4,0),"")&amp;""</f>
        <v>アロマオイル</v>
      </c>
      <c r="F9" s="66" t="str">
        <f>IFERROR(VLOOKUP(B9,【最新】商品一覧!C:M,5,0),"")&amp;""</f>
        <v>30</v>
      </c>
      <c r="G9" s="63" t="str">
        <f>IFERROR(VLOOKUP(B9,【最新】商品一覧!C:M,6,0),"")&amp;""</f>
        <v>ml</v>
      </c>
      <c r="H9" s="58" t="str">
        <f>IFERROR(VLOOKUP(B9,【最新】商品一覧!C:M,7,0),"")&amp;""</f>
        <v>ベルベーヌ</v>
      </c>
      <c r="I9" s="167">
        <f>VLOOKUP(テーブル3[[#This Row],[品番]],【最新】商品一覧!C:J,8,FALSE)</f>
        <v>1200</v>
      </c>
      <c r="J9" s="163">
        <v>1800</v>
      </c>
      <c r="K9" s="136"/>
      <c r="L9" s="48">
        <f>VLOOKUP(テーブル3[[#This Row],[ブランド名]],ブランドリスト[#All],5,FALSE)</f>
        <v>1</v>
      </c>
    </row>
    <row r="10" spans="2:12" hidden="1">
      <c r="B10" s="149">
        <v>1358</v>
      </c>
      <c r="C10" s="58" t="str">
        <f>IFERROR(VLOOKUP(B10,【最新】商品一覧!C:M,2,0),"")</f>
        <v>DURANCE／デュランス</v>
      </c>
      <c r="D10" s="58" t="str">
        <f>IFERROR(VLOOKUP(B10,【最新】商品一覧!C:M,3,0),"")</f>
        <v>アロマオイル</v>
      </c>
      <c r="E10" s="60" t="str">
        <f>IFERROR(VLOOKUP(B10,【最新】商品一覧!C:M,4,0),"")&amp;""</f>
        <v>アロマオイル</v>
      </c>
      <c r="F10" s="66" t="str">
        <f>IFERROR(VLOOKUP(B10,【最新】商品一覧!C:M,5,0),"")&amp;""</f>
        <v>30</v>
      </c>
      <c r="G10" s="63" t="str">
        <f>IFERROR(VLOOKUP(B10,【最新】商品一覧!C:M,6,0),"")&amp;""</f>
        <v>ml</v>
      </c>
      <c r="H10" s="58" t="str">
        <f>IFERROR(VLOOKUP(B10,【最新】商品一覧!C:M,7,0),"")&amp;""</f>
        <v>ホワイトカメリア</v>
      </c>
      <c r="I10" s="167">
        <f>VLOOKUP(テーブル3[[#This Row],[品番]],【最新】商品一覧!C:J,8,FALSE)</f>
        <v>1200</v>
      </c>
      <c r="J10" s="163">
        <v>1800</v>
      </c>
      <c r="K10" s="136"/>
      <c r="L10" s="48">
        <f>VLOOKUP(テーブル3[[#This Row],[ブランド名]],ブランドリスト[#All],5,FALSE)</f>
        <v>1</v>
      </c>
    </row>
    <row r="11" spans="2:12">
      <c r="B11" s="149">
        <v>1121</v>
      </c>
      <c r="C11" s="58" t="str">
        <f>IFERROR(VLOOKUP(B11,【最新】商品一覧!C:M,2,0),"")</f>
        <v>DURANCE／デュランス</v>
      </c>
      <c r="D11" s="58" t="str">
        <f>IFERROR(VLOOKUP(B11,【最新】商品一覧!C:M,3,0),"")</f>
        <v>ザ・エッセンシャル</v>
      </c>
      <c r="E11" s="60" t="str">
        <f>IFERROR(VLOOKUP(B11,【最新】商品一覧!C:M,4,0),"")&amp;""</f>
        <v>マルセイユリキッドソープ</v>
      </c>
      <c r="F11" s="66" t="str">
        <f>IFERROR(VLOOKUP(B11,【最新】商品一覧!C:M,5,0),"")&amp;""</f>
        <v>500</v>
      </c>
      <c r="G11" s="63" t="str">
        <f>IFERROR(VLOOKUP(B11,【最新】商品一覧!C:M,6,0),"")&amp;""</f>
        <v>ml</v>
      </c>
      <c r="H11" s="58" t="str">
        <f>IFERROR(VLOOKUP(B11,【最新】商品一覧!C:M,7,0),"")&amp;""</f>
        <v>レモン＆ミント</v>
      </c>
      <c r="I11" s="167">
        <f>VLOOKUP(テーブル3[[#This Row],[品番]],【最新】商品一覧!C:J,8,FALSE)</f>
        <v>2700</v>
      </c>
      <c r="J11" s="163">
        <v>3000</v>
      </c>
      <c r="K11" s="136" t="s">
        <v>2602</v>
      </c>
      <c r="L11" s="48">
        <f>VLOOKUP(テーブル3[[#This Row],[ブランド名]],ブランドリスト[#All],5,FALSE)</f>
        <v>1</v>
      </c>
    </row>
    <row r="12" spans="2:12" hidden="1">
      <c r="B12" s="149">
        <v>1122</v>
      </c>
      <c r="C12" s="58" t="str">
        <f>IFERROR(VLOOKUP(B12,【最新】商品一覧!C:M,2,0),"")</f>
        <v>DURANCE／デュランス</v>
      </c>
      <c r="D12" s="58" t="str">
        <f>IFERROR(VLOOKUP(B12,【最新】商品一覧!C:M,3,0),"")</f>
        <v>ザ・エッセンシャル</v>
      </c>
      <c r="E12" s="60" t="str">
        <f>IFERROR(VLOOKUP(B12,【最新】商品一覧!C:M,4,0),"")&amp;""</f>
        <v>マルセイユリキッドソープ</v>
      </c>
      <c r="F12" s="66" t="str">
        <f>IFERROR(VLOOKUP(B12,【最新】商品一覧!C:M,5,0),"")&amp;""</f>
        <v>500</v>
      </c>
      <c r="G12" s="63" t="str">
        <f>IFERROR(VLOOKUP(B12,【最新】商品一覧!C:M,6,0),"")&amp;""</f>
        <v>ml</v>
      </c>
      <c r="H12" s="58" t="str">
        <f>IFERROR(VLOOKUP(B12,【最新】商品一覧!C:M,7,0),"")&amp;""</f>
        <v>ベルベーヌ＆キウイ</v>
      </c>
      <c r="I12" s="167">
        <f>VLOOKUP(テーブル3[[#This Row],[品番]],【最新】商品一覧!C:J,8,FALSE)</f>
        <v>2700</v>
      </c>
      <c r="J12" s="163">
        <v>3000</v>
      </c>
      <c r="K12" s="136"/>
      <c r="L12" s="48">
        <f>VLOOKUP(テーブル3[[#This Row],[ブランド名]],ブランドリスト[#All],5,FALSE)</f>
        <v>1</v>
      </c>
    </row>
    <row r="13" spans="2:12" hidden="1">
      <c r="B13" s="149">
        <v>1123</v>
      </c>
      <c r="C13" s="58" t="str">
        <f>IFERROR(VLOOKUP(B13,【最新】商品一覧!C:M,2,0),"")</f>
        <v>DURANCE／デュランス</v>
      </c>
      <c r="D13" s="58" t="str">
        <f>IFERROR(VLOOKUP(B13,【最新】商品一覧!C:M,3,0),"")</f>
        <v>ザ・エッセンシャル</v>
      </c>
      <c r="E13" s="60" t="str">
        <f>IFERROR(VLOOKUP(B13,【最新】商品一覧!C:M,4,0),"")&amp;""</f>
        <v>マルセイユリキッドソープ</v>
      </c>
      <c r="F13" s="66" t="str">
        <f>IFERROR(VLOOKUP(B13,【最新】商品一覧!C:M,5,0),"")&amp;""</f>
        <v>500</v>
      </c>
      <c r="G13" s="63" t="str">
        <f>IFERROR(VLOOKUP(B13,【最新】商品一覧!C:M,6,0),"")&amp;""</f>
        <v>ml</v>
      </c>
      <c r="H13" s="58" t="str">
        <f>IFERROR(VLOOKUP(B13,【最新】商品一覧!C:M,7,0),"")&amp;""</f>
        <v>ローズ＆サフラン</v>
      </c>
      <c r="I13" s="167">
        <f>VLOOKUP(テーブル3[[#This Row],[品番]],【最新】商品一覧!C:J,8,FALSE)</f>
        <v>2700</v>
      </c>
      <c r="J13" s="163">
        <v>3000</v>
      </c>
      <c r="K13" s="136"/>
      <c r="L13" s="48">
        <f>VLOOKUP(テーブル3[[#This Row],[ブランド名]],ブランドリスト[#All],5,FALSE)</f>
        <v>1</v>
      </c>
    </row>
    <row r="14" spans="2:12" hidden="1">
      <c r="B14" s="149">
        <v>1124</v>
      </c>
      <c r="C14" s="58" t="str">
        <f>IFERROR(VLOOKUP(B14,【最新】商品一覧!C:M,2,0),"")</f>
        <v>DURANCE／デュランス</v>
      </c>
      <c r="D14" s="58" t="str">
        <f>IFERROR(VLOOKUP(B14,【最新】商品一覧!C:M,3,0),"")</f>
        <v>ザ・エッセンシャル</v>
      </c>
      <c r="E14" s="60" t="str">
        <f>IFERROR(VLOOKUP(B14,【最新】商品一覧!C:M,4,0),"")&amp;""</f>
        <v>マルセイユリキッドソープ</v>
      </c>
      <c r="F14" s="66" t="str">
        <f>IFERROR(VLOOKUP(B14,【最新】商品一覧!C:M,5,0),"")&amp;""</f>
        <v>500</v>
      </c>
      <c r="G14" s="63" t="str">
        <f>IFERROR(VLOOKUP(B14,【最新】商品一覧!C:M,6,0),"")&amp;""</f>
        <v>ml</v>
      </c>
      <c r="H14" s="58" t="str">
        <f>IFERROR(VLOOKUP(B14,【最新】商品一覧!C:M,7,0),"")&amp;""</f>
        <v>マンダリン＆ポメグラネート</v>
      </c>
      <c r="I14" s="167">
        <f>VLOOKUP(テーブル3[[#This Row],[品番]],【最新】商品一覧!C:J,8,FALSE)</f>
        <v>2700</v>
      </c>
      <c r="J14" s="163">
        <v>3000</v>
      </c>
      <c r="K14" s="136"/>
      <c r="L14" s="48">
        <f>VLOOKUP(テーブル3[[#This Row],[ブランド名]],ブランドリスト[#All],5,FALSE)</f>
        <v>1</v>
      </c>
    </row>
    <row r="15" spans="2:12" hidden="1">
      <c r="B15" s="149">
        <v>1125</v>
      </c>
      <c r="C15" s="58" t="str">
        <f>IFERROR(VLOOKUP(B15,【最新】商品一覧!C:M,2,0),"")</f>
        <v>DURANCE／デュランス</v>
      </c>
      <c r="D15" s="58" t="str">
        <f>IFERROR(VLOOKUP(B15,【最新】商品一覧!C:M,3,0),"")</f>
        <v>ザ・エッセンシャル</v>
      </c>
      <c r="E15" s="60" t="str">
        <f>IFERROR(VLOOKUP(B15,【最新】商品一覧!C:M,4,0),"")&amp;""</f>
        <v>マルセイユリキッドソープ</v>
      </c>
      <c r="F15" s="66" t="str">
        <f>IFERROR(VLOOKUP(B15,【最新】商品一覧!C:M,5,0),"")&amp;""</f>
        <v>500</v>
      </c>
      <c r="G15" s="63" t="str">
        <f>IFERROR(VLOOKUP(B15,【最新】商品一覧!C:M,6,0),"")&amp;""</f>
        <v>ml</v>
      </c>
      <c r="H15" s="58" t="str">
        <f>IFERROR(VLOOKUP(B15,【最新】商品一覧!C:M,7,0),"")&amp;""</f>
        <v>ラベンダー＆ブルーム</v>
      </c>
      <c r="I15" s="167">
        <f>VLOOKUP(テーブル3[[#This Row],[品番]],【最新】商品一覧!C:J,8,FALSE)</f>
        <v>2700</v>
      </c>
      <c r="J15" s="163">
        <v>3000</v>
      </c>
      <c r="K15" s="136"/>
      <c r="L15" s="48">
        <f>VLOOKUP(テーブル3[[#This Row],[ブランド名]],ブランドリスト[#All],5,FALSE)</f>
        <v>1</v>
      </c>
    </row>
    <row r="16" spans="2:12" hidden="1">
      <c r="B16" s="149">
        <v>1126</v>
      </c>
      <c r="C16" s="58" t="str">
        <f>IFERROR(VLOOKUP(B16,【最新】商品一覧!C:M,2,0),"")</f>
        <v>DURANCE／デュランス</v>
      </c>
      <c r="D16" s="58" t="str">
        <f>IFERROR(VLOOKUP(B16,【最新】商品一覧!C:M,3,0),"")</f>
        <v>ザ・エッセンシャル</v>
      </c>
      <c r="E16" s="60" t="str">
        <f>IFERROR(VLOOKUP(B16,【最新】商品一覧!C:M,4,0),"")&amp;""</f>
        <v>マルセイユリキッドソープ</v>
      </c>
      <c r="F16" s="66" t="str">
        <f>IFERROR(VLOOKUP(B16,【最新】商品一覧!C:M,5,0),"")&amp;""</f>
        <v>500</v>
      </c>
      <c r="G16" s="63" t="str">
        <f>IFERROR(VLOOKUP(B16,【最新】商品一覧!C:M,6,0),"")&amp;""</f>
        <v>ml</v>
      </c>
      <c r="H16" s="58" t="str">
        <f>IFERROR(VLOOKUP(B16,【最新】商品一覧!C:M,7,0),"")&amp;""</f>
        <v>オリーブ＆ウッド</v>
      </c>
      <c r="I16" s="167">
        <f>VLOOKUP(テーブル3[[#This Row],[品番]],【最新】商品一覧!C:J,8,FALSE)</f>
        <v>2700</v>
      </c>
      <c r="J16" s="163">
        <v>3000</v>
      </c>
      <c r="K16" s="136"/>
      <c r="L16" s="48">
        <f>VLOOKUP(テーブル3[[#This Row],[ブランド名]],ブランドリスト[#All],5,FALSE)</f>
        <v>1</v>
      </c>
    </row>
    <row r="17" spans="2:12">
      <c r="B17" s="149">
        <v>1200</v>
      </c>
      <c r="C17" s="58" t="str">
        <f>IFERROR(VLOOKUP(B17,【最新】商品一覧!C:M,2,0),"")</f>
        <v>DURANCE／デュランス</v>
      </c>
      <c r="D17" s="58" t="str">
        <f>IFERROR(VLOOKUP(B17,【最新】商品一覧!C:M,3,0),"")</f>
        <v>ハンドクラフトキャンドル</v>
      </c>
      <c r="E17" s="60" t="str">
        <f>IFERROR(VLOOKUP(B17,【最新】商品一覧!C:M,4,0),"")&amp;""</f>
        <v>キャンドル</v>
      </c>
      <c r="F17" s="66" t="str">
        <f>IFERROR(VLOOKUP(B17,【最新】商品一覧!C:M,5,0),"")&amp;""</f>
        <v>180</v>
      </c>
      <c r="G17" s="63" t="str">
        <f>IFERROR(VLOOKUP(B17,【最新】商品一覧!C:M,6,0),"")&amp;""</f>
        <v>g</v>
      </c>
      <c r="H17" s="58" t="str">
        <f>IFERROR(VLOOKUP(B17,【最新】商品一覧!C:M,7,0),"")&amp;""</f>
        <v>ローズ</v>
      </c>
      <c r="I17" s="167">
        <f>VLOOKUP(テーブル3[[#This Row],[品番]],【最新】商品一覧!C:J,8,FALSE)</f>
        <v>2800</v>
      </c>
      <c r="J17" s="163">
        <v>3400</v>
      </c>
      <c r="K17" s="136" t="s">
        <v>2601</v>
      </c>
      <c r="L17" s="48">
        <f>VLOOKUP(テーブル3[[#This Row],[ブランド名]],ブランドリスト[#All],5,FALSE)</f>
        <v>1</v>
      </c>
    </row>
    <row r="18" spans="2:12" hidden="1">
      <c r="B18" s="149">
        <v>1201</v>
      </c>
      <c r="C18" s="58" t="str">
        <f>IFERROR(VLOOKUP(B18,【最新】商品一覧!C:M,2,0),"")</f>
        <v>DURANCE／デュランス</v>
      </c>
      <c r="D18" s="58" t="str">
        <f>IFERROR(VLOOKUP(B18,【最新】商品一覧!C:M,3,0),"")</f>
        <v>ハンドクラフトキャンドル</v>
      </c>
      <c r="E18" s="60" t="str">
        <f>IFERROR(VLOOKUP(B18,【最新】商品一覧!C:M,4,0),"")&amp;""</f>
        <v>キャンドル</v>
      </c>
      <c r="F18" s="66" t="str">
        <f>IFERROR(VLOOKUP(B18,【最新】商品一覧!C:M,5,0),"")&amp;""</f>
        <v>180</v>
      </c>
      <c r="G18" s="63" t="str">
        <f>IFERROR(VLOOKUP(B18,【最新】商品一覧!C:M,6,0),"")&amp;""</f>
        <v>g</v>
      </c>
      <c r="H18" s="58" t="str">
        <f>IFERROR(VLOOKUP(B18,【最新】商品一覧!C:M,7,0),"")&amp;""</f>
        <v>ラベンダー</v>
      </c>
      <c r="I18" s="167">
        <f>VLOOKUP(テーブル3[[#This Row],[品番]],【最新】商品一覧!C:J,8,FALSE)</f>
        <v>2800</v>
      </c>
      <c r="J18" s="163">
        <v>3400</v>
      </c>
      <c r="K18" s="136"/>
      <c r="L18" s="48">
        <f>VLOOKUP(テーブル3[[#This Row],[ブランド名]],ブランドリスト[#All],5,FALSE)</f>
        <v>1</v>
      </c>
    </row>
    <row r="19" spans="2:12" hidden="1">
      <c r="B19" s="149">
        <v>1202</v>
      </c>
      <c r="C19" s="58" t="str">
        <f>IFERROR(VLOOKUP(B19,【最新】商品一覧!C:M,2,0),"")</f>
        <v>DURANCE／デュランス</v>
      </c>
      <c r="D19" s="58" t="str">
        <f>IFERROR(VLOOKUP(B19,【最新】商品一覧!C:M,3,0),"")</f>
        <v>ハンドクラフトキャンドル</v>
      </c>
      <c r="E19" s="60" t="str">
        <f>IFERROR(VLOOKUP(B19,【最新】商品一覧!C:M,4,0),"")&amp;""</f>
        <v>キャンドル</v>
      </c>
      <c r="F19" s="66" t="str">
        <f>IFERROR(VLOOKUP(B19,【最新】商品一覧!C:M,5,0),"")&amp;""</f>
        <v>180</v>
      </c>
      <c r="G19" s="63" t="str">
        <f>IFERROR(VLOOKUP(B19,【最新】商品一覧!C:M,6,0),"")&amp;""</f>
        <v>g</v>
      </c>
      <c r="H19" s="58" t="str">
        <f>IFERROR(VLOOKUP(B19,【最新】商品一覧!C:M,7,0),"")&amp;""</f>
        <v>ベルベーヌ</v>
      </c>
      <c r="I19" s="167">
        <f>VLOOKUP(テーブル3[[#This Row],[品番]],【最新】商品一覧!C:J,8,FALSE)</f>
        <v>2800</v>
      </c>
      <c r="J19" s="163">
        <v>3400</v>
      </c>
      <c r="K19" s="136"/>
      <c r="L19" s="48">
        <f>VLOOKUP(テーブル3[[#This Row],[ブランド名]],ブランドリスト[#All],5,FALSE)</f>
        <v>1</v>
      </c>
    </row>
    <row r="20" spans="2:12" hidden="1">
      <c r="B20" s="149">
        <v>1203</v>
      </c>
      <c r="C20" s="58" t="str">
        <f>IFERROR(VLOOKUP(B20,【最新】商品一覧!C:M,2,0),"")</f>
        <v>DURANCE／デュランス</v>
      </c>
      <c r="D20" s="58" t="str">
        <f>IFERROR(VLOOKUP(B20,【最新】商品一覧!C:M,3,0),"")</f>
        <v>ハンドクラフトキャンドル</v>
      </c>
      <c r="E20" s="60" t="str">
        <f>IFERROR(VLOOKUP(B20,【最新】商品一覧!C:M,4,0),"")&amp;""</f>
        <v>キャンドル</v>
      </c>
      <c r="F20" s="66" t="str">
        <f>IFERROR(VLOOKUP(B20,【最新】商品一覧!C:M,5,0),"")&amp;""</f>
        <v>180</v>
      </c>
      <c r="G20" s="63" t="str">
        <f>IFERROR(VLOOKUP(B20,【最新】商品一覧!C:M,6,0),"")&amp;""</f>
        <v>g</v>
      </c>
      <c r="H20" s="58" t="str">
        <f>IFERROR(VLOOKUP(B20,【最新】商品一覧!C:M,7,0),"")&amp;""</f>
        <v>コクリコ</v>
      </c>
      <c r="I20" s="167">
        <f>VLOOKUP(テーブル3[[#This Row],[品番]],【最新】商品一覧!C:J,8,FALSE)</f>
        <v>2800</v>
      </c>
      <c r="J20" s="163">
        <v>3400</v>
      </c>
      <c r="K20" s="136"/>
      <c r="L20" s="48">
        <f>VLOOKUP(テーブル3[[#This Row],[ブランド名]],ブランドリスト[#All],5,FALSE)</f>
        <v>1</v>
      </c>
    </row>
    <row r="21" spans="2:12" hidden="1">
      <c r="B21" s="149">
        <v>1206</v>
      </c>
      <c r="C21" s="58" t="str">
        <f>IFERROR(VLOOKUP(B21,【最新】商品一覧!C:M,2,0),"")</f>
        <v>DURANCE／デュランス</v>
      </c>
      <c r="D21" s="58" t="str">
        <f>IFERROR(VLOOKUP(B21,【最新】商品一覧!C:M,3,0),"")</f>
        <v>ハンドクラフトキャンドル</v>
      </c>
      <c r="E21" s="60" t="str">
        <f>IFERROR(VLOOKUP(B21,【最新】商品一覧!C:M,4,0),"")&amp;""</f>
        <v>キャンドル</v>
      </c>
      <c r="F21" s="66" t="str">
        <f>IFERROR(VLOOKUP(B21,【最新】商品一覧!C:M,5,0),"")&amp;""</f>
        <v>180</v>
      </c>
      <c r="G21" s="63" t="str">
        <f>IFERROR(VLOOKUP(B21,【最新】商品一覧!C:M,6,0),"")&amp;""</f>
        <v>g</v>
      </c>
      <c r="H21" s="58" t="str">
        <f>IFERROR(VLOOKUP(B21,【最新】商品一覧!C:M,7,0),"")&amp;""</f>
        <v>ホワイトカメリア</v>
      </c>
      <c r="I21" s="167">
        <f>VLOOKUP(テーブル3[[#This Row],[品番]],【最新】商品一覧!C:J,8,FALSE)</f>
        <v>2800</v>
      </c>
      <c r="J21" s="163">
        <v>3400</v>
      </c>
      <c r="K21" s="136"/>
      <c r="L21" s="48">
        <f>VLOOKUP(テーブル3[[#This Row],[ブランド名]],ブランドリスト[#All],5,FALSE)</f>
        <v>1</v>
      </c>
    </row>
    <row r="22" spans="2:12" hidden="1">
      <c r="B22" s="149">
        <v>1210</v>
      </c>
      <c r="C22" s="58" t="str">
        <f>IFERROR(VLOOKUP(B22,【最新】商品一覧!C:M,2,0),"")</f>
        <v>DURANCE／デュランス</v>
      </c>
      <c r="D22" s="58" t="str">
        <f>IFERROR(VLOOKUP(B22,【最新】商品一覧!C:M,3,0),"")</f>
        <v>ハンドクラフトキャンドル</v>
      </c>
      <c r="E22" s="60" t="str">
        <f>IFERROR(VLOOKUP(B22,【最新】商品一覧!C:M,4,0),"")&amp;""</f>
        <v>キャンドル</v>
      </c>
      <c r="F22" s="66" t="str">
        <f>IFERROR(VLOOKUP(B22,【最新】商品一覧!C:M,5,0),"")&amp;""</f>
        <v>180</v>
      </c>
      <c r="G22" s="63" t="str">
        <f>IFERROR(VLOOKUP(B22,【最新】商品一覧!C:M,6,0),"")&amp;""</f>
        <v>g</v>
      </c>
      <c r="H22" s="58" t="str">
        <f>IFERROR(VLOOKUP(B22,【最新】商品一覧!C:M,7,0),"")&amp;""</f>
        <v>シーミスト</v>
      </c>
      <c r="I22" s="167">
        <f>VLOOKUP(テーブル3[[#This Row],[品番]],【最新】商品一覧!C:J,8,FALSE)</f>
        <v>2800</v>
      </c>
      <c r="J22" s="163">
        <v>3400</v>
      </c>
      <c r="K22" s="136"/>
      <c r="L22" s="48">
        <f>VLOOKUP(テーブル3[[#This Row],[ブランド名]],ブランドリスト[#All],5,FALSE)</f>
        <v>1</v>
      </c>
    </row>
    <row r="23" spans="2:12" hidden="1">
      <c r="B23" s="149">
        <v>1215</v>
      </c>
      <c r="C23" s="58" t="str">
        <f>IFERROR(VLOOKUP(B23,【最新】商品一覧!C:M,2,0),"")</f>
        <v>DURANCE／デュランス</v>
      </c>
      <c r="D23" s="58" t="str">
        <f>IFERROR(VLOOKUP(B23,【最新】商品一覧!C:M,3,0),"")</f>
        <v>ハンドクラフトキャンドル</v>
      </c>
      <c r="E23" s="60" t="str">
        <f>IFERROR(VLOOKUP(B23,【最新】商品一覧!C:M,4,0),"")&amp;""</f>
        <v>キャンドル</v>
      </c>
      <c r="F23" s="66" t="str">
        <f>IFERROR(VLOOKUP(B23,【最新】商品一覧!C:M,5,0),"")&amp;""</f>
        <v>180</v>
      </c>
      <c r="G23" s="63" t="str">
        <f>IFERROR(VLOOKUP(B23,【最新】商品一覧!C:M,6,0),"")&amp;""</f>
        <v>g</v>
      </c>
      <c r="H23" s="58" t="str">
        <f>IFERROR(VLOOKUP(B23,【最新】商品一覧!C:M,7,0),"")&amp;""</f>
        <v>リネンフラワー</v>
      </c>
      <c r="I23" s="167">
        <f>VLOOKUP(テーブル3[[#This Row],[品番]],【最新】商品一覧!C:J,8,FALSE)</f>
        <v>2800</v>
      </c>
      <c r="J23" s="163">
        <v>3400</v>
      </c>
      <c r="K23" s="136"/>
      <c r="L23" s="48">
        <f>VLOOKUP(テーブル3[[#This Row],[ブランド名]],ブランドリスト[#All],5,FALSE)</f>
        <v>1</v>
      </c>
    </row>
    <row r="24" spans="2:12" hidden="1">
      <c r="B24" s="149">
        <v>1216</v>
      </c>
      <c r="C24" s="58" t="str">
        <f>IFERROR(VLOOKUP(B24,【最新】商品一覧!C:M,2,0),"")</f>
        <v>DURANCE／デュランス</v>
      </c>
      <c r="D24" s="58" t="str">
        <f>IFERROR(VLOOKUP(B24,【最新】商品一覧!C:M,3,0),"")</f>
        <v>ハンドクラフトキャンドル</v>
      </c>
      <c r="E24" s="60" t="str">
        <f>IFERROR(VLOOKUP(B24,【最新】商品一覧!C:M,4,0),"")&amp;""</f>
        <v>キャンドル</v>
      </c>
      <c r="F24" s="66" t="str">
        <f>IFERROR(VLOOKUP(B24,【最新】商品一覧!C:M,5,0),"")&amp;""</f>
        <v>180</v>
      </c>
      <c r="G24" s="63" t="str">
        <f>IFERROR(VLOOKUP(B24,【最新】商品一覧!C:M,6,0),"")&amp;""</f>
        <v>g</v>
      </c>
      <c r="H24" s="58" t="str">
        <f>IFERROR(VLOOKUP(B24,【最新】商品一覧!C:M,7,0),"")&amp;""</f>
        <v>シトラス(ﾗｲﾑ)ミント</v>
      </c>
      <c r="I24" s="167">
        <f>VLOOKUP(テーブル3[[#This Row],[品番]],【最新】商品一覧!C:J,8,FALSE)</f>
        <v>2800</v>
      </c>
      <c r="J24" s="163">
        <v>3400</v>
      </c>
      <c r="K24" s="136"/>
      <c r="L24" s="48">
        <f>VLOOKUP(テーブル3[[#This Row],[ブランド名]],ブランドリスト[#All],5,FALSE)</f>
        <v>1</v>
      </c>
    </row>
    <row r="25" spans="2:12" hidden="1">
      <c r="B25" s="149">
        <v>1219</v>
      </c>
      <c r="C25" s="58" t="str">
        <f>IFERROR(VLOOKUP(B25,【最新】商品一覧!C:M,2,0),"")</f>
        <v>DURANCE／デュランス</v>
      </c>
      <c r="D25" s="58" t="str">
        <f>IFERROR(VLOOKUP(B25,【最新】商品一覧!C:M,3,0),"")</f>
        <v>ハンドクラフトキャンドル</v>
      </c>
      <c r="E25" s="60" t="str">
        <f>IFERROR(VLOOKUP(B25,【最新】商品一覧!C:M,4,0),"")&amp;""</f>
        <v>キャンドル</v>
      </c>
      <c r="F25" s="66" t="str">
        <f>IFERROR(VLOOKUP(B25,【最新】商品一覧!C:M,5,0),"")&amp;""</f>
        <v>180</v>
      </c>
      <c r="G25" s="63" t="str">
        <f>IFERROR(VLOOKUP(B25,【最新】商品一覧!C:M,6,0),"")&amp;""</f>
        <v>g</v>
      </c>
      <c r="H25" s="58" t="str">
        <f>IFERROR(VLOOKUP(B25,【最新】商品一覧!C:M,7,0),"")&amp;""</f>
        <v>ホワイトティー</v>
      </c>
      <c r="I25" s="167">
        <f>VLOOKUP(テーブル3[[#This Row],[品番]],【最新】商品一覧!C:J,8,FALSE)</f>
        <v>2800</v>
      </c>
      <c r="J25" s="163">
        <v>3400</v>
      </c>
      <c r="K25" s="136"/>
      <c r="L25" s="48">
        <f>VLOOKUP(テーブル3[[#This Row],[ブランド名]],ブランドリスト[#All],5,FALSE)</f>
        <v>1</v>
      </c>
    </row>
    <row r="26" spans="2:12" hidden="1">
      <c r="B26" s="149">
        <v>1220</v>
      </c>
      <c r="C26" s="58" t="str">
        <f>IFERROR(VLOOKUP(B26,【最新】商品一覧!C:M,2,0),"")</f>
        <v>DURANCE／デュランス</v>
      </c>
      <c r="D26" s="58" t="str">
        <f>IFERROR(VLOOKUP(B26,【最新】商品一覧!C:M,3,0),"")</f>
        <v>ハンドクラフトキャンドル</v>
      </c>
      <c r="E26" s="60" t="str">
        <f>IFERROR(VLOOKUP(B26,【最新】商品一覧!C:M,4,0),"")&amp;""</f>
        <v>キャンドル</v>
      </c>
      <c r="F26" s="66" t="str">
        <f>IFERROR(VLOOKUP(B26,【最新】商品一覧!C:M,5,0),"")&amp;""</f>
        <v>180</v>
      </c>
      <c r="G26" s="63" t="str">
        <f>IFERROR(VLOOKUP(B26,【最新】商品一覧!C:M,6,0),"")&amp;""</f>
        <v>g</v>
      </c>
      <c r="H26" s="58" t="str">
        <f>IFERROR(VLOOKUP(B26,【最新】商品一覧!C:M,7,0),"")&amp;""</f>
        <v>コットンフラワー</v>
      </c>
      <c r="I26" s="167">
        <f>VLOOKUP(テーブル3[[#This Row],[品番]],【最新】商品一覧!C:J,8,FALSE)</f>
        <v>2800</v>
      </c>
      <c r="J26" s="163">
        <v>3400</v>
      </c>
      <c r="K26" s="136"/>
      <c r="L26" s="48">
        <f>VLOOKUP(テーブル3[[#This Row],[ブランド名]],ブランドリスト[#All],5,FALSE)</f>
        <v>1</v>
      </c>
    </row>
    <row r="27" spans="2:12" hidden="1">
      <c r="B27" s="149">
        <v>1221</v>
      </c>
      <c r="C27" s="58" t="str">
        <f>IFERROR(VLOOKUP(B27,【最新】商品一覧!C:M,2,0),"")</f>
        <v>DURANCE／デュランス</v>
      </c>
      <c r="D27" s="58" t="str">
        <f>IFERROR(VLOOKUP(B27,【最新】商品一覧!C:M,3,0),"")</f>
        <v>ハンドクラフトキャンドル</v>
      </c>
      <c r="E27" s="60" t="str">
        <f>IFERROR(VLOOKUP(B27,【最新】商品一覧!C:M,4,0),"")&amp;""</f>
        <v>キャンドル</v>
      </c>
      <c r="F27" s="66" t="str">
        <f>IFERROR(VLOOKUP(B27,【最新】商品一覧!C:M,5,0),"")&amp;""</f>
        <v>180</v>
      </c>
      <c r="G27" s="63" t="str">
        <f>IFERROR(VLOOKUP(B27,【最新】商品一覧!C:M,6,0),"")&amp;""</f>
        <v>g</v>
      </c>
      <c r="H27" s="58" t="str">
        <f>IFERROR(VLOOKUP(B27,【最新】商品一覧!C:M,7,0),"")&amp;""</f>
        <v>ミモザ</v>
      </c>
      <c r="I27" s="167">
        <f>VLOOKUP(テーブル3[[#This Row],[品番]],【最新】商品一覧!C:J,8,FALSE)</f>
        <v>2800</v>
      </c>
      <c r="J27" s="163">
        <v>3400</v>
      </c>
      <c r="K27" s="136"/>
      <c r="L27" s="48">
        <f>VLOOKUP(テーブル3[[#This Row],[ブランド名]],ブランドリスト[#All],5,FALSE)</f>
        <v>1</v>
      </c>
    </row>
    <row r="28" spans="2:12" hidden="1">
      <c r="B28" s="149">
        <v>1222</v>
      </c>
      <c r="C28" s="58" t="str">
        <f>IFERROR(VLOOKUP(B28,【最新】商品一覧!C:M,2,0),"")</f>
        <v>DURANCE／デュランス</v>
      </c>
      <c r="D28" s="58" t="str">
        <f>IFERROR(VLOOKUP(B28,【最新】商品一覧!C:M,3,0),"")</f>
        <v>ハンドクラフトキャンドル</v>
      </c>
      <c r="E28" s="60" t="str">
        <f>IFERROR(VLOOKUP(B28,【最新】商品一覧!C:M,4,0),"")&amp;""</f>
        <v>キャンドル</v>
      </c>
      <c r="F28" s="66" t="str">
        <f>IFERROR(VLOOKUP(B28,【最新】商品一覧!C:M,5,0),"")&amp;""</f>
        <v>180</v>
      </c>
      <c r="G28" s="63" t="str">
        <f>IFERROR(VLOOKUP(B28,【最新】商品一覧!C:M,6,0),"")&amp;""</f>
        <v>g</v>
      </c>
      <c r="H28" s="58" t="str">
        <f>IFERROR(VLOOKUP(B28,【最新】商品一覧!C:M,7,0),"")&amp;""</f>
        <v>マンダリン＆ベルガモット</v>
      </c>
      <c r="I28" s="167">
        <f>VLOOKUP(テーブル3[[#This Row],[品番]],【最新】商品一覧!C:J,8,FALSE)</f>
        <v>2800</v>
      </c>
      <c r="J28" s="163">
        <v>3400</v>
      </c>
      <c r="K28" s="136"/>
      <c r="L28" s="48">
        <f>VLOOKUP(テーブル3[[#This Row],[ブランド名]],ブランドリスト[#All],5,FALSE)</f>
        <v>1</v>
      </c>
    </row>
    <row r="29" spans="2:12" hidden="1">
      <c r="B29" s="149">
        <v>1223</v>
      </c>
      <c r="C29" s="58" t="str">
        <f>IFERROR(VLOOKUP(B29,【最新】商品一覧!C:M,2,0),"")</f>
        <v>DURANCE／デュランス</v>
      </c>
      <c r="D29" s="58" t="str">
        <f>IFERROR(VLOOKUP(B29,【最新】商品一覧!C:M,3,0),"")</f>
        <v>ハンドクラフトキャンドル</v>
      </c>
      <c r="E29" s="60" t="str">
        <f>IFERROR(VLOOKUP(B29,【最新】商品一覧!C:M,4,0),"")&amp;""</f>
        <v>キャンドル</v>
      </c>
      <c r="F29" s="66" t="str">
        <f>IFERROR(VLOOKUP(B29,【最新】商品一覧!C:M,5,0),"")&amp;""</f>
        <v>180</v>
      </c>
      <c r="G29" s="63" t="str">
        <f>IFERROR(VLOOKUP(B29,【最新】商品一覧!C:M,6,0),"")&amp;""</f>
        <v>g</v>
      </c>
      <c r="H29" s="58" t="str">
        <f>IFERROR(VLOOKUP(B29,【最新】商品一覧!C:M,7,0),"")&amp;""</f>
        <v>マルセイユソープ</v>
      </c>
      <c r="I29" s="167">
        <f>VLOOKUP(テーブル3[[#This Row],[品番]],【最新】商品一覧!C:J,8,FALSE)</f>
        <v>2800</v>
      </c>
      <c r="J29" s="163">
        <v>3400</v>
      </c>
      <c r="K29" s="136"/>
      <c r="L29" s="48">
        <f>VLOOKUP(テーブル3[[#This Row],[ブランド名]],ブランドリスト[#All],5,FALSE)</f>
        <v>1</v>
      </c>
    </row>
    <row r="30" spans="2:12">
      <c r="B30" s="149">
        <v>1300</v>
      </c>
      <c r="C30" s="58" t="str">
        <f>IFERROR(VLOOKUP(B30,【最新】商品一覧!C:M,2,0),"")</f>
        <v>DURANCE／デュランス</v>
      </c>
      <c r="D30" s="58" t="str">
        <f>IFERROR(VLOOKUP(B30,【最新】商品一覧!C:M,3,0),"")</f>
        <v>ピローミスト</v>
      </c>
      <c r="E30" s="60" t="str">
        <f>IFERROR(VLOOKUP(B30,【最新】商品一覧!C:M,4,0),"")&amp;""</f>
        <v>ピローミスト</v>
      </c>
      <c r="F30" s="66" t="str">
        <f>IFERROR(VLOOKUP(B30,【最新】商品一覧!C:M,5,0),"")&amp;""</f>
        <v>50</v>
      </c>
      <c r="G30" s="63" t="str">
        <f>IFERROR(VLOOKUP(B30,【最新】商品一覧!C:M,6,0),"")&amp;""</f>
        <v>ml</v>
      </c>
      <c r="H30" s="58" t="str">
        <f>IFERROR(VLOOKUP(B30,【最新】商品一覧!C:M,7,0),"")&amp;""</f>
        <v>ローズバッド</v>
      </c>
      <c r="I30" s="167">
        <f>VLOOKUP(テーブル3[[#This Row],[品番]],【最新】商品一覧!C:J,8,FALSE)</f>
        <v>1200</v>
      </c>
      <c r="J30" s="163">
        <v>1400</v>
      </c>
      <c r="K30" s="136" t="s">
        <v>2601</v>
      </c>
      <c r="L30" s="48">
        <f>VLOOKUP(テーブル3[[#This Row],[ブランド名]],ブランドリスト[#All],5,FALSE)</f>
        <v>1</v>
      </c>
    </row>
    <row r="31" spans="2:12" hidden="1">
      <c r="B31" s="149">
        <v>1301</v>
      </c>
      <c r="C31" s="58" t="str">
        <f>IFERROR(VLOOKUP(B31,【最新】商品一覧!C:M,2,0),"")</f>
        <v>DURANCE／デュランス</v>
      </c>
      <c r="D31" s="58" t="str">
        <f>IFERROR(VLOOKUP(B31,【最新】商品一覧!C:M,3,0),"")</f>
        <v>ピローミスト</v>
      </c>
      <c r="E31" s="60" t="str">
        <f>IFERROR(VLOOKUP(B31,【最新】商品一覧!C:M,4,0),"")&amp;""</f>
        <v>ピローミスト</v>
      </c>
      <c r="F31" s="66" t="str">
        <f>IFERROR(VLOOKUP(B31,【最新】商品一覧!C:M,5,0),"")&amp;""</f>
        <v>50</v>
      </c>
      <c r="G31" s="63" t="str">
        <f>IFERROR(VLOOKUP(B31,【最新】商品一覧!C:M,6,0),"")&amp;""</f>
        <v>ml</v>
      </c>
      <c r="H31" s="58" t="str">
        <f>IFERROR(VLOOKUP(B31,【最新】商品一覧!C:M,7,0),"")&amp;""</f>
        <v>ラベンダーフラワー</v>
      </c>
      <c r="I31" s="167">
        <f>VLOOKUP(テーブル3[[#This Row],[品番]],【最新】商品一覧!C:J,8,FALSE)</f>
        <v>1200</v>
      </c>
      <c r="J31" s="163">
        <v>1400</v>
      </c>
      <c r="K31" s="136"/>
      <c r="L31" s="48">
        <f>VLOOKUP(テーブル3[[#This Row],[ブランド名]],ブランドリスト[#All],5,FALSE)</f>
        <v>1</v>
      </c>
    </row>
    <row r="32" spans="2:12" hidden="1">
      <c r="B32" s="149">
        <v>1302</v>
      </c>
      <c r="C32" s="58" t="str">
        <f>IFERROR(VLOOKUP(B32,【最新】商品一覧!C:M,2,0),"")</f>
        <v>DURANCE／デュランス</v>
      </c>
      <c r="D32" s="58" t="str">
        <f>IFERROR(VLOOKUP(B32,【最新】商品一覧!C:M,3,0),"")</f>
        <v>ピローミスト</v>
      </c>
      <c r="E32" s="60" t="str">
        <f>IFERROR(VLOOKUP(B32,【最新】商品一覧!C:M,4,0),"")&amp;""</f>
        <v>ピローミスト</v>
      </c>
      <c r="F32" s="66" t="str">
        <f>IFERROR(VLOOKUP(B32,【最新】商品一覧!C:M,5,0),"")&amp;""</f>
        <v>50</v>
      </c>
      <c r="G32" s="63" t="str">
        <f>IFERROR(VLOOKUP(B32,【最新】商品一覧!C:M,6,0),"")&amp;""</f>
        <v>ml</v>
      </c>
      <c r="H32" s="58" t="str">
        <f>IFERROR(VLOOKUP(B32,【最新】商品一覧!C:M,7,0),"")&amp;""</f>
        <v>イブニングハーバルティー</v>
      </c>
      <c r="I32" s="167">
        <f>VLOOKUP(テーブル3[[#This Row],[品番]],【最新】商品一覧!C:J,8,FALSE)</f>
        <v>1200</v>
      </c>
      <c r="J32" s="163">
        <v>1400</v>
      </c>
      <c r="K32" s="136"/>
      <c r="L32" s="48">
        <f>VLOOKUP(テーブル3[[#This Row],[ブランド名]],ブランドリスト[#All],5,FALSE)</f>
        <v>1</v>
      </c>
    </row>
    <row r="33" spans="2:12" hidden="1">
      <c r="B33" s="149">
        <v>1303</v>
      </c>
      <c r="C33" s="58" t="str">
        <f>IFERROR(VLOOKUP(B33,【最新】商品一覧!C:M,2,0),"")</f>
        <v>DURANCE／デュランス</v>
      </c>
      <c r="D33" s="58" t="str">
        <f>IFERROR(VLOOKUP(B33,【最新】商品一覧!C:M,3,0),"")</f>
        <v>ピローミスト</v>
      </c>
      <c r="E33" s="60" t="str">
        <f>IFERROR(VLOOKUP(B33,【最新】商品一覧!C:M,4,0),"")&amp;""</f>
        <v>ピローミスト</v>
      </c>
      <c r="F33" s="66" t="str">
        <f>IFERROR(VLOOKUP(B33,【最新】商品一覧!C:M,5,0),"")&amp;""</f>
        <v>50</v>
      </c>
      <c r="G33" s="63" t="str">
        <f>IFERROR(VLOOKUP(B33,【最新】商品一覧!C:M,6,0),"")&amp;""</f>
        <v>ml</v>
      </c>
      <c r="H33" s="58" t="str">
        <f>IFERROR(VLOOKUP(B33,【最新】商品一覧!C:M,7,0),"")&amp;""</f>
        <v>コットンフラワー</v>
      </c>
      <c r="I33" s="167">
        <f>VLOOKUP(テーブル3[[#This Row],[品番]],【最新】商品一覧!C:J,8,FALSE)</f>
        <v>1200</v>
      </c>
      <c r="J33" s="163">
        <v>1400</v>
      </c>
      <c r="K33" s="136"/>
      <c r="L33" s="48">
        <f>VLOOKUP(テーブル3[[#This Row],[ブランド名]],ブランドリスト[#All],5,FALSE)</f>
        <v>1</v>
      </c>
    </row>
    <row r="34" spans="2:12" hidden="1">
      <c r="B34" s="149">
        <v>1305</v>
      </c>
      <c r="C34" s="58" t="str">
        <f>IFERROR(VLOOKUP(B34,【最新】商品一覧!C:M,2,0),"")</f>
        <v>DURANCE／デュランス</v>
      </c>
      <c r="D34" s="58" t="str">
        <f>IFERROR(VLOOKUP(B34,【最新】商品一覧!C:M,3,0),"")</f>
        <v>ピローミスト</v>
      </c>
      <c r="E34" s="60" t="str">
        <f>IFERROR(VLOOKUP(B34,【最新】商品一覧!C:M,4,0),"")&amp;""</f>
        <v>ピローミスト</v>
      </c>
      <c r="F34" s="66" t="str">
        <f>IFERROR(VLOOKUP(B34,【最新】商品一覧!C:M,5,0),"")&amp;""</f>
        <v>50</v>
      </c>
      <c r="G34" s="63" t="str">
        <f>IFERROR(VLOOKUP(B34,【最新】商品一覧!C:M,6,0),"")&amp;""</f>
        <v>ml</v>
      </c>
      <c r="H34" s="58" t="str">
        <f>IFERROR(VLOOKUP(B34,【最新】商品一覧!C:M,7,0),"")&amp;""</f>
        <v>リネンフラワー</v>
      </c>
      <c r="I34" s="167">
        <f>VLOOKUP(テーブル3[[#This Row],[品番]],【最新】商品一覧!C:J,8,FALSE)</f>
        <v>1200</v>
      </c>
      <c r="J34" s="163">
        <v>1400</v>
      </c>
      <c r="K34" s="136"/>
      <c r="L34" s="48">
        <f>VLOOKUP(テーブル3[[#This Row],[ブランド名]],ブランドリスト[#All],5,FALSE)</f>
        <v>1</v>
      </c>
    </row>
    <row r="35" spans="2:12" hidden="1">
      <c r="B35" s="149">
        <v>1310</v>
      </c>
      <c r="C35" s="58" t="str">
        <f>IFERROR(VLOOKUP(B35,【最新】商品一覧!C:M,2,0),"")</f>
        <v>DURANCE／デュランス</v>
      </c>
      <c r="D35" s="58" t="str">
        <f>IFERROR(VLOOKUP(B35,【最新】商品一覧!C:M,3,0),"")</f>
        <v>ピローミスト</v>
      </c>
      <c r="E35" s="60" t="str">
        <f>IFERROR(VLOOKUP(B35,【最新】商品一覧!C:M,4,0),"")&amp;""</f>
        <v>ピローミスト</v>
      </c>
      <c r="F35" s="66" t="str">
        <f>IFERROR(VLOOKUP(B35,【最新】商品一覧!C:M,5,0),"")&amp;""</f>
        <v>50</v>
      </c>
      <c r="G35" s="63" t="str">
        <f>IFERROR(VLOOKUP(B35,【最新】商品一覧!C:M,6,0),"")&amp;""</f>
        <v>ml</v>
      </c>
      <c r="H35" s="58" t="str">
        <f>IFERROR(VLOOKUP(B35,【最新】商品一覧!C:M,7,0),"")&amp;""</f>
        <v>フレッシュリネン</v>
      </c>
      <c r="I35" s="167">
        <f>VLOOKUP(テーブル3[[#This Row],[品番]],【最新】商品一覧!C:J,8,FALSE)</f>
        <v>1200</v>
      </c>
      <c r="J35" s="163">
        <v>1400</v>
      </c>
      <c r="K35" s="136"/>
      <c r="L35" s="48">
        <f>VLOOKUP(テーブル3[[#This Row],[ブランド名]],ブランドリスト[#All],5,FALSE)</f>
        <v>1</v>
      </c>
    </row>
    <row r="36" spans="2:12" hidden="1">
      <c r="B36" s="149">
        <v>1311</v>
      </c>
      <c r="C36" s="58" t="str">
        <f>IFERROR(VLOOKUP(B36,【最新】商品一覧!C:M,2,0),"")</f>
        <v>DURANCE／デュランス</v>
      </c>
      <c r="D36" s="58" t="str">
        <f>IFERROR(VLOOKUP(B36,【最新】商品一覧!C:M,3,0),"")</f>
        <v>ピローミスト</v>
      </c>
      <c r="E36" s="60" t="str">
        <f>IFERROR(VLOOKUP(B36,【最新】商品一覧!C:M,4,0),"")&amp;""</f>
        <v>ピローミスト</v>
      </c>
      <c r="F36" s="66" t="str">
        <f>IFERROR(VLOOKUP(B36,【最新】商品一覧!C:M,5,0),"")&amp;""</f>
        <v>50</v>
      </c>
      <c r="G36" s="63" t="str">
        <f>IFERROR(VLOOKUP(B36,【最新】商品一覧!C:M,6,0),"")&amp;""</f>
        <v>ml</v>
      </c>
      <c r="H36" s="58" t="str">
        <f>IFERROR(VLOOKUP(B36,【最新】商品一覧!C:M,7,0),"")&amp;""</f>
        <v>モノイフラワー</v>
      </c>
      <c r="I36" s="167">
        <f>VLOOKUP(テーブル3[[#This Row],[品番]],【最新】商品一覧!C:J,8,FALSE)</f>
        <v>1200</v>
      </c>
      <c r="J36" s="163">
        <v>1400</v>
      </c>
      <c r="K36" s="136"/>
      <c r="L36" s="48">
        <f>VLOOKUP(テーブル3[[#This Row],[ブランド名]],ブランドリスト[#All],5,FALSE)</f>
        <v>1</v>
      </c>
    </row>
    <row r="37" spans="2:12" hidden="1">
      <c r="B37" s="149">
        <v>1626</v>
      </c>
      <c r="C37" s="58" t="str">
        <f>IFERROR(VLOOKUP(B37,【最新】商品一覧!C:M,2,0),"")</f>
        <v>DURANCE／デュランス</v>
      </c>
      <c r="D37" s="58" t="str">
        <f>IFERROR(VLOOKUP(B37,【最新】商品一覧!C:M,3,0),"")</f>
        <v>プラント</v>
      </c>
      <c r="E37" s="60" t="str">
        <f>IFERROR(VLOOKUP(B37,【最新】商品一覧!C:M,4,0),"")&amp;""</f>
        <v>オードパルファム</v>
      </c>
      <c r="F37" s="66" t="str">
        <f>IFERROR(VLOOKUP(B37,【最新】商品一覧!C:M,5,0),"")&amp;""</f>
        <v>50</v>
      </c>
      <c r="G37" s="63" t="str">
        <f>IFERROR(VLOOKUP(B37,【最新】商品一覧!C:M,6,0),"")&amp;""</f>
        <v>ml</v>
      </c>
      <c r="H37" s="58" t="str">
        <f>IFERROR(VLOOKUP(B37,【最新】商品一覧!C:M,7,0),"")&amp;""</f>
        <v>デリケートウォーターリリー</v>
      </c>
      <c r="I37" s="167">
        <f>VLOOKUP(テーブル3[[#This Row],[品番]],【最新】商品一覧!C:J,8,FALSE)</f>
        <v>4800</v>
      </c>
      <c r="J37" s="163">
        <v>6000</v>
      </c>
      <c r="K37" s="136"/>
      <c r="L37" s="48">
        <f>VLOOKUP(テーブル3[[#This Row],[ブランド名]],ブランドリスト[#All],5,FALSE)</f>
        <v>1</v>
      </c>
    </row>
    <row r="38" spans="2:12">
      <c r="B38" s="149">
        <v>1624</v>
      </c>
      <c r="C38" s="58" t="str">
        <f>IFERROR(VLOOKUP(B38,【最新】商品一覧!C:M,2,0),"")</f>
        <v>DURANCE／デュランス</v>
      </c>
      <c r="D38" s="58" t="str">
        <f>IFERROR(VLOOKUP(B38,【最新】商品一覧!C:M,3,0),"")</f>
        <v>プラント</v>
      </c>
      <c r="E38" s="60" t="str">
        <f>IFERROR(VLOOKUP(B38,【最新】商品一覧!C:M,4,0),"")&amp;""</f>
        <v>オードパルファン</v>
      </c>
      <c r="F38" s="66" t="str">
        <f>IFERROR(VLOOKUP(B38,【最新】商品一覧!C:M,5,0),"")&amp;""</f>
        <v>50</v>
      </c>
      <c r="G38" s="63" t="str">
        <f>IFERROR(VLOOKUP(B38,【最新】商品一覧!C:M,6,0),"")&amp;""</f>
        <v>ml</v>
      </c>
      <c r="H38" s="58" t="str">
        <f>IFERROR(VLOOKUP(B38,【最新】商品一覧!C:M,7,0),"")&amp;""</f>
        <v>オレンジブロッサム</v>
      </c>
      <c r="I38" s="167">
        <f>VLOOKUP(テーブル3[[#This Row],[品番]],【最新】商品一覧!C:J,8,FALSE)</f>
        <v>4800</v>
      </c>
      <c r="J38" s="163">
        <v>6000</v>
      </c>
      <c r="K38" s="136" t="s">
        <v>2645</v>
      </c>
      <c r="L38" s="48">
        <f>VLOOKUP(テーブル3[[#This Row],[ブランド名]],ブランドリスト[#All],5,FALSE)</f>
        <v>1</v>
      </c>
    </row>
    <row r="39" spans="2:12" hidden="1">
      <c r="B39" s="149">
        <v>1688</v>
      </c>
      <c r="C39" s="58" t="str">
        <f>IFERROR(VLOOKUP(B39,【最新】商品一覧!C:M,2,0),"")</f>
        <v>DURANCE／デュランス</v>
      </c>
      <c r="D39" s="58" t="str">
        <f>IFERROR(VLOOKUP(B39,【最新】商品一覧!C:M,3,0),"")</f>
        <v>プラント</v>
      </c>
      <c r="E39" s="60" t="str">
        <f>IFERROR(VLOOKUP(B39,【最新】商品一覧!C:M,4,0),"")&amp;""</f>
        <v>オードパルファン</v>
      </c>
      <c r="F39" s="66" t="str">
        <f>IFERROR(VLOOKUP(B39,【最新】商品一覧!C:M,5,0),"")&amp;""</f>
        <v>50</v>
      </c>
      <c r="G39" s="63" t="str">
        <f>IFERROR(VLOOKUP(B39,【最新】商品一覧!C:M,6,0),"")&amp;""</f>
        <v>ml</v>
      </c>
      <c r="H39" s="58" t="str">
        <f>IFERROR(VLOOKUP(B39,【最新】商品一覧!C:M,7,0),"")&amp;""</f>
        <v>ローズペタル</v>
      </c>
      <c r="I39" s="167">
        <f>VLOOKUP(テーブル3[[#This Row],[品番]],【最新】商品一覧!C:J,8,FALSE)</f>
        <v>4800</v>
      </c>
      <c r="J39" s="163">
        <v>6000</v>
      </c>
      <c r="K39" s="136"/>
      <c r="L39" s="48">
        <f>VLOOKUP(テーブル3[[#This Row],[ブランド名]],ブランドリスト[#All],5,FALSE)</f>
        <v>1</v>
      </c>
    </row>
    <row r="40" spans="2:12" hidden="1">
      <c r="B40" s="149">
        <v>1689</v>
      </c>
      <c r="C40" s="58" t="str">
        <f>IFERROR(VLOOKUP(B40,【最新】商品一覧!C:M,2,0),"")</f>
        <v>DURANCE／デュランス</v>
      </c>
      <c r="D40" s="58" t="str">
        <f>IFERROR(VLOOKUP(B40,【最新】商品一覧!C:M,3,0),"")</f>
        <v>プラント</v>
      </c>
      <c r="E40" s="60" t="str">
        <f>IFERROR(VLOOKUP(B40,【最新】商品一覧!C:M,4,0),"")&amp;""</f>
        <v>オードパルファン</v>
      </c>
      <c r="F40" s="66" t="str">
        <f>IFERROR(VLOOKUP(B40,【最新】商品一覧!C:M,5,0),"")&amp;""</f>
        <v>50</v>
      </c>
      <c r="G40" s="63" t="str">
        <f>IFERROR(VLOOKUP(B40,【最新】商品一覧!C:M,6,0),"")&amp;""</f>
        <v>ml</v>
      </c>
      <c r="H40" s="58" t="str">
        <f>IFERROR(VLOOKUP(B40,【最新】商品一覧!C:M,7,0),"")&amp;""</f>
        <v>スパークリングベルベーヌ</v>
      </c>
      <c r="I40" s="167">
        <f>VLOOKUP(テーブル3[[#This Row],[品番]],【最新】商品一覧!C:J,8,FALSE)</f>
        <v>4800</v>
      </c>
      <c r="J40" s="163">
        <v>6000</v>
      </c>
      <c r="K40" s="136"/>
      <c r="L40" s="48">
        <f>VLOOKUP(テーブル3[[#This Row],[ブランド名]],ブランドリスト[#All],5,FALSE)</f>
        <v>1</v>
      </c>
    </row>
    <row r="41" spans="2:12" hidden="1">
      <c r="B41" s="149">
        <v>1690</v>
      </c>
      <c r="C41" s="58" t="str">
        <f>IFERROR(VLOOKUP(B41,【最新】商品一覧!C:M,2,0),"")</f>
        <v>DURANCE／デュランス</v>
      </c>
      <c r="D41" s="58" t="str">
        <f>IFERROR(VLOOKUP(B41,【最新】商品一覧!C:M,3,0),"")</f>
        <v>プラント</v>
      </c>
      <c r="E41" s="60" t="str">
        <f>IFERROR(VLOOKUP(B41,【最新】商品一覧!C:M,4,0),"")&amp;""</f>
        <v>オードパルファン</v>
      </c>
      <c r="F41" s="66" t="str">
        <f>IFERROR(VLOOKUP(B41,【最新】商品一覧!C:M,5,0),"")&amp;""</f>
        <v>50</v>
      </c>
      <c r="G41" s="63" t="str">
        <f>IFERROR(VLOOKUP(B41,【最新】商品一覧!C:M,6,0),"")&amp;""</f>
        <v>ml</v>
      </c>
      <c r="H41" s="58" t="str">
        <f>IFERROR(VLOOKUP(B41,【最新】商品一覧!C:M,7,0),"")&amp;""</f>
        <v>フォーオクロックフラワー</v>
      </c>
      <c r="I41" s="167">
        <f>VLOOKUP(テーブル3[[#This Row],[品番]],【最新】商品一覧!C:J,8,FALSE)</f>
        <v>4800</v>
      </c>
      <c r="J41" s="163">
        <v>6000</v>
      </c>
      <c r="K41" s="136"/>
      <c r="L41" s="48">
        <f>VLOOKUP(テーブル3[[#This Row],[ブランド名]],ブランドリスト[#All],5,FALSE)</f>
        <v>1</v>
      </c>
    </row>
    <row r="42" spans="2:12" hidden="1">
      <c r="B42" s="149">
        <v>1691</v>
      </c>
      <c r="C42" s="58" t="str">
        <f>IFERROR(VLOOKUP(B42,【最新】商品一覧!C:M,2,0),"")</f>
        <v>DURANCE／デュランス</v>
      </c>
      <c r="D42" s="58" t="str">
        <f>IFERROR(VLOOKUP(B42,【最新】商品一覧!C:M,3,0),"")</f>
        <v>プラント</v>
      </c>
      <c r="E42" s="60" t="str">
        <f>IFERROR(VLOOKUP(B42,【最新】商品一覧!C:M,4,0),"")&amp;""</f>
        <v>オードパルファン</v>
      </c>
      <c r="F42" s="66" t="str">
        <f>IFERROR(VLOOKUP(B42,【最新】商品一覧!C:M,5,0),"")&amp;""</f>
        <v>50</v>
      </c>
      <c r="G42" s="63" t="str">
        <f>IFERROR(VLOOKUP(B42,【最新】商品一覧!C:M,6,0),"")&amp;""</f>
        <v>ml</v>
      </c>
      <c r="H42" s="58" t="str">
        <f>IFERROR(VLOOKUP(B42,【最新】商品一覧!C:M,7,0),"")&amp;""</f>
        <v>エクスクイジットベリー</v>
      </c>
      <c r="I42" s="167">
        <f>VLOOKUP(テーブル3[[#This Row],[品番]],【最新】商品一覧!C:J,8,FALSE)</f>
        <v>4800</v>
      </c>
      <c r="J42" s="163">
        <v>6000</v>
      </c>
      <c r="K42" s="136"/>
      <c r="L42" s="48">
        <f>VLOOKUP(テーブル3[[#This Row],[ブランド名]],ブランドリスト[#All],5,FALSE)</f>
        <v>1</v>
      </c>
    </row>
    <row r="43" spans="2:12" hidden="1">
      <c r="B43" s="149">
        <v>1692</v>
      </c>
      <c r="C43" s="58" t="str">
        <f>IFERROR(VLOOKUP(B43,【最新】商品一覧!C:M,2,0),"")</f>
        <v>DURANCE／デュランス</v>
      </c>
      <c r="D43" s="58" t="str">
        <f>IFERROR(VLOOKUP(B43,【最新】商品一覧!C:M,3,0),"")</f>
        <v>プラント</v>
      </c>
      <c r="E43" s="60" t="str">
        <f>IFERROR(VLOOKUP(B43,【最新】商品一覧!C:M,4,0),"")&amp;""</f>
        <v>オードパルファン</v>
      </c>
      <c r="F43" s="66" t="str">
        <f>IFERROR(VLOOKUP(B43,【最新】商品一覧!C:M,5,0),"")&amp;""</f>
        <v>50</v>
      </c>
      <c r="G43" s="63" t="str">
        <f>IFERROR(VLOOKUP(B43,【最新】商品一覧!C:M,6,0),"")&amp;""</f>
        <v>ml</v>
      </c>
      <c r="H43" s="58" t="str">
        <f>IFERROR(VLOOKUP(B43,【最新】商品一覧!C:M,7,0),"")&amp;""</f>
        <v>プリティポピー</v>
      </c>
      <c r="I43" s="167">
        <f>VLOOKUP(テーブル3[[#This Row],[品番]],【最新】商品一覧!C:J,8,FALSE)</f>
        <v>4800</v>
      </c>
      <c r="J43" s="163">
        <v>6000</v>
      </c>
      <c r="K43" s="136"/>
      <c r="L43" s="48">
        <f>VLOOKUP(テーブル3[[#This Row],[ブランド名]],ブランドリスト[#All],5,FALSE)</f>
        <v>1</v>
      </c>
    </row>
    <row r="44" spans="2:12" hidden="1">
      <c r="B44" s="149">
        <v>1693</v>
      </c>
      <c r="C44" s="58" t="str">
        <f>IFERROR(VLOOKUP(B44,【最新】商品一覧!C:M,2,0),"")</f>
        <v>DURANCE／デュランス</v>
      </c>
      <c r="D44" s="58" t="str">
        <f>IFERROR(VLOOKUP(B44,【最新】商品一覧!C:M,3,0),"")</f>
        <v>プラント</v>
      </c>
      <c r="E44" s="60" t="str">
        <f>IFERROR(VLOOKUP(B44,【最新】商品一覧!C:M,4,0),"")&amp;""</f>
        <v>オードパルファン</v>
      </c>
      <c r="F44" s="66" t="str">
        <f>IFERROR(VLOOKUP(B44,【最新】商品一覧!C:M,5,0),"")&amp;""</f>
        <v>50</v>
      </c>
      <c r="G44" s="63" t="str">
        <f>IFERROR(VLOOKUP(B44,【最新】商品一覧!C:M,6,0),"")&amp;""</f>
        <v>ml</v>
      </c>
      <c r="H44" s="58" t="str">
        <f>IFERROR(VLOOKUP(B44,【最新】商品一覧!C:M,7,0),"")&amp;""</f>
        <v>センシュアルモノイ</v>
      </c>
      <c r="I44" s="167">
        <f>VLOOKUP(テーブル3[[#This Row],[品番]],【最新】商品一覧!C:J,8,FALSE)</f>
        <v>4800</v>
      </c>
      <c r="J44" s="163">
        <v>6000</v>
      </c>
      <c r="K44" s="136"/>
      <c r="L44" s="48">
        <f>VLOOKUP(テーブル3[[#This Row],[ブランド名]],ブランドリスト[#All],5,FALSE)</f>
        <v>1</v>
      </c>
    </row>
    <row r="45" spans="2:12" hidden="1">
      <c r="B45" s="149">
        <v>1694</v>
      </c>
      <c r="C45" s="58" t="str">
        <f>IFERROR(VLOOKUP(B45,【最新】商品一覧!C:M,2,0),"")</f>
        <v>DURANCE／デュランス</v>
      </c>
      <c r="D45" s="58" t="str">
        <f>IFERROR(VLOOKUP(B45,【最新】商品一覧!C:M,3,0),"")</f>
        <v>プラント</v>
      </c>
      <c r="E45" s="60" t="str">
        <f>IFERROR(VLOOKUP(B45,【最新】商品一覧!C:M,4,0),"")&amp;""</f>
        <v>オードパルファン</v>
      </c>
      <c r="F45" s="66" t="str">
        <f>IFERROR(VLOOKUP(B45,【最新】商品一覧!C:M,5,0),"")&amp;""</f>
        <v>50</v>
      </c>
      <c r="G45" s="63" t="str">
        <f>IFERROR(VLOOKUP(B45,【最新】商品一覧!C:M,6,0),"")&amp;""</f>
        <v>ml</v>
      </c>
      <c r="H45" s="58" t="str">
        <f>IFERROR(VLOOKUP(B45,【最新】商品一覧!C:M,7,0),"")&amp;""</f>
        <v>スプリングラベンダー</v>
      </c>
      <c r="I45" s="167">
        <f>VLOOKUP(テーブル3[[#This Row],[品番]],【最新】商品一覧!C:J,8,FALSE)</f>
        <v>4800</v>
      </c>
      <c r="J45" s="163">
        <v>6000</v>
      </c>
      <c r="K45" s="136"/>
      <c r="L45" s="48">
        <f>VLOOKUP(テーブル3[[#This Row],[ブランド名]],ブランドリスト[#All],5,FALSE)</f>
        <v>1</v>
      </c>
    </row>
    <row r="46" spans="2:12" hidden="1">
      <c r="B46" s="149">
        <v>1695</v>
      </c>
      <c r="C46" s="58" t="str">
        <f>IFERROR(VLOOKUP(B46,【最新】商品一覧!C:M,2,0),"")</f>
        <v>DURANCE／デュランス</v>
      </c>
      <c r="D46" s="58" t="str">
        <f>IFERROR(VLOOKUP(B46,【最新】商品一覧!C:M,3,0),"")</f>
        <v>プラント</v>
      </c>
      <c r="E46" s="60" t="str">
        <f>IFERROR(VLOOKUP(B46,【最新】商品一覧!C:M,4,0),"")&amp;""</f>
        <v>オードパルファン</v>
      </c>
      <c r="F46" s="66" t="str">
        <f>IFERROR(VLOOKUP(B46,【最新】商品一覧!C:M,5,0),"")&amp;""</f>
        <v>50</v>
      </c>
      <c r="G46" s="63" t="str">
        <f>IFERROR(VLOOKUP(B46,【最新】商品一覧!C:M,6,0),"")&amp;""</f>
        <v>ml</v>
      </c>
      <c r="H46" s="58" t="str">
        <f>IFERROR(VLOOKUP(B46,【最新】商品一覧!C:M,7,0),"")&amp;""</f>
        <v>ラディアントカメリア</v>
      </c>
      <c r="I46" s="167">
        <f>VLOOKUP(テーブル3[[#This Row],[品番]],【最新】商品一覧!C:J,8,FALSE)</f>
        <v>4800</v>
      </c>
      <c r="J46" s="163">
        <v>6000</v>
      </c>
      <c r="K46" s="136"/>
      <c r="L46" s="48">
        <f>VLOOKUP(テーブル3[[#This Row],[ブランド名]],ブランドリスト[#All],5,FALSE)</f>
        <v>1</v>
      </c>
    </row>
    <row r="47" spans="2:12" hidden="1">
      <c r="B47" s="149">
        <v>1696</v>
      </c>
      <c r="C47" s="58" t="str">
        <f>IFERROR(VLOOKUP(B47,【最新】商品一覧!C:M,2,0),"")</f>
        <v>DURANCE／デュランス</v>
      </c>
      <c r="D47" s="58" t="str">
        <f>IFERROR(VLOOKUP(B47,【最新】商品一覧!C:M,3,0),"")</f>
        <v>プラント</v>
      </c>
      <c r="E47" s="60" t="str">
        <f>IFERROR(VLOOKUP(B47,【最新】商品一覧!C:M,4,0),"")&amp;""</f>
        <v>オードパルファン</v>
      </c>
      <c r="F47" s="66" t="str">
        <f>IFERROR(VLOOKUP(B47,【最新】商品一覧!C:M,5,0),"")&amp;""</f>
        <v>50</v>
      </c>
      <c r="G47" s="63" t="str">
        <f>IFERROR(VLOOKUP(B47,【最新】商品一覧!C:M,6,0),"")&amp;""</f>
        <v>ml</v>
      </c>
      <c r="H47" s="58" t="str">
        <f>IFERROR(VLOOKUP(B47,【最新】商品一覧!C:M,7,0),"")&amp;""</f>
        <v>オリエンタルパチュリ</v>
      </c>
      <c r="I47" s="167">
        <f>VLOOKUP(テーブル3[[#This Row],[品番]],【最新】商品一覧!C:J,8,FALSE)</f>
        <v>4800</v>
      </c>
      <c r="J47" s="163">
        <v>6000</v>
      </c>
      <c r="K47" s="136"/>
      <c r="L47" s="48">
        <f>VLOOKUP(テーブル3[[#This Row],[ブランド名]],ブランドリスト[#All],5,FALSE)</f>
        <v>1</v>
      </c>
    </row>
    <row r="48" spans="2:12" hidden="1">
      <c r="B48" s="149">
        <v>1697</v>
      </c>
      <c r="C48" s="58" t="str">
        <f>IFERROR(VLOOKUP(B48,【最新】商品一覧!C:M,2,0),"")</f>
        <v>DURANCE／デュランス</v>
      </c>
      <c r="D48" s="58" t="str">
        <f>IFERROR(VLOOKUP(B48,【最新】商品一覧!C:M,3,0),"")</f>
        <v>プラント</v>
      </c>
      <c r="E48" s="60" t="str">
        <f>IFERROR(VLOOKUP(B48,【最新】商品一覧!C:M,4,0),"")&amp;""</f>
        <v>オードパルファン</v>
      </c>
      <c r="F48" s="66" t="str">
        <f>IFERROR(VLOOKUP(B48,【最新】商品一覧!C:M,5,0),"")&amp;""</f>
        <v>50</v>
      </c>
      <c r="G48" s="63" t="str">
        <f>IFERROR(VLOOKUP(B48,【最新】商品一覧!C:M,6,0),"")&amp;""</f>
        <v>ml</v>
      </c>
      <c r="H48" s="58" t="str">
        <f>IFERROR(VLOOKUP(B48,【最新】商品一覧!C:M,7,0),"")&amp;""</f>
        <v>コットンムスク</v>
      </c>
      <c r="I48" s="167">
        <f>VLOOKUP(テーブル3[[#This Row],[品番]],【最新】商品一覧!C:J,8,FALSE)</f>
        <v>4800</v>
      </c>
      <c r="J48" s="163">
        <v>6000</v>
      </c>
      <c r="K48" s="136"/>
      <c r="L48" s="48">
        <f>VLOOKUP(テーブル3[[#This Row],[ブランド名]],ブランドリスト[#All],5,FALSE)</f>
        <v>1</v>
      </c>
    </row>
    <row r="49" spans="2:12" hidden="1">
      <c r="B49" s="149">
        <v>1698</v>
      </c>
      <c r="C49" s="58" t="str">
        <f>IFERROR(VLOOKUP(B49,【最新】商品一覧!C:M,2,0),"")</f>
        <v>DURANCE／デュランス</v>
      </c>
      <c r="D49" s="58" t="str">
        <f>IFERROR(VLOOKUP(B49,【最新】商品一覧!C:M,3,0),"")</f>
        <v>プラント</v>
      </c>
      <c r="E49" s="60" t="str">
        <f>IFERROR(VLOOKUP(B49,【最新】商品一覧!C:M,4,0),"")&amp;""</f>
        <v>オードパルファン</v>
      </c>
      <c r="F49" s="66" t="str">
        <f>IFERROR(VLOOKUP(B49,【最新】商品一覧!C:M,5,0),"")&amp;""</f>
        <v>50</v>
      </c>
      <c r="G49" s="63" t="str">
        <f>IFERROR(VLOOKUP(B49,【最新】商品一覧!C:M,6,0),"")&amp;""</f>
        <v>ml</v>
      </c>
      <c r="H49" s="58" t="str">
        <f>IFERROR(VLOOKUP(B49,【最新】商品一覧!C:M,7,0),"")&amp;""</f>
        <v>シェイズオブウッド</v>
      </c>
      <c r="I49" s="167">
        <f>VLOOKUP(テーブル3[[#This Row],[品番]],【最新】商品一覧!C:J,8,FALSE)</f>
        <v>4800</v>
      </c>
      <c r="J49" s="163">
        <v>6000</v>
      </c>
      <c r="K49" s="136"/>
      <c r="L49" s="48">
        <f>VLOOKUP(テーブル3[[#This Row],[ブランド名]],ブランドリスト[#All],5,FALSE)</f>
        <v>1</v>
      </c>
    </row>
    <row r="50" spans="2:12" hidden="1">
      <c r="B50" s="149">
        <v>1699</v>
      </c>
      <c r="C50" s="58" t="str">
        <f>IFERROR(VLOOKUP(B50,【最新】商品一覧!C:M,2,0),"")</f>
        <v>DURANCE／デュランス</v>
      </c>
      <c r="D50" s="58" t="str">
        <f>IFERROR(VLOOKUP(B50,【最新】商品一覧!C:M,3,0),"")</f>
        <v>プラント</v>
      </c>
      <c r="E50" s="60" t="str">
        <f>IFERROR(VLOOKUP(B50,【最新】商品一覧!C:M,4,0),"")&amp;""</f>
        <v>オードパルファン</v>
      </c>
      <c r="F50" s="66" t="str">
        <f>IFERROR(VLOOKUP(B50,【最新】商品一覧!C:M,5,0),"")&amp;""</f>
        <v>50</v>
      </c>
      <c r="G50" s="63" t="str">
        <f>IFERROR(VLOOKUP(B50,【最新】商品一覧!C:M,6,0),"")&amp;""</f>
        <v>ml</v>
      </c>
      <c r="H50" s="58" t="str">
        <f>IFERROR(VLOOKUP(B50,【最新】商品一覧!C:M,7,0),"")&amp;""</f>
        <v>デリシャスフィグ</v>
      </c>
      <c r="I50" s="167">
        <f>VLOOKUP(テーブル3[[#This Row],[品番]],【最新】商品一覧!C:J,8,FALSE)</f>
        <v>4800</v>
      </c>
      <c r="J50" s="163">
        <v>6000</v>
      </c>
      <c r="K50" s="136"/>
      <c r="L50" s="48">
        <f>VLOOKUP(テーブル3[[#This Row],[ブランド名]],ブランドリスト[#All],5,FALSE)</f>
        <v>1</v>
      </c>
    </row>
    <row r="51" spans="2:12">
      <c r="B51" s="149">
        <v>1485</v>
      </c>
      <c r="C51" s="58" t="str">
        <f>IFERROR(VLOOKUP(B51,【最新】商品一覧!C:M,2,0),"")</f>
        <v>DURANCE／デュランス</v>
      </c>
      <c r="D51" s="58" t="str">
        <f>IFERROR(VLOOKUP(B51,【最新】商品一覧!C:M,3,0),"")</f>
        <v>プラント</v>
      </c>
      <c r="E51" s="60" t="str">
        <f>IFERROR(VLOOKUP(B51,【最新】商品一覧!C:M,4,0),"")&amp;""</f>
        <v>ディフューザー</v>
      </c>
      <c r="F51" s="66" t="str">
        <f>IFERROR(VLOOKUP(B51,【最新】商品一覧!C:M,5,0),"")&amp;""</f>
        <v>225</v>
      </c>
      <c r="G51" s="63" t="str">
        <f>IFERROR(VLOOKUP(B51,【最新】商品一覧!C:M,6,0),"")&amp;""</f>
        <v>ml</v>
      </c>
      <c r="H51" s="58" t="str">
        <f>IFERROR(VLOOKUP(B51,【最新】商品一覧!C:M,7,0),"")&amp;""</f>
        <v>ローズペタル</v>
      </c>
      <c r="I51" s="167">
        <f>VLOOKUP(テーブル3[[#This Row],[品番]],【最新】商品一覧!C:J,8,FALSE)</f>
        <v>4200</v>
      </c>
      <c r="J51" s="163">
        <v>5000</v>
      </c>
      <c r="K51" s="136" t="s">
        <v>2601</v>
      </c>
      <c r="L51" s="48">
        <f>VLOOKUP(テーブル3[[#This Row],[ブランド名]],ブランドリスト[#All],5,FALSE)</f>
        <v>1</v>
      </c>
    </row>
    <row r="52" spans="2:12" hidden="1">
      <c r="B52" s="149">
        <v>1486</v>
      </c>
      <c r="C52" s="58" t="str">
        <f>IFERROR(VLOOKUP(B52,【最新】商品一覧!C:M,2,0),"")</f>
        <v>DURANCE／デュランス</v>
      </c>
      <c r="D52" s="58" t="str">
        <f>IFERROR(VLOOKUP(B52,【最新】商品一覧!C:M,3,0),"")</f>
        <v>プラント</v>
      </c>
      <c r="E52" s="60" t="str">
        <f>IFERROR(VLOOKUP(B52,【最新】商品一覧!C:M,4,0),"")&amp;""</f>
        <v>ディフューザー</v>
      </c>
      <c r="F52" s="66" t="str">
        <f>IFERROR(VLOOKUP(B52,【最新】商品一覧!C:M,5,0),"")&amp;""</f>
        <v>225</v>
      </c>
      <c r="G52" s="63" t="str">
        <f>IFERROR(VLOOKUP(B52,【最新】商品一覧!C:M,6,0),"")&amp;""</f>
        <v>ml</v>
      </c>
      <c r="H52" s="58" t="str">
        <f>IFERROR(VLOOKUP(B52,【最新】商品一覧!C:M,7,0),"")&amp;""</f>
        <v>ラディアントカメリア</v>
      </c>
      <c r="I52" s="167">
        <f>VLOOKUP(テーブル3[[#This Row],[品番]],【最新】商品一覧!C:J,8,FALSE)</f>
        <v>4200</v>
      </c>
      <c r="J52" s="163">
        <v>5000</v>
      </c>
      <c r="K52" s="136"/>
      <c r="L52" s="48">
        <f>VLOOKUP(テーブル3[[#This Row],[ブランド名]],ブランドリスト[#All],5,FALSE)</f>
        <v>1</v>
      </c>
    </row>
    <row r="53" spans="2:12" hidden="1">
      <c r="B53" s="149">
        <v>1487</v>
      </c>
      <c r="C53" s="58" t="str">
        <f>IFERROR(VLOOKUP(B53,【最新】商品一覧!C:M,2,0),"")</f>
        <v>DURANCE／デュランス</v>
      </c>
      <c r="D53" s="58" t="str">
        <f>IFERROR(VLOOKUP(B53,【最新】商品一覧!C:M,3,0),"")</f>
        <v>プラント</v>
      </c>
      <c r="E53" s="60" t="str">
        <f>IFERROR(VLOOKUP(B53,【最新】商品一覧!C:M,4,0),"")&amp;""</f>
        <v>ディフューザー</v>
      </c>
      <c r="F53" s="66" t="str">
        <f>IFERROR(VLOOKUP(B53,【最新】商品一覧!C:M,5,0),"")&amp;""</f>
        <v>225</v>
      </c>
      <c r="G53" s="63" t="str">
        <f>IFERROR(VLOOKUP(B53,【最新】商品一覧!C:M,6,0),"")&amp;""</f>
        <v>ml</v>
      </c>
      <c r="H53" s="58" t="str">
        <f>IFERROR(VLOOKUP(B53,【最新】商品一覧!C:M,7,0),"")&amp;""</f>
        <v>コットンムスク</v>
      </c>
      <c r="I53" s="167">
        <f>VLOOKUP(テーブル3[[#This Row],[品番]],【最新】商品一覧!C:J,8,FALSE)</f>
        <v>4200</v>
      </c>
      <c r="J53" s="163">
        <v>5000</v>
      </c>
      <c r="K53" s="136"/>
      <c r="L53" s="48">
        <f>VLOOKUP(テーブル3[[#This Row],[ブランド名]],ブランドリスト[#All],5,FALSE)</f>
        <v>1</v>
      </c>
    </row>
    <row r="54" spans="2:12" hidden="1">
      <c r="B54" s="149">
        <v>1488</v>
      </c>
      <c r="C54" s="58" t="str">
        <f>IFERROR(VLOOKUP(B54,【最新】商品一覧!C:M,2,0),"")</f>
        <v>DURANCE／デュランス</v>
      </c>
      <c r="D54" s="58" t="str">
        <f>IFERROR(VLOOKUP(B54,【最新】商品一覧!C:M,3,0),"")</f>
        <v>プラント</v>
      </c>
      <c r="E54" s="60" t="str">
        <f>IFERROR(VLOOKUP(B54,【最新】商品一覧!C:M,4,0),"")&amp;""</f>
        <v>ディフューザー</v>
      </c>
      <c r="F54" s="66" t="str">
        <f>IFERROR(VLOOKUP(B54,【最新】商品一覧!C:M,5,0),"")&amp;""</f>
        <v>225</v>
      </c>
      <c r="G54" s="63" t="str">
        <f>IFERROR(VLOOKUP(B54,【最新】商品一覧!C:M,6,0),"")&amp;""</f>
        <v>ml</v>
      </c>
      <c r="H54" s="58" t="str">
        <f>IFERROR(VLOOKUP(B54,【最新】商品一覧!C:M,7,0),"")&amp;""</f>
        <v>エクスクイジットベリー</v>
      </c>
      <c r="I54" s="167">
        <f>VLOOKUP(テーブル3[[#This Row],[品番]],【最新】商品一覧!C:J,8,FALSE)</f>
        <v>4200</v>
      </c>
      <c r="J54" s="163">
        <v>5000</v>
      </c>
      <c r="K54" s="136"/>
      <c r="L54" s="48">
        <f>VLOOKUP(テーブル3[[#This Row],[ブランド名]],ブランドリスト[#All],5,FALSE)</f>
        <v>1</v>
      </c>
    </row>
    <row r="55" spans="2:12" hidden="1">
      <c r="B55" s="149">
        <v>1489</v>
      </c>
      <c r="C55" s="58" t="str">
        <f>IFERROR(VLOOKUP(B55,【最新】商品一覧!C:M,2,0),"")</f>
        <v>DURANCE／デュランス</v>
      </c>
      <c r="D55" s="58" t="str">
        <f>IFERROR(VLOOKUP(B55,【最新】商品一覧!C:M,3,0),"")</f>
        <v>プラント</v>
      </c>
      <c r="E55" s="60" t="str">
        <f>IFERROR(VLOOKUP(B55,【最新】商品一覧!C:M,4,0),"")&amp;""</f>
        <v>ディフューザー</v>
      </c>
      <c r="F55" s="66" t="str">
        <f>IFERROR(VLOOKUP(B55,【最新】商品一覧!C:M,5,0),"")&amp;""</f>
        <v>225</v>
      </c>
      <c r="G55" s="63" t="str">
        <f>IFERROR(VLOOKUP(B55,【最新】商品一覧!C:M,6,0),"")&amp;""</f>
        <v>ml</v>
      </c>
      <c r="H55" s="58" t="str">
        <f>IFERROR(VLOOKUP(B55,【最新】商品一覧!C:M,7,0),"")&amp;""</f>
        <v>センシュアルモノイ</v>
      </c>
      <c r="I55" s="167">
        <f>VLOOKUP(テーブル3[[#This Row],[品番]],【最新】商品一覧!C:J,8,FALSE)</f>
        <v>4200</v>
      </c>
      <c r="J55" s="163">
        <v>5000</v>
      </c>
      <c r="K55" s="136"/>
      <c r="L55" s="48">
        <f>VLOOKUP(テーブル3[[#This Row],[ブランド名]],ブランドリスト[#All],5,FALSE)</f>
        <v>1</v>
      </c>
    </row>
    <row r="56" spans="2:12" hidden="1">
      <c r="B56" s="149">
        <v>1490</v>
      </c>
      <c r="C56" s="58" t="str">
        <f>IFERROR(VLOOKUP(B56,【最新】商品一覧!C:M,2,0),"")</f>
        <v>DURANCE／デュランス</v>
      </c>
      <c r="D56" s="58" t="str">
        <f>IFERROR(VLOOKUP(B56,【最新】商品一覧!C:M,3,0),"")</f>
        <v>プラント</v>
      </c>
      <c r="E56" s="60" t="str">
        <f>IFERROR(VLOOKUP(B56,【最新】商品一覧!C:M,4,0),"")&amp;""</f>
        <v>ディフューザー</v>
      </c>
      <c r="F56" s="66" t="str">
        <f>IFERROR(VLOOKUP(B56,【最新】商品一覧!C:M,5,0),"")&amp;""</f>
        <v>225</v>
      </c>
      <c r="G56" s="63" t="str">
        <f>IFERROR(VLOOKUP(B56,【最新】商品一覧!C:M,6,0),"")&amp;""</f>
        <v>ml</v>
      </c>
      <c r="H56" s="58" t="str">
        <f>IFERROR(VLOOKUP(B56,【最新】商品一覧!C:M,7,0),"")&amp;""</f>
        <v>スパークリングベルベーヌ</v>
      </c>
      <c r="I56" s="167">
        <f>VLOOKUP(テーブル3[[#This Row],[品番]],【最新】商品一覧!C:J,8,FALSE)</f>
        <v>4200</v>
      </c>
      <c r="J56" s="163">
        <v>5000</v>
      </c>
      <c r="K56" s="136"/>
      <c r="L56" s="48">
        <f>VLOOKUP(テーブル3[[#This Row],[ブランド名]],ブランドリスト[#All],5,FALSE)</f>
        <v>1</v>
      </c>
    </row>
    <row r="57" spans="2:12">
      <c r="B57" s="149">
        <v>1492</v>
      </c>
      <c r="C57" s="58" t="str">
        <f>IFERROR(VLOOKUP(B57,【最新】商品一覧!C:M,2,0),"")</f>
        <v>DURANCE／デュランス</v>
      </c>
      <c r="D57" s="58" t="str">
        <f>IFERROR(VLOOKUP(B57,【最新】商品一覧!C:M,3,0),"")</f>
        <v>プラント</v>
      </c>
      <c r="E57" s="60" t="str">
        <f>IFERROR(VLOOKUP(B57,【最新】商品一覧!C:M,4,0),"")&amp;""</f>
        <v>キャンドル</v>
      </c>
      <c r="F57" s="66" t="str">
        <f>IFERROR(VLOOKUP(B57,【最新】商品一覧!C:M,5,0),"")&amp;""</f>
        <v>180</v>
      </c>
      <c r="G57" s="63" t="str">
        <f>IFERROR(VLOOKUP(B57,【最新】商品一覧!C:M,6,0),"")&amp;""</f>
        <v>g</v>
      </c>
      <c r="H57" s="58" t="str">
        <f>IFERROR(VLOOKUP(B57,【最新】商品一覧!C:M,7,0),"")&amp;""</f>
        <v>ローズペタル</v>
      </c>
      <c r="I57" s="167">
        <f>VLOOKUP(テーブル3[[#This Row],[品番]],【最新】商品一覧!C:J,8,FALSE)</f>
        <v>3600</v>
      </c>
      <c r="J57" s="163">
        <v>4200</v>
      </c>
      <c r="K57" s="136" t="s">
        <v>565</v>
      </c>
      <c r="L57" s="48">
        <f>VLOOKUP(テーブル3[[#This Row],[ブランド名]],ブランドリスト[#All],5,FALSE)</f>
        <v>1</v>
      </c>
    </row>
    <row r="58" spans="2:12" hidden="1">
      <c r="B58" s="149">
        <v>1493</v>
      </c>
      <c r="C58" s="58" t="str">
        <f>IFERROR(VLOOKUP(B58,【最新】商品一覧!C:M,2,0),"")</f>
        <v>DURANCE／デュランス</v>
      </c>
      <c r="D58" s="58" t="str">
        <f>IFERROR(VLOOKUP(B58,【最新】商品一覧!C:M,3,0),"")</f>
        <v>プラント</v>
      </c>
      <c r="E58" s="60" t="str">
        <f>IFERROR(VLOOKUP(B58,【最新】商品一覧!C:M,4,0),"")&amp;""</f>
        <v>キャンドル</v>
      </c>
      <c r="F58" s="66" t="str">
        <f>IFERROR(VLOOKUP(B58,【最新】商品一覧!C:M,5,0),"")&amp;""</f>
        <v>180</v>
      </c>
      <c r="G58" s="63" t="str">
        <f>IFERROR(VLOOKUP(B58,【最新】商品一覧!C:M,6,0),"")&amp;""</f>
        <v>g</v>
      </c>
      <c r="H58" s="58" t="str">
        <f>IFERROR(VLOOKUP(B58,【最新】商品一覧!C:M,7,0),"")&amp;""</f>
        <v>ラディアントカメリア</v>
      </c>
      <c r="I58" s="167">
        <f>VLOOKUP(テーブル3[[#This Row],[品番]],【最新】商品一覧!C:J,8,FALSE)</f>
        <v>3600</v>
      </c>
      <c r="J58" s="163">
        <v>4200</v>
      </c>
      <c r="K58" s="136"/>
      <c r="L58" s="48">
        <f>VLOOKUP(テーブル3[[#This Row],[ブランド名]],ブランドリスト[#All],5,FALSE)</f>
        <v>1</v>
      </c>
    </row>
    <row r="59" spans="2:12" hidden="1">
      <c r="B59" s="149">
        <v>1494</v>
      </c>
      <c r="C59" s="58" t="str">
        <f>IFERROR(VLOOKUP(B59,【最新】商品一覧!C:M,2,0),"")</f>
        <v>DURANCE／デュランス</v>
      </c>
      <c r="D59" s="58" t="str">
        <f>IFERROR(VLOOKUP(B59,【最新】商品一覧!C:M,3,0),"")</f>
        <v>プラント</v>
      </c>
      <c r="E59" s="60" t="str">
        <f>IFERROR(VLOOKUP(B59,【最新】商品一覧!C:M,4,0),"")&amp;""</f>
        <v>キャンドル</v>
      </c>
      <c r="F59" s="66" t="str">
        <f>IFERROR(VLOOKUP(B59,【最新】商品一覧!C:M,5,0),"")&amp;""</f>
        <v>180</v>
      </c>
      <c r="G59" s="63" t="str">
        <f>IFERROR(VLOOKUP(B59,【最新】商品一覧!C:M,6,0),"")&amp;""</f>
        <v>g</v>
      </c>
      <c r="H59" s="58" t="str">
        <f>IFERROR(VLOOKUP(B59,【最新】商品一覧!C:M,7,0),"")&amp;""</f>
        <v>コットンムスク</v>
      </c>
      <c r="I59" s="167">
        <f>VLOOKUP(テーブル3[[#This Row],[品番]],【最新】商品一覧!C:J,8,FALSE)</f>
        <v>3600</v>
      </c>
      <c r="J59" s="163">
        <v>4200</v>
      </c>
      <c r="K59" s="136"/>
      <c r="L59" s="48">
        <f>VLOOKUP(テーブル3[[#This Row],[ブランド名]],ブランドリスト[#All],5,FALSE)</f>
        <v>1</v>
      </c>
    </row>
    <row r="60" spans="2:12" hidden="1">
      <c r="B60" s="150">
        <v>1495</v>
      </c>
      <c r="C60" s="58" t="str">
        <f>IFERROR(VLOOKUP(B60,【最新】商品一覧!C:M,2,0),"")</f>
        <v>DURANCE／デュランス</v>
      </c>
      <c r="D60" s="58" t="str">
        <f>IFERROR(VLOOKUP(B60,【最新】商品一覧!C:M,3,0),"")</f>
        <v>プラント</v>
      </c>
      <c r="E60" s="60" t="str">
        <f>IFERROR(VLOOKUP(B60,【最新】商品一覧!C:M,4,0),"")&amp;""</f>
        <v>キャンドル</v>
      </c>
      <c r="F60" s="66" t="str">
        <f>IFERROR(VLOOKUP(B60,【最新】商品一覧!C:M,5,0),"")&amp;""</f>
        <v>180</v>
      </c>
      <c r="G60" s="63" t="str">
        <f>IFERROR(VLOOKUP(B60,【最新】商品一覧!C:M,6,0),"")&amp;""</f>
        <v>g</v>
      </c>
      <c r="H60" s="58" t="str">
        <f>IFERROR(VLOOKUP(B60,【最新】商品一覧!C:M,7,0),"")&amp;""</f>
        <v>エクスクイジットベリー</v>
      </c>
      <c r="I60" s="167">
        <f>VLOOKUP(テーブル3[[#This Row],[品番]],【最新】商品一覧!C:J,8,FALSE)</f>
        <v>3600</v>
      </c>
      <c r="J60" s="163">
        <v>4200</v>
      </c>
      <c r="K60" s="136"/>
      <c r="L60" s="48">
        <f>VLOOKUP(テーブル3[[#This Row],[ブランド名]],ブランドリスト[#All],5,FALSE)</f>
        <v>1</v>
      </c>
    </row>
    <row r="61" spans="2:12" hidden="1">
      <c r="B61" s="150">
        <v>1496</v>
      </c>
      <c r="C61" s="58" t="str">
        <f>IFERROR(VLOOKUP(B61,【最新】商品一覧!C:M,2,0),"")</f>
        <v>DURANCE／デュランス</v>
      </c>
      <c r="D61" s="58" t="str">
        <f>IFERROR(VLOOKUP(B61,【最新】商品一覧!C:M,3,0),"")</f>
        <v>プラント</v>
      </c>
      <c r="E61" s="60" t="str">
        <f>IFERROR(VLOOKUP(B61,【最新】商品一覧!C:M,4,0),"")&amp;""</f>
        <v>キャンドル</v>
      </c>
      <c r="F61" s="66" t="str">
        <f>IFERROR(VLOOKUP(B61,【最新】商品一覧!C:M,5,0),"")&amp;""</f>
        <v>180</v>
      </c>
      <c r="G61" s="63" t="str">
        <f>IFERROR(VLOOKUP(B61,【最新】商品一覧!C:M,6,0),"")&amp;""</f>
        <v>g</v>
      </c>
      <c r="H61" s="58" t="str">
        <f>IFERROR(VLOOKUP(B61,【最新】商品一覧!C:M,7,0),"")&amp;""</f>
        <v>センシュアルモノイ</v>
      </c>
      <c r="I61" s="167">
        <f>VLOOKUP(テーブル3[[#This Row],[品番]],【最新】商品一覧!C:J,8,FALSE)</f>
        <v>3600</v>
      </c>
      <c r="J61" s="163">
        <v>4200</v>
      </c>
      <c r="K61" s="136"/>
      <c r="L61" s="48">
        <f>VLOOKUP(テーブル3[[#This Row],[ブランド名]],ブランドリスト[#All],5,FALSE)</f>
        <v>1</v>
      </c>
    </row>
    <row r="62" spans="2:12" hidden="1">
      <c r="B62" s="150">
        <v>1497</v>
      </c>
      <c r="C62" s="58" t="str">
        <f>IFERROR(VLOOKUP(B62,【最新】商品一覧!C:M,2,0),"")</f>
        <v>DURANCE／デュランス</v>
      </c>
      <c r="D62" s="58" t="str">
        <f>IFERROR(VLOOKUP(B62,【最新】商品一覧!C:M,3,0),"")</f>
        <v>プラント</v>
      </c>
      <c r="E62" s="60" t="str">
        <f>IFERROR(VLOOKUP(B62,【最新】商品一覧!C:M,4,0),"")&amp;""</f>
        <v>キャンドル</v>
      </c>
      <c r="F62" s="66" t="str">
        <f>IFERROR(VLOOKUP(B62,【最新】商品一覧!C:M,5,0),"")&amp;""</f>
        <v>180</v>
      </c>
      <c r="G62" s="63" t="str">
        <f>IFERROR(VLOOKUP(B62,【最新】商品一覧!C:M,6,0),"")&amp;""</f>
        <v>g</v>
      </c>
      <c r="H62" s="58" t="str">
        <f>IFERROR(VLOOKUP(B62,【最新】商品一覧!C:M,7,0),"")&amp;""</f>
        <v>スパークリングベルベーヌ</v>
      </c>
      <c r="I62" s="167">
        <f>VLOOKUP(テーブル3[[#This Row],[品番]],【最新】商品一覧!C:J,8,FALSE)</f>
        <v>3600</v>
      </c>
      <c r="J62" s="163">
        <v>4200</v>
      </c>
      <c r="K62" s="136"/>
      <c r="L62" s="48">
        <f>VLOOKUP(テーブル3[[#This Row],[ブランド名]],ブランドリスト[#All],5,FALSE)</f>
        <v>1</v>
      </c>
    </row>
    <row r="63" spans="2:12">
      <c r="B63" s="150">
        <v>1474</v>
      </c>
      <c r="C63" s="58" t="str">
        <f>IFERROR(VLOOKUP(B63,【最新】商品一覧!C:M,2,0),"")</f>
        <v>DURANCE／デュランス</v>
      </c>
      <c r="D63" s="58" t="str">
        <f>IFERROR(VLOOKUP(B63,【最新】商品一覧!C:M,3,0),"")</f>
        <v>プラント</v>
      </c>
      <c r="E63" s="60" t="str">
        <f>IFERROR(VLOOKUP(B63,【最新】商品一覧!C:M,4,0),"")&amp;""</f>
        <v>リキッドソープ</v>
      </c>
      <c r="F63" s="66" t="str">
        <f>IFERROR(VLOOKUP(B63,【最新】商品一覧!C:M,5,0),"")&amp;""</f>
        <v>500</v>
      </c>
      <c r="G63" s="63" t="str">
        <f>IFERROR(VLOOKUP(B63,【最新】商品一覧!C:M,6,0),"")&amp;""</f>
        <v>ml</v>
      </c>
      <c r="H63" s="58" t="str">
        <f>IFERROR(VLOOKUP(B63,【最新】商品一覧!C:M,7,0),"")&amp;""</f>
        <v>ローズペタル</v>
      </c>
      <c r="I63" s="167">
        <f>VLOOKUP(テーブル3[[#This Row],[品番]],【最新】商品一覧!C:J,8,FALSE)</f>
        <v>2400</v>
      </c>
      <c r="J63" s="163">
        <v>2800</v>
      </c>
      <c r="K63" s="136" t="s">
        <v>2601</v>
      </c>
      <c r="L63" s="48">
        <f>VLOOKUP(テーブル3[[#This Row],[ブランド名]],ブランドリスト[#All],5,FALSE)</f>
        <v>1</v>
      </c>
    </row>
    <row r="64" spans="2:12" hidden="1">
      <c r="B64" s="150">
        <v>1475</v>
      </c>
      <c r="C64" s="58" t="str">
        <f>IFERROR(VLOOKUP(B64,【最新】商品一覧!C:M,2,0),"")</f>
        <v>DURANCE／デュランス</v>
      </c>
      <c r="D64" s="58" t="str">
        <f>IFERROR(VLOOKUP(B64,【最新】商品一覧!C:M,3,0),"")</f>
        <v>プラント</v>
      </c>
      <c r="E64" s="60" t="str">
        <f>IFERROR(VLOOKUP(B64,【最新】商品一覧!C:M,4,0),"")&amp;""</f>
        <v>リキッドソープ</v>
      </c>
      <c r="F64" s="66" t="str">
        <f>IFERROR(VLOOKUP(B64,【最新】商品一覧!C:M,5,0),"")&amp;""</f>
        <v>500</v>
      </c>
      <c r="G64" s="63" t="str">
        <f>IFERROR(VLOOKUP(B64,【最新】商品一覧!C:M,6,0),"")&amp;""</f>
        <v>ml</v>
      </c>
      <c r="H64" s="58" t="str">
        <f>IFERROR(VLOOKUP(B64,【最新】商品一覧!C:M,7,0),"")&amp;""</f>
        <v>ラディアントカメリア</v>
      </c>
      <c r="I64" s="167">
        <f>VLOOKUP(テーブル3[[#This Row],[品番]],【最新】商品一覧!C:J,8,FALSE)</f>
        <v>2400</v>
      </c>
      <c r="J64" s="163">
        <v>2800</v>
      </c>
      <c r="K64" s="136"/>
      <c r="L64" s="48">
        <f>VLOOKUP(テーブル3[[#This Row],[ブランド名]],ブランドリスト[#All],5,FALSE)</f>
        <v>1</v>
      </c>
    </row>
    <row r="65" spans="2:12" hidden="1">
      <c r="B65" s="150">
        <v>1476</v>
      </c>
      <c r="C65" s="58" t="str">
        <f>IFERROR(VLOOKUP(B65,【最新】商品一覧!C:M,2,0),"")</f>
        <v>DURANCE／デュランス</v>
      </c>
      <c r="D65" s="58" t="str">
        <f>IFERROR(VLOOKUP(B65,【最新】商品一覧!C:M,3,0),"")</f>
        <v>プラント</v>
      </c>
      <c r="E65" s="60" t="str">
        <f>IFERROR(VLOOKUP(B65,【最新】商品一覧!C:M,4,0),"")&amp;""</f>
        <v>リキッドソープ</v>
      </c>
      <c r="F65" s="66" t="str">
        <f>IFERROR(VLOOKUP(B65,【最新】商品一覧!C:M,5,0),"")&amp;""</f>
        <v>500</v>
      </c>
      <c r="G65" s="63" t="str">
        <f>IFERROR(VLOOKUP(B65,【最新】商品一覧!C:M,6,0),"")&amp;""</f>
        <v>ml</v>
      </c>
      <c r="H65" s="58" t="str">
        <f>IFERROR(VLOOKUP(B65,【最新】商品一覧!C:M,7,0),"")&amp;""</f>
        <v>コットンムスク</v>
      </c>
      <c r="I65" s="167">
        <f>VLOOKUP(テーブル3[[#This Row],[品番]],【最新】商品一覧!C:J,8,FALSE)</f>
        <v>2400</v>
      </c>
      <c r="J65" s="163">
        <v>2800</v>
      </c>
      <c r="K65" s="136"/>
      <c r="L65" s="48">
        <f>VLOOKUP(テーブル3[[#This Row],[ブランド名]],ブランドリスト[#All],5,FALSE)</f>
        <v>1</v>
      </c>
    </row>
    <row r="66" spans="2:12" hidden="1">
      <c r="B66" s="150">
        <v>1477</v>
      </c>
      <c r="C66" s="58" t="str">
        <f>IFERROR(VLOOKUP(B66,【最新】商品一覧!C:M,2,0),"")</f>
        <v>DURANCE／デュランス</v>
      </c>
      <c r="D66" s="58" t="str">
        <f>IFERROR(VLOOKUP(B66,【最新】商品一覧!C:M,3,0),"")</f>
        <v>プラント</v>
      </c>
      <c r="E66" s="60" t="str">
        <f>IFERROR(VLOOKUP(B66,【最新】商品一覧!C:M,4,0),"")&amp;""</f>
        <v>リキッドソープ</v>
      </c>
      <c r="F66" s="66" t="str">
        <f>IFERROR(VLOOKUP(B66,【最新】商品一覧!C:M,5,0),"")&amp;""</f>
        <v>500</v>
      </c>
      <c r="G66" s="63" t="str">
        <f>IFERROR(VLOOKUP(B66,【最新】商品一覧!C:M,6,0),"")&amp;""</f>
        <v>ml</v>
      </c>
      <c r="H66" s="58" t="str">
        <f>IFERROR(VLOOKUP(B66,【最新】商品一覧!C:M,7,0),"")&amp;""</f>
        <v>エクスクイジットベリー</v>
      </c>
      <c r="I66" s="167">
        <f>VLOOKUP(テーブル3[[#This Row],[品番]],【最新】商品一覧!C:J,8,FALSE)</f>
        <v>2400</v>
      </c>
      <c r="J66" s="163">
        <v>2800</v>
      </c>
      <c r="K66" s="136"/>
      <c r="L66" s="48">
        <f>VLOOKUP(テーブル3[[#This Row],[ブランド名]],ブランドリスト[#All],5,FALSE)</f>
        <v>1</v>
      </c>
    </row>
    <row r="67" spans="2:12" hidden="1">
      <c r="B67" s="151">
        <v>1478</v>
      </c>
      <c r="C67" s="58" t="str">
        <f>IFERROR(VLOOKUP(B67,【最新】商品一覧!C:M,2,0),"")</f>
        <v>DURANCE／デュランス</v>
      </c>
      <c r="D67" s="58" t="str">
        <f>IFERROR(VLOOKUP(B67,【最新】商品一覧!C:M,3,0),"")</f>
        <v>プラント</v>
      </c>
      <c r="E67" s="60" t="str">
        <f>IFERROR(VLOOKUP(B67,【最新】商品一覧!C:M,4,0),"")&amp;""</f>
        <v>リキッドソープ</v>
      </c>
      <c r="F67" s="66" t="str">
        <f>IFERROR(VLOOKUP(B67,【最新】商品一覧!C:M,5,0),"")&amp;""</f>
        <v>500</v>
      </c>
      <c r="G67" s="63" t="str">
        <f>IFERROR(VLOOKUP(B67,【最新】商品一覧!C:M,6,0),"")&amp;""</f>
        <v>ml</v>
      </c>
      <c r="H67" s="58" t="str">
        <f>IFERROR(VLOOKUP(B67,【最新】商品一覧!C:M,7,0),"")&amp;""</f>
        <v>センシュアルモノイ</v>
      </c>
      <c r="I67" s="167">
        <f>VLOOKUP(テーブル3[[#This Row],[品番]],【最新】商品一覧!C:J,8,FALSE)</f>
        <v>2400</v>
      </c>
      <c r="J67" s="163">
        <v>2800</v>
      </c>
      <c r="K67" s="136"/>
      <c r="L67" s="48">
        <f>VLOOKUP(テーブル3[[#This Row],[ブランド名]],ブランドリスト[#All],5,FALSE)</f>
        <v>1</v>
      </c>
    </row>
    <row r="68" spans="2:12">
      <c r="B68" s="151">
        <v>1661</v>
      </c>
      <c r="C68" s="58" t="str">
        <f>IFERROR(VLOOKUP(B68,【最新】商品一覧!C:M,2,0),"")</f>
        <v>DURANCE／デュランス</v>
      </c>
      <c r="D68" s="58" t="str">
        <f>IFERROR(VLOOKUP(B68,【最新】商品一覧!C:M,3,0),"")</f>
        <v>プラント</v>
      </c>
      <c r="E68" s="60" t="str">
        <f>IFERROR(VLOOKUP(B68,【最新】商品一覧!C:M,4,0),"")&amp;""</f>
        <v>オードトワレ　ミニ</v>
      </c>
      <c r="F68" s="66" t="str">
        <f>IFERROR(VLOOKUP(B68,【最新】商品一覧!C:M,5,0),"")&amp;""</f>
        <v>14</v>
      </c>
      <c r="G68" s="63" t="str">
        <f>IFERROR(VLOOKUP(B68,【最新】商品一覧!C:M,6,0),"")&amp;""</f>
        <v>ml</v>
      </c>
      <c r="H68" s="58" t="str">
        <f>IFERROR(VLOOKUP(B68,【最新】商品一覧!C:M,7,0),"")&amp;""</f>
        <v>ローズペタル</v>
      </c>
      <c r="I68" s="167">
        <f>VLOOKUP(テーブル3[[#This Row],[品番]],【最新】商品一覧!C:J,8,FALSE)</f>
        <v>1280</v>
      </c>
      <c r="J68" s="163">
        <v>1400</v>
      </c>
      <c r="K68" s="136" t="s">
        <v>565</v>
      </c>
      <c r="L68" s="48">
        <f>VLOOKUP(テーブル3[[#This Row],[ブランド名]],ブランドリスト[#All],5,FALSE)</f>
        <v>1</v>
      </c>
    </row>
    <row r="69" spans="2:12" hidden="1">
      <c r="B69" s="151">
        <v>1662</v>
      </c>
      <c r="C69" s="58" t="str">
        <f>IFERROR(VLOOKUP(B69,【最新】商品一覧!C:M,2,0),"")</f>
        <v>DURANCE／デュランス</v>
      </c>
      <c r="D69" s="58" t="str">
        <f>IFERROR(VLOOKUP(B69,【最新】商品一覧!C:M,3,0),"")</f>
        <v>プラント</v>
      </c>
      <c r="E69" s="60" t="str">
        <f>IFERROR(VLOOKUP(B69,【最新】商品一覧!C:M,4,0),"")&amp;""</f>
        <v>オードトワレ　ミニ</v>
      </c>
      <c r="F69" s="66" t="str">
        <f>IFERROR(VLOOKUP(B69,【最新】商品一覧!C:M,5,0),"")&amp;""</f>
        <v>14</v>
      </c>
      <c r="G69" s="63" t="str">
        <f>IFERROR(VLOOKUP(B69,【最新】商品一覧!C:M,6,0),"")&amp;""</f>
        <v>ml</v>
      </c>
      <c r="H69" s="58" t="str">
        <f>IFERROR(VLOOKUP(B69,【最新】商品一覧!C:M,7,0),"")&amp;""</f>
        <v>ラディアントカメリア</v>
      </c>
      <c r="I69" s="167">
        <f>VLOOKUP(テーブル3[[#This Row],[品番]],【最新】商品一覧!C:J,8,FALSE)</f>
        <v>1280</v>
      </c>
      <c r="J69" s="163">
        <v>1400</v>
      </c>
      <c r="K69" s="136"/>
      <c r="L69" s="48">
        <f>VLOOKUP(テーブル3[[#This Row],[ブランド名]],ブランドリスト[#All],5,FALSE)</f>
        <v>1</v>
      </c>
    </row>
    <row r="70" spans="2:12" hidden="1">
      <c r="B70" s="151">
        <v>1663</v>
      </c>
      <c r="C70" s="58" t="str">
        <f>IFERROR(VLOOKUP(B70,【最新】商品一覧!C:M,2,0),"")</f>
        <v>DURANCE／デュランス</v>
      </c>
      <c r="D70" s="58" t="str">
        <f>IFERROR(VLOOKUP(B70,【最新】商品一覧!C:M,3,0),"")</f>
        <v>プラント</v>
      </c>
      <c r="E70" s="60" t="str">
        <f>IFERROR(VLOOKUP(B70,【最新】商品一覧!C:M,4,0),"")&amp;""</f>
        <v>オードトワレ　ミニ</v>
      </c>
      <c r="F70" s="66" t="str">
        <f>IFERROR(VLOOKUP(B70,【最新】商品一覧!C:M,5,0),"")&amp;""</f>
        <v>14</v>
      </c>
      <c r="G70" s="63" t="str">
        <f>IFERROR(VLOOKUP(B70,【最新】商品一覧!C:M,6,0),"")&amp;""</f>
        <v>ml</v>
      </c>
      <c r="H70" s="58" t="str">
        <f>IFERROR(VLOOKUP(B70,【最新】商品一覧!C:M,7,0),"")&amp;""</f>
        <v>センシュアルモノイ</v>
      </c>
      <c r="I70" s="167">
        <f>VLOOKUP(テーブル3[[#This Row],[品番]],【最新】商品一覧!C:J,8,FALSE)</f>
        <v>1280</v>
      </c>
      <c r="J70" s="163">
        <v>1400</v>
      </c>
      <c r="K70" s="136"/>
      <c r="L70" s="48">
        <f>VLOOKUP(テーブル3[[#This Row],[ブランド名]],ブランドリスト[#All],5,FALSE)</f>
        <v>1</v>
      </c>
    </row>
    <row r="71" spans="2:12" hidden="1">
      <c r="B71" s="151">
        <v>1664</v>
      </c>
      <c r="C71" s="58" t="str">
        <f>IFERROR(VLOOKUP(B71,【最新】商品一覧!C:M,2,0),"")</f>
        <v>DURANCE／デュランス</v>
      </c>
      <c r="D71" s="58" t="str">
        <f>IFERROR(VLOOKUP(B71,【最新】商品一覧!C:M,3,0),"")</f>
        <v>プラント</v>
      </c>
      <c r="E71" s="60" t="str">
        <f>IFERROR(VLOOKUP(B71,【最新】商品一覧!C:M,4,0),"")&amp;""</f>
        <v>オードトワレ　ミニ</v>
      </c>
      <c r="F71" s="66" t="str">
        <f>IFERROR(VLOOKUP(B71,【最新】商品一覧!C:M,5,0),"")&amp;""</f>
        <v>14</v>
      </c>
      <c r="G71" s="63" t="str">
        <f>IFERROR(VLOOKUP(B71,【最新】商品一覧!C:M,6,0),"")&amp;""</f>
        <v>ml</v>
      </c>
      <c r="H71" s="58" t="str">
        <f>IFERROR(VLOOKUP(B71,【最新】商品一覧!C:M,7,0),"")&amp;""</f>
        <v>デリケートウォーターリリー</v>
      </c>
      <c r="I71" s="167">
        <f>VLOOKUP(テーブル3[[#This Row],[品番]],【最新】商品一覧!C:J,8,FALSE)</f>
        <v>1280</v>
      </c>
      <c r="J71" s="163">
        <v>1400</v>
      </c>
      <c r="K71" s="136"/>
      <c r="L71" s="48">
        <f>VLOOKUP(テーブル3[[#This Row],[ブランド名]],ブランドリスト[#All],5,FALSE)</f>
        <v>1</v>
      </c>
    </row>
    <row r="72" spans="2:12" hidden="1">
      <c r="B72" s="151">
        <v>1665</v>
      </c>
      <c r="C72" s="58" t="str">
        <f>IFERROR(VLOOKUP(B72,【最新】商品一覧!C:M,2,0),"")</f>
        <v>DURANCE／デュランス</v>
      </c>
      <c r="D72" s="58" t="str">
        <f>IFERROR(VLOOKUP(B72,【最新】商品一覧!C:M,3,0),"")</f>
        <v>プラント</v>
      </c>
      <c r="E72" s="60" t="str">
        <f>IFERROR(VLOOKUP(B72,【最新】商品一覧!C:M,4,0),"")&amp;""</f>
        <v>オードトワレ　ミニ</v>
      </c>
      <c r="F72" s="66" t="str">
        <f>IFERROR(VLOOKUP(B72,【最新】商品一覧!C:M,5,0),"")&amp;""</f>
        <v>14</v>
      </c>
      <c r="G72" s="63" t="str">
        <f>IFERROR(VLOOKUP(B72,【最新】商品一覧!C:M,6,0),"")&amp;""</f>
        <v>ml</v>
      </c>
      <c r="H72" s="58" t="str">
        <f>IFERROR(VLOOKUP(B72,【最新】商品一覧!C:M,7,0),"")&amp;""</f>
        <v>スパークリングベルベーヌ</v>
      </c>
      <c r="I72" s="167">
        <f>VLOOKUP(テーブル3[[#This Row],[品番]],【最新】商品一覧!C:J,8,FALSE)</f>
        <v>1280</v>
      </c>
      <c r="J72" s="163">
        <v>1400</v>
      </c>
      <c r="K72" s="136"/>
      <c r="L72" s="48">
        <f>VLOOKUP(テーブル3[[#This Row],[ブランド名]],ブランドリスト[#All],5,FALSE)</f>
        <v>1</v>
      </c>
    </row>
    <row r="73" spans="2:12" hidden="1">
      <c r="B73" s="151">
        <v>1666</v>
      </c>
      <c r="C73" s="58" t="str">
        <f>IFERROR(VLOOKUP(B73,【最新】商品一覧!C:M,2,0),"")</f>
        <v>DURANCE／デュランス</v>
      </c>
      <c r="D73" s="58" t="str">
        <f>IFERROR(VLOOKUP(B73,【最新】商品一覧!C:M,3,0),"")</f>
        <v>プラント</v>
      </c>
      <c r="E73" s="60" t="str">
        <f>IFERROR(VLOOKUP(B73,【最新】商品一覧!C:M,4,0),"")&amp;""</f>
        <v>オードトワレ　ミニ</v>
      </c>
      <c r="F73" s="66" t="str">
        <f>IFERROR(VLOOKUP(B73,【最新】商品一覧!C:M,5,0),"")&amp;""</f>
        <v>14</v>
      </c>
      <c r="G73" s="63" t="str">
        <f>IFERROR(VLOOKUP(B73,【最新】商品一覧!C:M,6,0),"")&amp;""</f>
        <v>ml</v>
      </c>
      <c r="H73" s="58" t="str">
        <f>IFERROR(VLOOKUP(B73,【最新】商品一覧!C:M,7,0),"")&amp;""</f>
        <v>プリティポピー</v>
      </c>
      <c r="I73" s="167">
        <f>VLOOKUP(テーブル3[[#This Row],[品番]],【最新】商品一覧!C:J,8,FALSE)</f>
        <v>1280</v>
      </c>
      <c r="J73" s="163">
        <v>1400</v>
      </c>
      <c r="K73" s="136"/>
      <c r="L73" s="48">
        <f>VLOOKUP(テーブル3[[#This Row],[ブランド名]],ブランドリスト[#All],5,FALSE)</f>
        <v>1</v>
      </c>
    </row>
    <row r="74" spans="2:12" hidden="1">
      <c r="B74" s="151">
        <v>1667</v>
      </c>
      <c r="C74" s="58" t="str">
        <f>IFERROR(VLOOKUP(B74,【最新】商品一覧!C:M,2,0),"")</f>
        <v>DURANCE／デュランス</v>
      </c>
      <c r="D74" s="58" t="str">
        <f>IFERROR(VLOOKUP(B74,【最新】商品一覧!C:M,3,0),"")</f>
        <v>プラント</v>
      </c>
      <c r="E74" s="60" t="str">
        <f>IFERROR(VLOOKUP(B74,【最新】商品一覧!C:M,4,0),"")&amp;""</f>
        <v>オードトワレ　ミニ</v>
      </c>
      <c r="F74" s="66" t="str">
        <f>IFERROR(VLOOKUP(B74,【最新】商品一覧!C:M,5,0),"")&amp;""</f>
        <v>14</v>
      </c>
      <c r="G74" s="63" t="str">
        <f>IFERROR(VLOOKUP(B74,【最新】商品一覧!C:M,6,0),"")&amp;""</f>
        <v>ml</v>
      </c>
      <c r="H74" s="58" t="str">
        <f>IFERROR(VLOOKUP(B74,【最新】商品一覧!C:M,7,0),"")&amp;""</f>
        <v>コットンムスク</v>
      </c>
      <c r="I74" s="167">
        <f>VLOOKUP(テーブル3[[#This Row],[品番]],【最新】商品一覧!C:J,8,FALSE)</f>
        <v>1280</v>
      </c>
      <c r="J74" s="163">
        <v>1400</v>
      </c>
      <c r="K74" s="136"/>
      <c r="L74" s="48">
        <f>VLOOKUP(テーブル3[[#This Row],[ブランド名]],ブランドリスト[#All],5,FALSE)</f>
        <v>1</v>
      </c>
    </row>
    <row r="75" spans="2:12">
      <c r="B75" s="151">
        <v>1623</v>
      </c>
      <c r="C75" s="58" t="str">
        <f>IFERROR(VLOOKUP(B75,【最新】商品一覧!C:M,2,0),"")</f>
        <v>DURANCE／デュランス</v>
      </c>
      <c r="D75" s="58" t="str">
        <f>IFERROR(VLOOKUP(B75,【最新】商品一覧!C:M,3,0),"")</f>
        <v>プラント</v>
      </c>
      <c r="E75" s="60" t="str">
        <f>IFERROR(VLOOKUP(B75,【最新】商品一覧!C:M,4,0),"")&amp;""</f>
        <v>ハンドクリーム</v>
      </c>
      <c r="F75" s="66" t="str">
        <f>IFERROR(VLOOKUP(B75,【最新】商品一覧!C:M,5,0),"")&amp;""</f>
        <v>30</v>
      </c>
      <c r="G75" s="63" t="str">
        <f>IFERROR(VLOOKUP(B75,【最新】商品一覧!C:M,6,0),"")&amp;""</f>
        <v>ml</v>
      </c>
      <c r="H75" s="58" t="str">
        <f>IFERROR(VLOOKUP(B75,【最新】商品一覧!C:M,7,0),"")&amp;""</f>
        <v>オレンジブロッサム</v>
      </c>
      <c r="I75" s="167">
        <f>VLOOKUP(テーブル3[[#This Row],[品番]],【最新】商品一覧!C:J,8,FALSE)</f>
        <v>1200</v>
      </c>
      <c r="J75" s="163">
        <v>1400</v>
      </c>
      <c r="K75" s="136" t="s">
        <v>2645</v>
      </c>
      <c r="L75" s="48">
        <f>VLOOKUP(テーブル3[[#This Row],[ブランド名]],ブランドリスト[#All],5,FALSE)</f>
        <v>1</v>
      </c>
    </row>
    <row r="76" spans="2:12" hidden="1">
      <c r="B76" s="151">
        <v>1625</v>
      </c>
      <c r="C76" s="58" t="str">
        <f>IFERROR(VLOOKUP(B76,【最新】商品一覧!C:M,2,0),"")</f>
        <v>DURANCE／デュランス</v>
      </c>
      <c r="D76" s="58" t="str">
        <f>IFERROR(VLOOKUP(B76,【最新】商品一覧!C:M,3,0),"")</f>
        <v>プラント</v>
      </c>
      <c r="E76" s="60" t="str">
        <f>IFERROR(VLOOKUP(B76,【最新】商品一覧!C:M,4,0),"")&amp;""</f>
        <v>ハンドクリーム</v>
      </c>
      <c r="F76" s="66" t="str">
        <f>IFERROR(VLOOKUP(B76,【最新】商品一覧!C:M,5,0),"")&amp;""</f>
        <v>30</v>
      </c>
      <c r="G76" s="63" t="str">
        <f>IFERROR(VLOOKUP(B76,【最新】商品一覧!C:M,6,0),"")&amp;""</f>
        <v>ml</v>
      </c>
      <c r="H76" s="58" t="str">
        <f>IFERROR(VLOOKUP(B76,【最新】商品一覧!C:M,7,0),"")&amp;""</f>
        <v>デリケートウォーターリリー</v>
      </c>
      <c r="I76" s="167">
        <f>VLOOKUP(テーブル3[[#This Row],[品番]],【最新】商品一覧!C:J,8,FALSE)</f>
        <v>1200</v>
      </c>
      <c r="J76" s="163">
        <v>1400</v>
      </c>
      <c r="K76" s="136"/>
      <c r="L76" s="48">
        <f>VLOOKUP(テーブル3[[#This Row],[ブランド名]],ブランドリスト[#All],5,FALSE)</f>
        <v>1</v>
      </c>
    </row>
    <row r="77" spans="2:12" hidden="1">
      <c r="B77" s="151">
        <v>1668</v>
      </c>
      <c r="C77" s="58" t="str">
        <f>IFERROR(VLOOKUP(B77,【最新】商品一覧!C:M,2,0),"")</f>
        <v>DURANCE／デュランス</v>
      </c>
      <c r="D77" s="58" t="str">
        <f>IFERROR(VLOOKUP(B77,【最新】商品一覧!C:M,3,0),"")</f>
        <v>プラント</v>
      </c>
      <c r="E77" s="60" t="str">
        <f>IFERROR(VLOOKUP(B77,【最新】商品一覧!C:M,4,0),"")&amp;""</f>
        <v>ハンドクリーム</v>
      </c>
      <c r="F77" s="66" t="str">
        <f>IFERROR(VLOOKUP(B77,【最新】商品一覧!C:M,5,0),"")&amp;""</f>
        <v>30</v>
      </c>
      <c r="G77" s="63" t="str">
        <f>IFERROR(VLOOKUP(B77,【最新】商品一覧!C:M,6,0),"")&amp;""</f>
        <v>ml</v>
      </c>
      <c r="H77" s="58" t="str">
        <f>IFERROR(VLOOKUP(B77,【最新】商品一覧!C:M,7,0),"")&amp;""</f>
        <v>ローズペタル</v>
      </c>
      <c r="I77" s="167">
        <f>VLOOKUP(テーブル3[[#This Row],[品番]],【最新】商品一覧!C:J,8,FALSE)</f>
        <v>1200</v>
      </c>
      <c r="J77" s="163">
        <v>1400</v>
      </c>
      <c r="K77" s="136"/>
      <c r="L77" s="48">
        <f>VLOOKUP(テーブル3[[#This Row],[ブランド名]],ブランドリスト[#All],5,FALSE)</f>
        <v>1</v>
      </c>
    </row>
    <row r="78" spans="2:12" hidden="1">
      <c r="B78" s="151">
        <v>1669</v>
      </c>
      <c r="C78" s="58" t="str">
        <f>IFERROR(VLOOKUP(B78,【最新】商品一覧!C:M,2,0),"")</f>
        <v>DURANCE／デュランス</v>
      </c>
      <c r="D78" s="58" t="str">
        <f>IFERROR(VLOOKUP(B78,【最新】商品一覧!C:M,3,0),"")</f>
        <v>プラント</v>
      </c>
      <c r="E78" s="60" t="str">
        <f>IFERROR(VLOOKUP(B78,【最新】商品一覧!C:M,4,0),"")&amp;""</f>
        <v>ハンドクリーム</v>
      </c>
      <c r="F78" s="66" t="str">
        <f>IFERROR(VLOOKUP(B78,【最新】商品一覧!C:M,5,0),"")&amp;""</f>
        <v>30</v>
      </c>
      <c r="G78" s="63" t="str">
        <f>IFERROR(VLOOKUP(B78,【最新】商品一覧!C:M,6,0),"")&amp;""</f>
        <v>ml</v>
      </c>
      <c r="H78" s="58" t="str">
        <f>IFERROR(VLOOKUP(B78,【最新】商品一覧!C:M,7,0),"")&amp;""</f>
        <v>スパークリングベルベーヌ</v>
      </c>
      <c r="I78" s="167">
        <f>VLOOKUP(テーブル3[[#This Row],[品番]],【最新】商品一覧!C:J,8,FALSE)</f>
        <v>1200</v>
      </c>
      <c r="J78" s="163">
        <v>1400</v>
      </c>
      <c r="K78" s="136"/>
      <c r="L78" s="48">
        <f>VLOOKUP(テーブル3[[#This Row],[ブランド名]],ブランドリスト[#All],5,FALSE)</f>
        <v>1</v>
      </c>
    </row>
    <row r="79" spans="2:12" hidden="1">
      <c r="B79" s="151">
        <v>1670</v>
      </c>
      <c r="C79" s="58" t="str">
        <f>IFERROR(VLOOKUP(B79,【最新】商品一覧!C:M,2,0),"")</f>
        <v>DURANCE／デュランス</v>
      </c>
      <c r="D79" s="58" t="str">
        <f>IFERROR(VLOOKUP(B79,【最新】商品一覧!C:M,3,0),"")</f>
        <v>プラント</v>
      </c>
      <c r="E79" s="60" t="str">
        <f>IFERROR(VLOOKUP(B79,【最新】商品一覧!C:M,4,0),"")&amp;""</f>
        <v>ハンドクリーム</v>
      </c>
      <c r="F79" s="66" t="str">
        <f>IFERROR(VLOOKUP(B79,【最新】商品一覧!C:M,5,0),"")&amp;""</f>
        <v>30</v>
      </c>
      <c r="G79" s="63" t="str">
        <f>IFERROR(VLOOKUP(B79,【最新】商品一覧!C:M,6,0),"")&amp;""</f>
        <v>ml</v>
      </c>
      <c r="H79" s="58" t="str">
        <f>IFERROR(VLOOKUP(B79,【最新】商品一覧!C:M,7,0),"")&amp;""</f>
        <v>フォーオクロックフラワー</v>
      </c>
      <c r="I79" s="167">
        <f>VLOOKUP(テーブル3[[#This Row],[品番]],【最新】商品一覧!C:J,8,FALSE)</f>
        <v>1200</v>
      </c>
      <c r="J79" s="163">
        <v>1400</v>
      </c>
      <c r="K79" s="136"/>
      <c r="L79" s="48">
        <f>VLOOKUP(テーブル3[[#This Row],[ブランド名]],ブランドリスト[#All],5,FALSE)</f>
        <v>1</v>
      </c>
    </row>
    <row r="80" spans="2:12" hidden="1">
      <c r="B80" s="151">
        <v>1671</v>
      </c>
      <c r="C80" s="58" t="str">
        <f>IFERROR(VLOOKUP(B80,【最新】商品一覧!C:M,2,0),"")</f>
        <v>DURANCE／デュランス</v>
      </c>
      <c r="D80" s="58" t="str">
        <f>IFERROR(VLOOKUP(B80,【最新】商品一覧!C:M,3,0),"")</f>
        <v>プラント</v>
      </c>
      <c r="E80" s="60" t="str">
        <f>IFERROR(VLOOKUP(B80,【最新】商品一覧!C:M,4,0),"")&amp;""</f>
        <v>ハンドクリーム</v>
      </c>
      <c r="F80" s="66" t="str">
        <f>IFERROR(VLOOKUP(B80,【最新】商品一覧!C:M,5,0),"")&amp;""</f>
        <v>30</v>
      </c>
      <c r="G80" s="63" t="str">
        <f>IFERROR(VLOOKUP(B80,【最新】商品一覧!C:M,6,0),"")&amp;""</f>
        <v>ml</v>
      </c>
      <c r="H80" s="58" t="str">
        <f>IFERROR(VLOOKUP(B80,【最新】商品一覧!C:M,7,0),"")&amp;""</f>
        <v>エクスクイジットベリー</v>
      </c>
      <c r="I80" s="167">
        <f>VLOOKUP(テーブル3[[#This Row],[品番]],【最新】商品一覧!C:J,8,FALSE)</f>
        <v>1200</v>
      </c>
      <c r="J80" s="163">
        <v>1400</v>
      </c>
      <c r="K80" s="136"/>
      <c r="L80" s="48">
        <f>VLOOKUP(テーブル3[[#This Row],[ブランド名]],ブランドリスト[#All],5,FALSE)</f>
        <v>1</v>
      </c>
    </row>
    <row r="81" spans="2:12" hidden="1">
      <c r="B81" s="151">
        <v>1672</v>
      </c>
      <c r="C81" s="58" t="str">
        <f>IFERROR(VLOOKUP(B81,【最新】商品一覧!C:M,2,0),"")</f>
        <v>DURANCE／デュランス</v>
      </c>
      <c r="D81" s="58" t="str">
        <f>IFERROR(VLOOKUP(B81,【最新】商品一覧!C:M,3,0),"")</f>
        <v>プラント</v>
      </c>
      <c r="E81" s="60" t="str">
        <f>IFERROR(VLOOKUP(B81,【最新】商品一覧!C:M,4,0),"")&amp;""</f>
        <v>ハンドクリーム</v>
      </c>
      <c r="F81" s="66" t="str">
        <f>IFERROR(VLOOKUP(B81,【最新】商品一覧!C:M,5,0),"")&amp;""</f>
        <v>30</v>
      </c>
      <c r="G81" s="63" t="str">
        <f>IFERROR(VLOOKUP(B81,【最新】商品一覧!C:M,6,0),"")&amp;""</f>
        <v>ml</v>
      </c>
      <c r="H81" s="58" t="str">
        <f>IFERROR(VLOOKUP(B81,【最新】商品一覧!C:M,7,0),"")&amp;""</f>
        <v>プリティポピー</v>
      </c>
      <c r="I81" s="167">
        <f>VLOOKUP(テーブル3[[#This Row],[品番]],【最新】商品一覧!C:J,8,FALSE)</f>
        <v>1200</v>
      </c>
      <c r="J81" s="163">
        <v>1400</v>
      </c>
      <c r="K81" s="136"/>
      <c r="L81" s="48">
        <f>VLOOKUP(テーブル3[[#This Row],[ブランド名]],ブランドリスト[#All],5,FALSE)</f>
        <v>1</v>
      </c>
    </row>
    <row r="82" spans="2:12" hidden="1">
      <c r="B82" s="151">
        <v>1673</v>
      </c>
      <c r="C82" s="58" t="str">
        <f>IFERROR(VLOOKUP(B82,【最新】商品一覧!C:M,2,0),"")</f>
        <v>DURANCE／デュランス</v>
      </c>
      <c r="D82" s="58" t="str">
        <f>IFERROR(VLOOKUP(B82,【最新】商品一覧!C:M,3,0),"")</f>
        <v>プラント</v>
      </c>
      <c r="E82" s="60" t="str">
        <f>IFERROR(VLOOKUP(B82,【最新】商品一覧!C:M,4,0),"")&amp;""</f>
        <v>ハンドクリーム</v>
      </c>
      <c r="F82" s="66" t="str">
        <f>IFERROR(VLOOKUP(B82,【最新】商品一覧!C:M,5,0),"")&amp;""</f>
        <v>30</v>
      </c>
      <c r="G82" s="63" t="str">
        <f>IFERROR(VLOOKUP(B82,【最新】商品一覧!C:M,6,0),"")&amp;""</f>
        <v>ml</v>
      </c>
      <c r="H82" s="58" t="str">
        <f>IFERROR(VLOOKUP(B82,【最新】商品一覧!C:M,7,0),"")&amp;""</f>
        <v>センシュアルモノイ</v>
      </c>
      <c r="I82" s="167">
        <f>VLOOKUP(テーブル3[[#This Row],[品番]],【最新】商品一覧!C:J,8,FALSE)</f>
        <v>1200</v>
      </c>
      <c r="J82" s="163">
        <v>1400</v>
      </c>
      <c r="K82" s="136"/>
      <c r="L82" s="48">
        <f>VLOOKUP(テーブル3[[#This Row],[ブランド名]],ブランドリスト[#All],5,FALSE)</f>
        <v>1</v>
      </c>
    </row>
    <row r="83" spans="2:12" hidden="1">
      <c r="B83" s="151">
        <v>1674</v>
      </c>
      <c r="C83" s="58" t="str">
        <f>IFERROR(VLOOKUP(B83,【最新】商品一覧!C:M,2,0),"")</f>
        <v>DURANCE／デュランス</v>
      </c>
      <c r="D83" s="58" t="str">
        <f>IFERROR(VLOOKUP(B83,【最新】商品一覧!C:M,3,0),"")</f>
        <v>プラント</v>
      </c>
      <c r="E83" s="60" t="str">
        <f>IFERROR(VLOOKUP(B83,【最新】商品一覧!C:M,4,0),"")&amp;""</f>
        <v>ハンドクリーム</v>
      </c>
      <c r="F83" s="66" t="str">
        <f>IFERROR(VLOOKUP(B83,【最新】商品一覧!C:M,5,0),"")&amp;""</f>
        <v>30</v>
      </c>
      <c r="G83" s="63" t="str">
        <f>IFERROR(VLOOKUP(B83,【最新】商品一覧!C:M,6,0),"")&amp;""</f>
        <v>ml</v>
      </c>
      <c r="H83" s="58" t="str">
        <f>IFERROR(VLOOKUP(B83,【最新】商品一覧!C:M,7,0),"")&amp;""</f>
        <v>スプリングラベンダー</v>
      </c>
      <c r="I83" s="167">
        <f>VLOOKUP(テーブル3[[#This Row],[品番]],【最新】商品一覧!C:J,8,FALSE)</f>
        <v>1200</v>
      </c>
      <c r="J83" s="163">
        <v>1400</v>
      </c>
      <c r="K83" s="136"/>
      <c r="L83" s="48">
        <f>VLOOKUP(テーブル3[[#This Row],[ブランド名]],ブランドリスト[#All],5,FALSE)</f>
        <v>1</v>
      </c>
    </row>
    <row r="84" spans="2:12" hidden="1">
      <c r="B84" s="151">
        <v>1675</v>
      </c>
      <c r="C84" s="58" t="str">
        <f>IFERROR(VLOOKUP(B84,【最新】商品一覧!C:M,2,0),"")</f>
        <v>DURANCE／デュランス</v>
      </c>
      <c r="D84" s="58" t="str">
        <f>IFERROR(VLOOKUP(B84,【最新】商品一覧!C:M,3,0),"")</f>
        <v>プラント</v>
      </c>
      <c r="E84" s="60" t="str">
        <f>IFERROR(VLOOKUP(B84,【最新】商品一覧!C:M,4,0),"")&amp;""</f>
        <v>ハンドクリーム</v>
      </c>
      <c r="F84" s="66" t="str">
        <f>IFERROR(VLOOKUP(B84,【最新】商品一覧!C:M,5,0),"")&amp;""</f>
        <v>30</v>
      </c>
      <c r="G84" s="63" t="str">
        <f>IFERROR(VLOOKUP(B84,【最新】商品一覧!C:M,6,0),"")&amp;""</f>
        <v>ml</v>
      </c>
      <c r="H84" s="58" t="str">
        <f>IFERROR(VLOOKUP(B84,【最新】商品一覧!C:M,7,0),"")&amp;""</f>
        <v>ラディアントカメリア</v>
      </c>
      <c r="I84" s="167">
        <f>VLOOKUP(テーブル3[[#This Row],[品番]],【最新】商品一覧!C:J,8,FALSE)</f>
        <v>1200</v>
      </c>
      <c r="J84" s="163">
        <v>1400</v>
      </c>
      <c r="K84" s="136"/>
      <c r="L84" s="48">
        <f>VLOOKUP(テーブル3[[#This Row],[ブランド名]],ブランドリスト[#All],5,FALSE)</f>
        <v>1</v>
      </c>
    </row>
    <row r="85" spans="2:12" hidden="1">
      <c r="B85" s="151">
        <v>1676</v>
      </c>
      <c r="C85" s="58" t="str">
        <f>IFERROR(VLOOKUP(B85,【最新】商品一覧!C:M,2,0),"")</f>
        <v>DURANCE／デュランス</v>
      </c>
      <c r="D85" s="58" t="str">
        <f>IFERROR(VLOOKUP(B85,【最新】商品一覧!C:M,3,0),"")</f>
        <v>プラント</v>
      </c>
      <c r="E85" s="60" t="str">
        <f>IFERROR(VLOOKUP(B85,【最新】商品一覧!C:M,4,0),"")&amp;""</f>
        <v>ハンドクリーム</v>
      </c>
      <c r="F85" s="66" t="str">
        <f>IFERROR(VLOOKUP(B85,【最新】商品一覧!C:M,5,0),"")&amp;""</f>
        <v>30</v>
      </c>
      <c r="G85" s="63" t="str">
        <f>IFERROR(VLOOKUP(B85,【最新】商品一覧!C:M,6,0),"")&amp;""</f>
        <v>ml</v>
      </c>
      <c r="H85" s="58" t="str">
        <f>IFERROR(VLOOKUP(B85,【最新】商品一覧!C:M,7,0),"")&amp;""</f>
        <v>オリエンタルパチュリ</v>
      </c>
      <c r="I85" s="167">
        <f>VLOOKUP(テーブル3[[#This Row],[品番]],【最新】商品一覧!C:J,8,FALSE)</f>
        <v>1200</v>
      </c>
      <c r="J85" s="163">
        <v>1400</v>
      </c>
      <c r="K85" s="136"/>
      <c r="L85" s="48">
        <f>VLOOKUP(テーブル3[[#This Row],[ブランド名]],ブランドリスト[#All],5,FALSE)</f>
        <v>1</v>
      </c>
    </row>
    <row r="86" spans="2:12" hidden="1">
      <c r="B86" s="151">
        <v>1677</v>
      </c>
      <c r="C86" s="58" t="str">
        <f>IFERROR(VLOOKUP(B86,【最新】商品一覧!C:M,2,0),"")</f>
        <v>DURANCE／デュランス</v>
      </c>
      <c r="D86" s="58" t="str">
        <f>IFERROR(VLOOKUP(B86,【最新】商品一覧!C:M,3,0),"")</f>
        <v>プラント</v>
      </c>
      <c r="E86" s="60" t="str">
        <f>IFERROR(VLOOKUP(B86,【最新】商品一覧!C:M,4,0),"")&amp;""</f>
        <v>ハンドクリーム</v>
      </c>
      <c r="F86" s="66" t="str">
        <f>IFERROR(VLOOKUP(B86,【最新】商品一覧!C:M,5,0),"")&amp;""</f>
        <v>30</v>
      </c>
      <c r="G86" s="63" t="str">
        <f>IFERROR(VLOOKUP(B86,【最新】商品一覧!C:M,6,0),"")&amp;""</f>
        <v>ml</v>
      </c>
      <c r="H86" s="58" t="str">
        <f>IFERROR(VLOOKUP(B86,【最新】商品一覧!C:M,7,0),"")&amp;""</f>
        <v>コットンムスク</v>
      </c>
      <c r="I86" s="167">
        <f>VLOOKUP(テーブル3[[#This Row],[品番]],【最新】商品一覧!C:J,8,FALSE)</f>
        <v>1200</v>
      </c>
      <c r="J86" s="163">
        <v>1400</v>
      </c>
      <c r="K86" s="136"/>
      <c r="L86" s="48">
        <f>VLOOKUP(テーブル3[[#This Row],[ブランド名]],ブランドリスト[#All],5,FALSE)</f>
        <v>1</v>
      </c>
    </row>
    <row r="87" spans="2:12" hidden="1">
      <c r="B87" s="151">
        <v>1678</v>
      </c>
      <c r="C87" s="58" t="str">
        <f>IFERROR(VLOOKUP(B87,【最新】商品一覧!C:M,2,0),"")</f>
        <v>DURANCE／デュランス</v>
      </c>
      <c r="D87" s="58" t="str">
        <f>IFERROR(VLOOKUP(B87,【最新】商品一覧!C:M,3,0),"")</f>
        <v>プラント</v>
      </c>
      <c r="E87" s="60" t="str">
        <f>IFERROR(VLOOKUP(B87,【最新】商品一覧!C:M,4,0),"")&amp;""</f>
        <v>ハンドクリーム</v>
      </c>
      <c r="F87" s="66" t="str">
        <f>IFERROR(VLOOKUP(B87,【最新】商品一覧!C:M,5,0),"")&amp;""</f>
        <v>30</v>
      </c>
      <c r="G87" s="63" t="str">
        <f>IFERROR(VLOOKUP(B87,【最新】商品一覧!C:M,6,0),"")&amp;""</f>
        <v>ml</v>
      </c>
      <c r="H87" s="58" t="str">
        <f>IFERROR(VLOOKUP(B87,【最新】商品一覧!C:M,7,0),"")&amp;""</f>
        <v>シェイズオブウッド</v>
      </c>
      <c r="I87" s="167">
        <f>VLOOKUP(テーブル3[[#This Row],[品番]],【最新】商品一覧!C:J,8,FALSE)</f>
        <v>1200</v>
      </c>
      <c r="J87" s="163">
        <v>1400</v>
      </c>
      <c r="K87" s="136"/>
      <c r="L87" s="48">
        <f>VLOOKUP(テーブル3[[#This Row],[ブランド名]],ブランドリスト[#All],5,FALSE)</f>
        <v>1</v>
      </c>
    </row>
    <row r="88" spans="2:12" hidden="1">
      <c r="B88" s="151">
        <v>1679</v>
      </c>
      <c r="C88" s="58" t="str">
        <f>IFERROR(VLOOKUP(B88,【最新】商品一覧!C:M,2,0),"")</f>
        <v>DURANCE／デュランス</v>
      </c>
      <c r="D88" s="58" t="str">
        <f>IFERROR(VLOOKUP(B88,【最新】商品一覧!C:M,3,0),"")</f>
        <v>プラント</v>
      </c>
      <c r="E88" s="60" t="str">
        <f>IFERROR(VLOOKUP(B88,【最新】商品一覧!C:M,4,0),"")&amp;""</f>
        <v>ハンドクリーム</v>
      </c>
      <c r="F88" s="66" t="str">
        <f>IFERROR(VLOOKUP(B88,【最新】商品一覧!C:M,5,0),"")&amp;""</f>
        <v>30</v>
      </c>
      <c r="G88" s="63" t="str">
        <f>IFERROR(VLOOKUP(B88,【最新】商品一覧!C:M,6,0),"")&amp;""</f>
        <v>ml</v>
      </c>
      <c r="H88" s="58" t="str">
        <f>IFERROR(VLOOKUP(B88,【最新】商品一覧!C:M,7,0),"")&amp;""</f>
        <v>デリシャスフィグ</v>
      </c>
      <c r="I88" s="167">
        <f>VLOOKUP(テーブル3[[#This Row],[品番]],【最新】商品一覧!C:J,8,FALSE)</f>
        <v>1200</v>
      </c>
      <c r="J88" s="163">
        <v>1400</v>
      </c>
      <c r="K88" s="136"/>
      <c r="L88" s="48">
        <f>VLOOKUP(テーブル3[[#This Row],[ブランド名]],ブランドリスト[#All],5,FALSE)</f>
        <v>1</v>
      </c>
    </row>
    <row r="89" spans="2:12">
      <c r="B89" s="151">
        <v>1000</v>
      </c>
      <c r="C89" s="58" t="str">
        <f>IFERROR(VLOOKUP(B89,【最新】商品一覧!C:M,2,0),"")</f>
        <v>DURANCE／デュランス</v>
      </c>
      <c r="D89" s="58" t="str">
        <f>IFERROR(VLOOKUP(B89,【最新】商品一覧!C:M,3,0),"")</f>
        <v>フレグランスブーケ</v>
      </c>
      <c r="E89" s="60" t="str">
        <f>IFERROR(VLOOKUP(B89,【最新】商品一覧!C:M,4,0),"")&amp;""</f>
        <v>フレグランスブーケ</v>
      </c>
      <c r="F89" s="66" t="str">
        <f>IFERROR(VLOOKUP(B89,【最新】商品一覧!C:M,5,0),"")&amp;""</f>
        <v>100</v>
      </c>
      <c r="G89" s="63" t="str">
        <f>IFERROR(VLOOKUP(B89,【最新】商品一覧!C:M,6,0),"")&amp;""</f>
        <v>ml</v>
      </c>
      <c r="H89" s="58" t="str">
        <f>IFERROR(VLOOKUP(B89,【最新】商品一覧!C:M,7,0),"")&amp;""</f>
        <v>ローズ</v>
      </c>
      <c r="I89" s="167">
        <f>VLOOKUP(テーブル3[[#This Row],[品番]],【最新】商品一覧!C:J,8,FALSE)</f>
        <v>3600</v>
      </c>
      <c r="J89" s="163">
        <v>4000</v>
      </c>
      <c r="K89" s="136" t="s">
        <v>2601</v>
      </c>
      <c r="L89" s="48">
        <f>VLOOKUP(テーブル3[[#This Row],[ブランド名]],ブランドリスト[#All],5,FALSE)</f>
        <v>1</v>
      </c>
    </row>
    <row r="90" spans="2:12" hidden="1">
      <c r="B90" s="151">
        <v>1001</v>
      </c>
      <c r="C90" s="58" t="str">
        <f>IFERROR(VLOOKUP(B90,【最新】商品一覧!C:M,2,0),"")</f>
        <v>DURANCE／デュランス</v>
      </c>
      <c r="D90" s="58" t="str">
        <f>IFERROR(VLOOKUP(B90,【最新】商品一覧!C:M,3,0),"")</f>
        <v>フレグランスブーケ</v>
      </c>
      <c r="E90" s="60" t="str">
        <f>IFERROR(VLOOKUP(B90,【最新】商品一覧!C:M,4,0),"")&amp;""</f>
        <v>フレグランスブーケ</v>
      </c>
      <c r="F90" s="66" t="str">
        <f>IFERROR(VLOOKUP(B90,【最新】商品一覧!C:M,5,0),"")&amp;""</f>
        <v>100</v>
      </c>
      <c r="G90" s="63" t="str">
        <f>IFERROR(VLOOKUP(B90,【最新】商品一覧!C:M,6,0),"")&amp;""</f>
        <v>ml</v>
      </c>
      <c r="H90" s="58" t="str">
        <f>IFERROR(VLOOKUP(B90,【最新】商品一覧!C:M,7,0),"")&amp;""</f>
        <v>ラベンダー</v>
      </c>
      <c r="I90" s="167">
        <f>VLOOKUP(テーブル3[[#This Row],[品番]],【最新】商品一覧!C:J,8,FALSE)</f>
        <v>3600</v>
      </c>
      <c r="J90" s="163">
        <v>4000</v>
      </c>
      <c r="K90" s="136"/>
      <c r="L90" s="48">
        <f>VLOOKUP(テーブル3[[#This Row],[ブランド名]],ブランドリスト[#All],5,FALSE)</f>
        <v>1</v>
      </c>
    </row>
    <row r="91" spans="2:12" hidden="1">
      <c r="B91" s="151">
        <v>1002</v>
      </c>
      <c r="C91" s="58" t="str">
        <f>IFERROR(VLOOKUP(B91,【最新】商品一覧!C:M,2,0),"")</f>
        <v>DURANCE／デュランス</v>
      </c>
      <c r="D91" s="58" t="str">
        <f>IFERROR(VLOOKUP(B91,【最新】商品一覧!C:M,3,0),"")</f>
        <v>フレグランスブーケ</v>
      </c>
      <c r="E91" s="60" t="str">
        <f>IFERROR(VLOOKUP(B91,【最新】商品一覧!C:M,4,0),"")&amp;""</f>
        <v>フレグランスブーケ</v>
      </c>
      <c r="F91" s="66" t="str">
        <f>IFERROR(VLOOKUP(B91,【最新】商品一覧!C:M,5,0),"")&amp;""</f>
        <v>100</v>
      </c>
      <c r="G91" s="63" t="str">
        <f>IFERROR(VLOOKUP(B91,【最新】商品一覧!C:M,6,0),"")&amp;""</f>
        <v>ml</v>
      </c>
      <c r="H91" s="58" t="str">
        <f>IFERROR(VLOOKUP(B91,【最新】商品一覧!C:M,7,0),"")&amp;""</f>
        <v>ホワイトティー</v>
      </c>
      <c r="I91" s="167">
        <f>VLOOKUP(テーブル3[[#This Row],[品番]],【最新】商品一覧!C:J,8,FALSE)</f>
        <v>3600</v>
      </c>
      <c r="J91" s="163">
        <v>4000</v>
      </c>
      <c r="K91" s="136"/>
      <c r="L91" s="48">
        <f>VLOOKUP(テーブル3[[#This Row],[ブランド名]],ブランドリスト[#All],5,FALSE)</f>
        <v>1</v>
      </c>
    </row>
    <row r="92" spans="2:12" hidden="1">
      <c r="B92" s="151">
        <v>1003</v>
      </c>
      <c r="C92" s="58" t="str">
        <f>IFERROR(VLOOKUP(B92,【最新】商品一覧!C:M,2,0),"")</f>
        <v>DURANCE／デュランス</v>
      </c>
      <c r="D92" s="58" t="str">
        <f>IFERROR(VLOOKUP(B92,【最新】商品一覧!C:M,3,0),"")</f>
        <v>フレグランスブーケ</v>
      </c>
      <c r="E92" s="60" t="str">
        <f>IFERROR(VLOOKUP(B92,【最新】商品一覧!C:M,4,0),"")&amp;""</f>
        <v>フレグランスブーケ</v>
      </c>
      <c r="F92" s="66" t="str">
        <f>IFERROR(VLOOKUP(B92,【最新】商品一覧!C:M,5,0),"")&amp;""</f>
        <v>100</v>
      </c>
      <c r="G92" s="63" t="str">
        <f>IFERROR(VLOOKUP(B92,【最新】商品一覧!C:M,6,0),"")&amp;""</f>
        <v>ml</v>
      </c>
      <c r="H92" s="58" t="str">
        <f>IFERROR(VLOOKUP(B92,【最新】商品一覧!C:M,7,0),"")&amp;""</f>
        <v>コットンフラワー</v>
      </c>
      <c r="I92" s="167">
        <f>VLOOKUP(テーブル3[[#This Row],[品番]],【最新】商品一覧!C:J,8,FALSE)</f>
        <v>3600</v>
      </c>
      <c r="J92" s="163">
        <v>4000</v>
      </c>
      <c r="K92" s="136"/>
      <c r="L92" s="48">
        <f>VLOOKUP(テーブル3[[#This Row],[ブランド名]],ブランドリスト[#All],5,FALSE)</f>
        <v>1</v>
      </c>
    </row>
    <row r="93" spans="2:12" hidden="1">
      <c r="B93" s="151">
        <v>1004</v>
      </c>
      <c r="C93" s="58" t="str">
        <f>IFERROR(VLOOKUP(B93,【最新】商品一覧!C:M,2,0),"")</f>
        <v>DURANCE／デュランス</v>
      </c>
      <c r="D93" s="58" t="str">
        <f>IFERROR(VLOOKUP(B93,【最新】商品一覧!C:M,3,0),"")</f>
        <v>フレグランスブーケ</v>
      </c>
      <c r="E93" s="60" t="str">
        <f>IFERROR(VLOOKUP(B93,【最新】商品一覧!C:M,4,0),"")&amp;""</f>
        <v>フレグランスブーケ</v>
      </c>
      <c r="F93" s="66" t="str">
        <f>IFERROR(VLOOKUP(B93,【最新】商品一覧!C:M,5,0),"")&amp;""</f>
        <v>100</v>
      </c>
      <c r="G93" s="63" t="str">
        <f>IFERROR(VLOOKUP(B93,【最新】商品一覧!C:M,6,0),"")&amp;""</f>
        <v>ml</v>
      </c>
      <c r="H93" s="58" t="str">
        <f>IFERROR(VLOOKUP(B93,【最新】商品一覧!C:M,7,0),"")&amp;""</f>
        <v>ジャスミン</v>
      </c>
      <c r="I93" s="167">
        <f>VLOOKUP(テーブル3[[#This Row],[品番]],【最新】商品一覧!C:J,8,FALSE)</f>
        <v>3600</v>
      </c>
      <c r="J93" s="163">
        <v>4000</v>
      </c>
      <c r="K93" s="136"/>
      <c r="L93" s="48">
        <f>VLOOKUP(テーブル3[[#This Row],[ブランド名]],ブランドリスト[#All],5,FALSE)</f>
        <v>1</v>
      </c>
    </row>
    <row r="94" spans="2:12" hidden="1">
      <c r="B94" s="151">
        <v>1005</v>
      </c>
      <c r="C94" s="58" t="str">
        <f>IFERROR(VLOOKUP(B94,【最新】商品一覧!C:M,2,0),"")</f>
        <v>DURANCE／デュランス</v>
      </c>
      <c r="D94" s="58" t="str">
        <f>IFERROR(VLOOKUP(B94,【最新】商品一覧!C:M,3,0),"")</f>
        <v>フレグランスブーケ</v>
      </c>
      <c r="E94" s="60" t="str">
        <f>IFERROR(VLOOKUP(B94,【最新】商品一覧!C:M,4,0),"")&amp;""</f>
        <v>フレグランスブーケ</v>
      </c>
      <c r="F94" s="66" t="str">
        <f>IFERROR(VLOOKUP(B94,【最新】商品一覧!C:M,5,0),"")&amp;""</f>
        <v>100</v>
      </c>
      <c r="G94" s="63" t="str">
        <f>IFERROR(VLOOKUP(B94,【最新】商品一覧!C:M,6,0),"")&amp;""</f>
        <v>ml</v>
      </c>
      <c r="H94" s="58" t="str">
        <f>IFERROR(VLOOKUP(B94,【最新】商品一覧!C:M,7,0),"")&amp;""</f>
        <v>チェリーブロッサム</v>
      </c>
      <c r="I94" s="167">
        <f>VLOOKUP(テーブル3[[#This Row],[品番]],【最新】商品一覧!C:J,8,FALSE)</f>
        <v>3600</v>
      </c>
      <c r="J94" s="163">
        <v>4000</v>
      </c>
      <c r="K94" s="136"/>
      <c r="L94" s="48">
        <f>VLOOKUP(テーブル3[[#This Row],[ブランド名]],ブランドリスト[#All],5,FALSE)</f>
        <v>1</v>
      </c>
    </row>
    <row r="95" spans="2:12" hidden="1">
      <c r="B95" s="151">
        <v>1006</v>
      </c>
      <c r="C95" s="58" t="str">
        <f>IFERROR(VLOOKUP(B95,【最新】商品一覧!C:M,2,0),"")</f>
        <v>DURANCE／デュランス</v>
      </c>
      <c r="D95" s="58" t="str">
        <f>IFERROR(VLOOKUP(B95,【最新】商品一覧!C:M,3,0),"")</f>
        <v>フレグランスブーケ</v>
      </c>
      <c r="E95" s="60" t="str">
        <f>IFERROR(VLOOKUP(B95,【最新】商品一覧!C:M,4,0),"")&amp;""</f>
        <v>フレグランスブーケ</v>
      </c>
      <c r="F95" s="66" t="str">
        <f>IFERROR(VLOOKUP(B95,【最新】商品一覧!C:M,5,0),"")&amp;""</f>
        <v>100</v>
      </c>
      <c r="G95" s="63" t="str">
        <f>IFERROR(VLOOKUP(B95,【最新】商品一覧!C:M,6,0),"")&amp;""</f>
        <v>ml</v>
      </c>
      <c r="H95" s="58" t="str">
        <f>IFERROR(VLOOKUP(B95,【最新】商品一覧!C:M,7,0),"")&amp;""</f>
        <v>ベルベーヌ</v>
      </c>
      <c r="I95" s="167">
        <f>VLOOKUP(テーブル3[[#This Row],[品番]],【最新】商品一覧!C:J,8,FALSE)</f>
        <v>3600</v>
      </c>
      <c r="J95" s="163">
        <v>4000</v>
      </c>
      <c r="K95" s="136"/>
      <c r="L95" s="48">
        <f>VLOOKUP(テーブル3[[#This Row],[ブランド名]],ブランドリスト[#All],5,FALSE)</f>
        <v>1</v>
      </c>
    </row>
    <row r="96" spans="2:12" hidden="1">
      <c r="B96" s="151">
        <v>1007</v>
      </c>
      <c r="C96" s="58" t="str">
        <f>IFERROR(VLOOKUP(B96,【最新】商品一覧!C:M,2,0),"")</f>
        <v>DURANCE／デュランス</v>
      </c>
      <c r="D96" s="58" t="str">
        <f>IFERROR(VLOOKUP(B96,【最新】商品一覧!C:M,3,0),"")</f>
        <v>フレグランスブーケ</v>
      </c>
      <c r="E96" s="60" t="str">
        <f>IFERROR(VLOOKUP(B96,【最新】商品一覧!C:M,4,0),"")&amp;""</f>
        <v>フレグランスブーケ</v>
      </c>
      <c r="F96" s="66" t="str">
        <f>IFERROR(VLOOKUP(B96,【最新】商品一覧!C:M,5,0),"")&amp;""</f>
        <v>100</v>
      </c>
      <c r="G96" s="63" t="str">
        <f>IFERROR(VLOOKUP(B96,【最新】商品一覧!C:M,6,0),"")&amp;""</f>
        <v>ml</v>
      </c>
      <c r="H96" s="58" t="str">
        <f>IFERROR(VLOOKUP(B96,【最新】商品一覧!C:M,7,0),"")&amp;""</f>
        <v>コクリコ</v>
      </c>
      <c r="I96" s="167">
        <f>VLOOKUP(テーブル3[[#This Row],[品番]],【最新】商品一覧!C:J,8,FALSE)</f>
        <v>3600</v>
      </c>
      <c r="J96" s="163">
        <v>4000</v>
      </c>
      <c r="K96" s="136"/>
      <c r="L96" s="48">
        <f>VLOOKUP(テーブル3[[#This Row],[ブランド名]],ブランドリスト[#All],5,FALSE)</f>
        <v>1</v>
      </c>
    </row>
    <row r="97" spans="2:12" hidden="1">
      <c r="B97" s="151">
        <v>1009</v>
      </c>
      <c r="C97" s="58" t="str">
        <f>IFERROR(VLOOKUP(B97,【最新】商品一覧!C:M,2,0),"")</f>
        <v>DURANCE／デュランス</v>
      </c>
      <c r="D97" s="58" t="str">
        <f>IFERROR(VLOOKUP(B97,【最新】商品一覧!C:M,3,0),"")</f>
        <v>フレグランスブーケ</v>
      </c>
      <c r="E97" s="60" t="str">
        <f>IFERROR(VLOOKUP(B97,【最新】商品一覧!C:M,4,0),"")&amp;""</f>
        <v>フレグランスブーケ</v>
      </c>
      <c r="F97" s="66" t="str">
        <f>IFERROR(VLOOKUP(B97,【最新】商品一覧!C:M,5,0),"")&amp;""</f>
        <v>100</v>
      </c>
      <c r="G97" s="63" t="str">
        <f>IFERROR(VLOOKUP(B97,【最新】商品一覧!C:M,6,0),"")&amp;""</f>
        <v>ml</v>
      </c>
      <c r="H97" s="58" t="str">
        <f>IFERROR(VLOOKUP(B97,【最新】商品一覧!C:M,7,0),"")&amp;""</f>
        <v>フレッシュグラス</v>
      </c>
      <c r="I97" s="167">
        <f>VLOOKUP(テーブル3[[#This Row],[品番]],【最新】商品一覧!C:J,8,FALSE)</f>
        <v>3600</v>
      </c>
      <c r="J97" s="163">
        <v>4000</v>
      </c>
      <c r="K97" s="136"/>
      <c r="L97" s="48">
        <f>VLOOKUP(テーブル3[[#This Row],[ブランド名]],ブランドリスト[#All],5,FALSE)</f>
        <v>1</v>
      </c>
    </row>
    <row r="98" spans="2:12" hidden="1">
      <c r="B98" s="151">
        <v>1010</v>
      </c>
      <c r="C98" s="58" t="str">
        <f>IFERROR(VLOOKUP(B98,【最新】商品一覧!C:M,2,0),"")</f>
        <v>DURANCE／デュランス</v>
      </c>
      <c r="D98" s="58" t="str">
        <f>IFERROR(VLOOKUP(B98,【最新】商品一覧!C:M,3,0),"")</f>
        <v>フレグランスブーケ</v>
      </c>
      <c r="E98" s="60" t="str">
        <f>IFERROR(VLOOKUP(B98,【最新】商品一覧!C:M,4,0),"")&amp;""</f>
        <v>フレグランスブーケ</v>
      </c>
      <c r="F98" s="66" t="str">
        <f>IFERROR(VLOOKUP(B98,【最新】商品一覧!C:M,5,0),"")&amp;""</f>
        <v>100</v>
      </c>
      <c r="G98" s="63" t="str">
        <f>IFERROR(VLOOKUP(B98,【最新】商品一覧!C:M,6,0),"")&amp;""</f>
        <v>ml</v>
      </c>
      <c r="H98" s="58" t="str">
        <f>IFERROR(VLOOKUP(B98,【最新】商品一覧!C:M,7,0),"")&amp;""</f>
        <v>シルバーハニーサックル</v>
      </c>
      <c r="I98" s="167">
        <f>VLOOKUP(テーブル3[[#This Row],[品番]],【最新】商品一覧!C:J,8,FALSE)</f>
        <v>3600</v>
      </c>
      <c r="J98" s="163">
        <v>4000</v>
      </c>
      <c r="K98" s="136"/>
      <c r="L98" s="48">
        <f>VLOOKUP(テーブル3[[#This Row],[ブランド名]],ブランドリスト[#All],5,FALSE)</f>
        <v>1</v>
      </c>
    </row>
    <row r="99" spans="2:12" hidden="1">
      <c r="B99" s="151">
        <v>1011</v>
      </c>
      <c r="C99" s="58" t="str">
        <f>IFERROR(VLOOKUP(B99,【最新】商品一覧!C:M,2,0),"")</f>
        <v>DURANCE／デュランス</v>
      </c>
      <c r="D99" s="58" t="str">
        <f>IFERROR(VLOOKUP(B99,【最新】商品一覧!C:M,3,0),"")</f>
        <v>フレグランスブーケ</v>
      </c>
      <c r="E99" s="60" t="str">
        <f>IFERROR(VLOOKUP(B99,【最新】商品一覧!C:M,4,0),"")&amp;""</f>
        <v>フレグランスブーケ</v>
      </c>
      <c r="F99" s="66" t="str">
        <f>IFERROR(VLOOKUP(B99,【最新】商品一覧!C:M,5,0),"")&amp;""</f>
        <v>100</v>
      </c>
      <c r="G99" s="63" t="str">
        <f>IFERROR(VLOOKUP(B99,【最新】商品一覧!C:M,6,0),"")&amp;""</f>
        <v>ml</v>
      </c>
      <c r="H99" s="58" t="str">
        <f>IFERROR(VLOOKUP(B99,【最新】商品一覧!C:M,7,0),"")&amp;""</f>
        <v>トンカ</v>
      </c>
      <c r="I99" s="167">
        <f>VLOOKUP(テーブル3[[#This Row],[品番]],【最新】商品一覧!C:J,8,FALSE)</f>
        <v>3600</v>
      </c>
      <c r="J99" s="163">
        <v>4000</v>
      </c>
      <c r="K99" s="136"/>
      <c r="L99" s="48">
        <f>VLOOKUP(テーブル3[[#This Row],[ブランド名]],ブランドリスト[#All],5,FALSE)</f>
        <v>1</v>
      </c>
    </row>
    <row r="100" spans="2:12" hidden="1">
      <c r="B100" s="152">
        <v>1012</v>
      </c>
      <c r="C100" s="58" t="str">
        <f>IFERROR(VLOOKUP(B100,【最新】商品一覧!C:M,2,0),"")</f>
        <v>DURANCE／デュランス</v>
      </c>
      <c r="D100" s="58" t="str">
        <f>IFERROR(VLOOKUP(B100,【最新】商品一覧!C:M,3,0),"")</f>
        <v>フレグランスブーケ</v>
      </c>
      <c r="E100" s="60" t="str">
        <f>IFERROR(VLOOKUP(B100,【最新】商品一覧!C:M,4,0),"")&amp;""</f>
        <v>フレグランスブーケ</v>
      </c>
      <c r="F100" s="66" t="str">
        <f>IFERROR(VLOOKUP(B100,【最新】商品一覧!C:M,5,0),"")&amp;""</f>
        <v>100</v>
      </c>
      <c r="G100" s="63" t="str">
        <f>IFERROR(VLOOKUP(B100,【最新】商品一覧!C:M,6,0),"")&amp;""</f>
        <v>ml</v>
      </c>
      <c r="H100" s="58" t="str">
        <f>IFERROR(VLOOKUP(B100,【最新】商品一覧!C:M,7,0),"")&amp;""</f>
        <v>シーミスト</v>
      </c>
      <c r="I100" s="167">
        <f>VLOOKUP(テーブル3[[#This Row],[品番]],【最新】商品一覧!C:J,8,FALSE)</f>
        <v>3600</v>
      </c>
      <c r="J100" s="163">
        <v>4000</v>
      </c>
      <c r="K100" s="136"/>
      <c r="L100" s="48">
        <f>VLOOKUP(テーブル3[[#This Row],[ブランド名]],ブランドリスト[#All],5,FALSE)</f>
        <v>1</v>
      </c>
    </row>
    <row r="101" spans="2:12" hidden="1">
      <c r="B101" s="152">
        <v>1013</v>
      </c>
      <c r="C101" s="58" t="str">
        <f>IFERROR(VLOOKUP(B101,【最新】商品一覧!C:M,2,0),"")</f>
        <v>DURANCE／デュランス</v>
      </c>
      <c r="D101" s="58" t="str">
        <f>IFERROR(VLOOKUP(B101,【最新】商品一覧!C:M,3,0),"")</f>
        <v>フレグランスブーケ</v>
      </c>
      <c r="E101" s="60" t="str">
        <f>IFERROR(VLOOKUP(B101,【最新】商品一覧!C:M,4,0),"")&amp;""</f>
        <v>フレグランスブーケ</v>
      </c>
      <c r="F101" s="66" t="str">
        <f>IFERROR(VLOOKUP(B101,【最新】商品一覧!C:M,5,0),"")&amp;""</f>
        <v>100</v>
      </c>
      <c r="G101" s="63" t="str">
        <f>IFERROR(VLOOKUP(B101,【最新】商品一覧!C:M,6,0),"")&amp;""</f>
        <v>ml</v>
      </c>
      <c r="H101" s="58" t="str">
        <f>IFERROR(VLOOKUP(B101,【最新】商品一覧!C:M,7,0),"")&amp;""</f>
        <v>シャンパンムスク</v>
      </c>
      <c r="I101" s="167">
        <f>VLOOKUP(テーブル3[[#This Row],[品番]],【最新】商品一覧!C:J,8,FALSE)</f>
        <v>3600</v>
      </c>
      <c r="J101" s="163">
        <v>4000</v>
      </c>
      <c r="K101" s="136"/>
      <c r="L101" s="48">
        <f>VLOOKUP(テーブル3[[#This Row],[ブランド名]],ブランドリスト[#All],5,FALSE)</f>
        <v>1</v>
      </c>
    </row>
    <row r="102" spans="2:12" hidden="1">
      <c r="B102" s="152">
        <v>1014</v>
      </c>
      <c r="C102" s="58" t="str">
        <f>IFERROR(VLOOKUP(B102,【最新】商品一覧!C:M,2,0),"")</f>
        <v>DURANCE／デュランス</v>
      </c>
      <c r="D102" s="58" t="str">
        <f>IFERROR(VLOOKUP(B102,【最新】商品一覧!C:M,3,0),"")</f>
        <v>フレグランスブーケ</v>
      </c>
      <c r="E102" s="60" t="str">
        <f>IFERROR(VLOOKUP(B102,【最新】商品一覧!C:M,4,0),"")&amp;""</f>
        <v>フレグランスブーケ</v>
      </c>
      <c r="F102" s="66" t="str">
        <f>IFERROR(VLOOKUP(B102,【最新】商品一覧!C:M,5,0),"")&amp;""</f>
        <v>100</v>
      </c>
      <c r="G102" s="63" t="str">
        <f>IFERROR(VLOOKUP(B102,【最新】商品一覧!C:M,6,0),"")&amp;""</f>
        <v>ml</v>
      </c>
      <c r="H102" s="58" t="str">
        <f>IFERROR(VLOOKUP(B102,【最新】商品一覧!C:M,7,0),"")&amp;""</f>
        <v>ピンクグレープフルーツ</v>
      </c>
      <c r="I102" s="167">
        <f>VLOOKUP(テーブル3[[#This Row],[品番]],【最新】商品一覧!C:J,8,FALSE)</f>
        <v>3600</v>
      </c>
      <c r="J102" s="163">
        <v>4000</v>
      </c>
      <c r="K102" s="136"/>
      <c r="L102" s="48">
        <f>VLOOKUP(テーブル3[[#This Row],[ブランド名]],ブランドリスト[#All],5,FALSE)</f>
        <v>1</v>
      </c>
    </row>
    <row r="103" spans="2:12" hidden="1">
      <c r="B103" s="152">
        <v>1015</v>
      </c>
      <c r="C103" s="58" t="str">
        <f>IFERROR(VLOOKUP(B103,【最新】商品一覧!C:M,2,0),"")</f>
        <v>DURANCE／デュランス</v>
      </c>
      <c r="D103" s="58" t="str">
        <f>IFERROR(VLOOKUP(B103,【最新】商品一覧!C:M,3,0),"")</f>
        <v>フレグランスブーケ</v>
      </c>
      <c r="E103" s="60" t="str">
        <f>IFERROR(VLOOKUP(B103,【最新】商品一覧!C:M,4,0),"")&amp;""</f>
        <v>フレグランスブーケ</v>
      </c>
      <c r="F103" s="66" t="str">
        <f>IFERROR(VLOOKUP(B103,【最新】商品一覧!C:M,5,0),"")&amp;""</f>
        <v>100</v>
      </c>
      <c r="G103" s="63" t="str">
        <f>IFERROR(VLOOKUP(B103,【最新】商品一覧!C:M,6,0),"")&amp;""</f>
        <v>ml</v>
      </c>
      <c r="H103" s="58" t="str">
        <f>IFERROR(VLOOKUP(B103,【最新】商品一覧!C:M,7,0),"")&amp;""</f>
        <v>デイジー</v>
      </c>
      <c r="I103" s="167">
        <f>VLOOKUP(テーブル3[[#This Row],[品番]],【最新】商品一覧!C:J,8,FALSE)</f>
        <v>3600</v>
      </c>
      <c r="J103" s="163">
        <v>4000</v>
      </c>
      <c r="K103" s="136"/>
      <c r="L103" s="48">
        <f>VLOOKUP(テーブル3[[#This Row],[ブランド名]],ブランドリスト[#All],5,FALSE)</f>
        <v>1</v>
      </c>
    </row>
    <row r="104" spans="2:12" hidden="1">
      <c r="B104" s="152">
        <v>1017</v>
      </c>
      <c r="C104" s="58" t="str">
        <f>IFERROR(VLOOKUP(B104,【最新】商品一覧!C:M,2,0),"")</f>
        <v>DURANCE／デュランス</v>
      </c>
      <c r="D104" s="58" t="str">
        <f>IFERROR(VLOOKUP(B104,【最新】商品一覧!C:M,3,0),"")</f>
        <v>フレグランスブーケ</v>
      </c>
      <c r="E104" s="60" t="str">
        <f>IFERROR(VLOOKUP(B104,【最新】商品一覧!C:M,4,0),"")&amp;""</f>
        <v>フレグランスブーケ</v>
      </c>
      <c r="F104" s="66" t="str">
        <f>IFERROR(VLOOKUP(B104,【最新】商品一覧!C:M,5,0),"")&amp;""</f>
        <v>100</v>
      </c>
      <c r="G104" s="63" t="str">
        <f>IFERROR(VLOOKUP(B104,【最新】商品一覧!C:M,6,0),"")&amp;""</f>
        <v>ml</v>
      </c>
      <c r="H104" s="58" t="str">
        <f>IFERROR(VLOOKUP(B104,【最新】商品一覧!C:M,7,0),"")&amp;""</f>
        <v>リネンフラワー</v>
      </c>
      <c r="I104" s="167">
        <f>VLOOKUP(テーブル3[[#This Row],[品番]],【最新】商品一覧!C:J,8,FALSE)</f>
        <v>3600</v>
      </c>
      <c r="J104" s="163">
        <v>4000</v>
      </c>
      <c r="K104" s="136"/>
      <c r="L104" s="48">
        <f>VLOOKUP(テーブル3[[#This Row],[ブランド名]],ブランドリスト[#All],5,FALSE)</f>
        <v>1</v>
      </c>
    </row>
    <row r="105" spans="2:12" hidden="1">
      <c r="B105" s="152">
        <v>1018</v>
      </c>
      <c r="C105" s="58" t="str">
        <f>IFERROR(VLOOKUP(B105,【最新】商品一覧!C:M,2,0),"")</f>
        <v>DURANCE／デュランス</v>
      </c>
      <c r="D105" s="58" t="str">
        <f>IFERROR(VLOOKUP(B105,【最新】商品一覧!C:M,3,0),"")</f>
        <v>フレグランスブーケ</v>
      </c>
      <c r="E105" s="60" t="str">
        <f>IFERROR(VLOOKUP(B105,【最新】商品一覧!C:M,4,0),"")&amp;""</f>
        <v>フレグランスブーケ</v>
      </c>
      <c r="F105" s="66" t="str">
        <f>IFERROR(VLOOKUP(B105,【最新】商品一覧!C:M,5,0),"")&amp;""</f>
        <v>100</v>
      </c>
      <c r="G105" s="63" t="str">
        <f>IFERROR(VLOOKUP(B105,【最新】商品一覧!C:M,6,0),"")&amp;""</f>
        <v>ml</v>
      </c>
      <c r="H105" s="58" t="str">
        <f>IFERROR(VLOOKUP(B105,【最新】商品一覧!C:M,7,0),"")&amp;""</f>
        <v>ホワイトカメリア</v>
      </c>
      <c r="I105" s="167">
        <f>VLOOKUP(テーブル3[[#This Row],[品番]],【最新】商品一覧!C:J,8,FALSE)</f>
        <v>3600</v>
      </c>
      <c r="J105" s="163">
        <v>4000</v>
      </c>
      <c r="K105" s="136"/>
      <c r="L105" s="48">
        <f>VLOOKUP(テーブル3[[#This Row],[ブランド名]],ブランドリスト[#All],5,FALSE)</f>
        <v>1</v>
      </c>
    </row>
    <row r="106" spans="2:12" hidden="1">
      <c r="B106" s="152">
        <v>1019</v>
      </c>
      <c r="C106" s="58" t="str">
        <f>IFERROR(VLOOKUP(B106,【最新】商品一覧!C:M,2,0),"")</f>
        <v>DURANCE／デュランス</v>
      </c>
      <c r="D106" s="58" t="str">
        <f>IFERROR(VLOOKUP(B106,【最新】商品一覧!C:M,3,0),"")</f>
        <v>フレグランスブーケ</v>
      </c>
      <c r="E106" s="60" t="str">
        <f>IFERROR(VLOOKUP(B106,【最新】商品一覧!C:M,4,0),"")&amp;""</f>
        <v>フレグランスブーケ</v>
      </c>
      <c r="F106" s="66" t="str">
        <f>IFERROR(VLOOKUP(B106,【最新】商品一覧!C:M,5,0),"")&amp;""</f>
        <v>100</v>
      </c>
      <c r="G106" s="63" t="str">
        <f>IFERROR(VLOOKUP(B106,【最新】商品一覧!C:M,6,0),"")&amp;""</f>
        <v>ml</v>
      </c>
      <c r="H106" s="58" t="str">
        <f>IFERROR(VLOOKUP(B106,【最新】商品一覧!C:M,7,0),"")&amp;""</f>
        <v>シトラス(ﾗｲﾑ)ミント</v>
      </c>
      <c r="I106" s="167">
        <f>VLOOKUP(テーブル3[[#This Row],[品番]],【最新】商品一覧!C:J,8,FALSE)</f>
        <v>3600</v>
      </c>
      <c r="J106" s="163">
        <v>4000</v>
      </c>
      <c r="K106" s="136"/>
      <c r="L106" s="48">
        <f>VLOOKUP(テーブル3[[#This Row],[ブランド名]],ブランドリスト[#All],5,FALSE)</f>
        <v>1</v>
      </c>
    </row>
    <row r="107" spans="2:12" hidden="1">
      <c r="B107" s="152">
        <v>1020</v>
      </c>
      <c r="C107" s="58" t="str">
        <f>IFERROR(VLOOKUP(B107,【最新】商品一覧!C:M,2,0),"")</f>
        <v>DURANCE／デュランス</v>
      </c>
      <c r="D107" s="58" t="str">
        <f>IFERROR(VLOOKUP(B107,【最新】商品一覧!C:M,3,0),"")</f>
        <v>フレグランスブーケ</v>
      </c>
      <c r="E107" s="60" t="str">
        <f>IFERROR(VLOOKUP(B107,【最新】商品一覧!C:M,4,0),"")&amp;""</f>
        <v>フレグランスブーケ</v>
      </c>
      <c r="F107" s="66" t="str">
        <f>IFERROR(VLOOKUP(B107,【最新】商品一覧!C:M,5,0),"")&amp;""</f>
        <v>100</v>
      </c>
      <c r="G107" s="63" t="str">
        <f>IFERROR(VLOOKUP(B107,【最新】商品一覧!C:M,6,0),"")&amp;""</f>
        <v>ml</v>
      </c>
      <c r="H107" s="58" t="str">
        <f>IFERROR(VLOOKUP(B107,【最新】商品一覧!C:M,7,0),"")&amp;""</f>
        <v>スイートピー</v>
      </c>
      <c r="I107" s="167">
        <f>VLOOKUP(テーブル3[[#This Row],[品番]],【最新】商品一覧!C:J,8,FALSE)</f>
        <v>3600</v>
      </c>
      <c r="J107" s="163">
        <v>4000</v>
      </c>
      <c r="K107" s="136"/>
      <c r="L107" s="48">
        <f>VLOOKUP(テーブル3[[#This Row],[ブランド名]],ブランドリスト[#All],5,FALSE)</f>
        <v>1</v>
      </c>
    </row>
    <row r="108" spans="2:12" hidden="1">
      <c r="B108" s="152">
        <v>1021</v>
      </c>
      <c r="C108" s="58" t="str">
        <f>IFERROR(VLOOKUP(B108,【最新】商品一覧!C:M,2,0),"")</f>
        <v>DURANCE／デュランス</v>
      </c>
      <c r="D108" s="58" t="str">
        <f>IFERROR(VLOOKUP(B108,【最新】商品一覧!C:M,3,0),"")</f>
        <v>フレグランスブーケ</v>
      </c>
      <c r="E108" s="60" t="str">
        <f>IFERROR(VLOOKUP(B108,【最新】商品一覧!C:M,4,0),"")&amp;""</f>
        <v>フレグランスブーケ</v>
      </c>
      <c r="F108" s="66" t="str">
        <f>IFERROR(VLOOKUP(B108,【最新】商品一覧!C:M,5,0),"")&amp;""</f>
        <v>100</v>
      </c>
      <c r="G108" s="63" t="str">
        <f>IFERROR(VLOOKUP(B108,【最新】商品一覧!C:M,6,0),"")&amp;""</f>
        <v>ml</v>
      </c>
      <c r="H108" s="58" t="str">
        <f>IFERROR(VLOOKUP(B108,【最新】商品一覧!C:M,7,0),"")&amp;""</f>
        <v>ミモザ</v>
      </c>
      <c r="I108" s="167">
        <f>VLOOKUP(テーブル3[[#This Row],[品番]],【最新】商品一覧!C:J,8,FALSE)</f>
        <v>3600</v>
      </c>
      <c r="J108" s="163">
        <v>4000</v>
      </c>
      <c r="K108" s="136"/>
      <c r="L108" s="48">
        <f>VLOOKUP(テーブル3[[#This Row],[ブランド名]],ブランドリスト[#All],5,FALSE)</f>
        <v>1</v>
      </c>
    </row>
    <row r="109" spans="2:12" hidden="1">
      <c r="B109" s="152">
        <v>1022</v>
      </c>
      <c r="C109" s="58" t="str">
        <f>IFERROR(VLOOKUP(B109,【最新】商品一覧!C:M,2,0),"")</f>
        <v>DURANCE／デュランス</v>
      </c>
      <c r="D109" s="58" t="str">
        <f>IFERROR(VLOOKUP(B109,【最新】商品一覧!C:M,3,0),"")</f>
        <v>フレグランスブーケ</v>
      </c>
      <c r="E109" s="60" t="str">
        <f>IFERROR(VLOOKUP(B109,【最新】商品一覧!C:M,4,0),"")&amp;""</f>
        <v>フレグランスブーケ</v>
      </c>
      <c r="F109" s="66" t="str">
        <f>IFERROR(VLOOKUP(B109,【最新】商品一覧!C:M,5,0),"")&amp;""</f>
        <v>100</v>
      </c>
      <c r="G109" s="63" t="str">
        <f>IFERROR(VLOOKUP(B109,【最新】商品一覧!C:M,6,0),"")&amp;""</f>
        <v>ml</v>
      </c>
      <c r="H109" s="58" t="str">
        <f>IFERROR(VLOOKUP(B109,【最新】商品一覧!C:M,7,0),"")&amp;""</f>
        <v>マンダリン＆ベルガモット</v>
      </c>
      <c r="I109" s="167">
        <f>VLOOKUP(テーブル3[[#This Row],[品番]],【最新】商品一覧!C:J,8,FALSE)</f>
        <v>3600</v>
      </c>
      <c r="J109" s="163">
        <v>4000</v>
      </c>
      <c r="K109" s="136"/>
      <c r="L109" s="48">
        <f>VLOOKUP(テーブル3[[#This Row],[ブランド名]],ブランドリスト[#All],5,FALSE)</f>
        <v>1</v>
      </c>
    </row>
    <row r="110" spans="2:12" hidden="1">
      <c r="B110" s="152">
        <v>1023</v>
      </c>
      <c r="C110" s="58" t="str">
        <f>IFERROR(VLOOKUP(B110,【最新】商品一覧!C:M,2,0),"")</f>
        <v>DURANCE／デュランス</v>
      </c>
      <c r="D110" s="58" t="str">
        <f>IFERROR(VLOOKUP(B110,【最新】商品一覧!C:M,3,0),"")</f>
        <v>フレグランスブーケ</v>
      </c>
      <c r="E110" s="60" t="str">
        <f>IFERROR(VLOOKUP(B110,【最新】商品一覧!C:M,4,0),"")&amp;""</f>
        <v>フレグランスブーケ</v>
      </c>
      <c r="F110" s="66" t="str">
        <f>IFERROR(VLOOKUP(B110,【最新】商品一覧!C:M,5,0),"")&amp;""</f>
        <v>100</v>
      </c>
      <c r="G110" s="63" t="str">
        <f>IFERROR(VLOOKUP(B110,【最新】商品一覧!C:M,6,0),"")&amp;""</f>
        <v>ml</v>
      </c>
      <c r="H110" s="58" t="str">
        <f>IFERROR(VLOOKUP(B110,【最新】商品一覧!C:M,7,0),"")&amp;""</f>
        <v>サヴォン</v>
      </c>
      <c r="I110" s="167">
        <f>VLOOKUP(テーブル3[[#This Row],[品番]],【最新】商品一覧!C:J,8,FALSE)</f>
        <v>3600</v>
      </c>
      <c r="J110" s="163">
        <v>4000</v>
      </c>
      <c r="K110" s="136"/>
      <c r="L110" s="48">
        <f>VLOOKUP(テーブル3[[#This Row],[ブランド名]],ブランドリスト[#All],5,FALSE)</f>
        <v>1</v>
      </c>
    </row>
    <row r="111" spans="2:12">
      <c r="B111" s="152">
        <v>1151</v>
      </c>
      <c r="C111" s="58" t="str">
        <f>IFERROR(VLOOKUP(B111,【最新】商品一覧!C:M,2,0),"")</f>
        <v>DURANCE／デュランス</v>
      </c>
      <c r="D111" s="58" t="str">
        <f>IFERROR(VLOOKUP(B111,【最新】商品一覧!C:M,3,0),"")</f>
        <v>フレグランスブーケ</v>
      </c>
      <c r="E111" s="60" t="str">
        <f>IFERROR(VLOOKUP(B111,【最新】商品一覧!C:M,4,0),"")&amp;""</f>
        <v>リフィル（液体）</v>
      </c>
      <c r="F111" s="66" t="str">
        <f>IFERROR(VLOOKUP(B111,【最新】商品一覧!C:M,5,0),"")&amp;""</f>
        <v>250</v>
      </c>
      <c r="G111" s="63" t="str">
        <f>IFERROR(VLOOKUP(B111,【最新】商品一覧!C:M,6,0),"")&amp;""</f>
        <v>ml</v>
      </c>
      <c r="H111" s="58" t="str">
        <f>IFERROR(VLOOKUP(B111,【最新】商品一覧!C:M,7,0),"")&amp;""</f>
        <v>ローズ</v>
      </c>
      <c r="I111" s="167">
        <f>VLOOKUP(テーブル3[[#This Row],[品番]],【最新】商品一覧!C:J,8,FALSE)</f>
        <v>2600</v>
      </c>
      <c r="J111" s="163">
        <v>3000</v>
      </c>
      <c r="K111" s="136" t="s">
        <v>2601</v>
      </c>
      <c r="L111" s="48">
        <f>VLOOKUP(テーブル3[[#This Row],[ブランド名]],ブランドリスト[#All],5,FALSE)</f>
        <v>1</v>
      </c>
    </row>
    <row r="112" spans="2:12" hidden="1">
      <c r="B112" s="152">
        <v>1152</v>
      </c>
      <c r="C112" s="58" t="str">
        <f>IFERROR(VLOOKUP(B112,【最新】商品一覧!C:M,2,0),"")</f>
        <v>DURANCE／デュランス</v>
      </c>
      <c r="D112" s="58" t="str">
        <f>IFERROR(VLOOKUP(B112,【最新】商品一覧!C:M,3,0),"")</f>
        <v>フレグランスブーケ</v>
      </c>
      <c r="E112" s="60" t="str">
        <f>IFERROR(VLOOKUP(B112,【最新】商品一覧!C:M,4,0),"")&amp;""</f>
        <v>リフィル（液体）</v>
      </c>
      <c r="F112" s="66" t="str">
        <f>IFERROR(VLOOKUP(B112,【最新】商品一覧!C:M,5,0),"")&amp;""</f>
        <v>250</v>
      </c>
      <c r="G112" s="63" t="str">
        <f>IFERROR(VLOOKUP(B112,【最新】商品一覧!C:M,6,0),"")&amp;""</f>
        <v>ml</v>
      </c>
      <c r="H112" s="58" t="str">
        <f>IFERROR(VLOOKUP(B112,【最新】商品一覧!C:M,7,0),"")&amp;""</f>
        <v>ラベンダー</v>
      </c>
      <c r="I112" s="167">
        <f>VLOOKUP(テーブル3[[#This Row],[品番]],【最新】商品一覧!C:J,8,FALSE)</f>
        <v>2600</v>
      </c>
      <c r="J112" s="163">
        <v>3000</v>
      </c>
      <c r="K112" s="136"/>
      <c r="L112" s="48">
        <f>VLOOKUP(テーブル3[[#This Row],[ブランド名]],ブランドリスト[#All],5,FALSE)</f>
        <v>1</v>
      </c>
    </row>
    <row r="113" spans="2:12" hidden="1">
      <c r="B113" s="152">
        <v>1153</v>
      </c>
      <c r="C113" s="58" t="str">
        <f>IFERROR(VLOOKUP(B113,【最新】商品一覧!C:M,2,0),"")</f>
        <v>DURANCE／デュランス</v>
      </c>
      <c r="D113" s="58" t="str">
        <f>IFERROR(VLOOKUP(B113,【最新】商品一覧!C:M,3,0),"")</f>
        <v>フレグランスブーケ</v>
      </c>
      <c r="E113" s="60" t="str">
        <f>IFERROR(VLOOKUP(B113,【最新】商品一覧!C:M,4,0),"")&amp;""</f>
        <v>リフィル（液体）</v>
      </c>
      <c r="F113" s="66" t="str">
        <f>IFERROR(VLOOKUP(B113,【最新】商品一覧!C:M,5,0),"")&amp;""</f>
        <v>250</v>
      </c>
      <c r="G113" s="63" t="str">
        <f>IFERROR(VLOOKUP(B113,【最新】商品一覧!C:M,6,0),"")&amp;""</f>
        <v>ml</v>
      </c>
      <c r="H113" s="58" t="str">
        <f>IFERROR(VLOOKUP(B113,【最新】商品一覧!C:M,7,0),"")&amp;""</f>
        <v>ホワイトティー</v>
      </c>
      <c r="I113" s="167">
        <f>VLOOKUP(テーブル3[[#This Row],[品番]],【最新】商品一覧!C:J,8,FALSE)</f>
        <v>2600</v>
      </c>
      <c r="J113" s="163">
        <v>3000</v>
      </c>
      <c r="K113" s="136"/>
      <c r="L113" s="48">
        <f>VLOOKUP(テーブル3[[#This Row],[ブランド名]],ブランドリスト[#All],5,FALSE)</f>
        <v>1</v>
      </c>
    </row>
    <row r="114" spans="2:12" hidden="1">
      <c r="B114" s="152">
        <v>1154</v>
      </c>
      <c r="C114" s="58" t="str">
        <f>IFERROR(VLOOKUP(B114,【最新】商品一覧!C:M,2,0),"")</f>
        <v>DURANCE／デュランス</v>
      </c>
      <c r="D114" s="58" t="str">
        <f>IFERROR(VLOOKUP(B114,【最新】商品一覧!C:M,3,0),"")</f>
        <v>フレグランスブーケ</v>
      </c>
      <c r="E114" s="60" t="str">
        <f>IFERROR(VLOOKUP(B114,【最新】商品一覧!C:M,4,0),"")&amp;""</f>
        <v>リフィル（液体）</v>
      </c>
      <c r="F114" s="66" t="str">
        <f>IFERROR(VLOOKUP(B114,【最新】商品一覧!C:M,5,0),"")&amp;""</f>
        <v>250</v>
      </c>
      <c r="G114" s="63" t="str">
        <f>IFERROR(VLOOKUP(B114,【最新】商品一覧!C:M,6,0),"")&amp;""</f>
        <v>ml</v>
      </c>
      <c r="H114" s="58" t="str">
        <f>IFERROR(VLOOKUP(B114,【最新】商品一覧!C:M,7,0),"")&amp;""</f>
        <v>コットンフラワー</v>
      </c>
      <c r="I114" s="167">
        <f>VLOOKUP(テーブル3[[#This Row],[品番]],【最新】商品一覧!C:J,8,FALSE)</f>
        <v>2600</v>
      </c>
      <c r="J114" s="163">
        <v>3000</v>
      </c>
      <c r="K114" s="136"/>
      <c r="L114" s="48">
        <f>VLOOKUP(テーブル3[[#This Row],[ブランド名]],ブランドリスト[#All],5,FALSE)</f>
        <v>1</v>
      </c>
    </row>
    <row r="115" spans="2:12" hidden="1">
      <c r="B115" s="152">
        <v>1155</v>
      </c>
      <c r="C115" s="58" t="str">
        <f>IFERROR(VLOOKUP(B115,【最新】商品一覧!C:M,2,0),"")</f>
        <v>DURANCE／デュランス</v>
      </c>
      <c r="D115" s="58" t="str">
        <f>IFERROR(VLOOKUP(B115,【最新】商品一覧!C:M,3,0),"")</f>
        <v>フレグランスブーケ</v>
      </c>
      <c r="E115" s="60" t="str">
        <f>IFERROR(VLOOKUP(B115,【最新】商品一覧!C:M,4,0),"")&amp;""</f>
        <v>リフィル（液体）</v>
      </c>
      <c r="F115" s="66" t="str">
        <f>IFERROR(VLOOKUP(B115,【最新】商品一覧!C:M,5,0),"")&amp;""</f>
        <v>250</v>
      </c>
      <c r="G115" s="63" t="str">
        <f>IFERROR(VLOOKUP(B115,【最新】商品一覧!C:M,6,0),"")&amp;""</f>
        <v>ml</v>
      </c>
      <c r="H115" s="58" t="str">
        <f>IFERROR(VLOOKUP(B115,【最新】商品一覧!C:M,7,0),"")&amp;""</f>
        <v>ジャスミン</v>
      </c>
      <c r="I115" s="167">
        <f>VLOOKUP(テーブル3[[#This Row],[品番]],【最新】商品一覧!C:J,8,FALSE)</f>
        <v>2600</v>
      </c>
      <c r="J115" s="163">
        <v>3000</v>
      </c>
      <c r="K115" s="136"/>
      <c r="L115" s="48">
        <f>VLOOKUP(テーブル3[[#This Row],[ブランド名]],ブランドリスト[#All],5,FALSE)</f>
        <v>1</v>
      </c>
    </row>
    <row r="116" spans="2:12" hidden="1">
      <c r="B116" s="152">
        <v>1156</v>
      </c>
      <c r="C116" s="58" t="str">
        <f>IFERROR(VLOOKUP(B116,【最新】商品一覧!C:M,2,0),"")</f>
        <v>DURANCE／デュランス</v>
      </c>
      <c r="D116" s="58" t="str">
        <f>IFERROR(VLOOKUP(B116,【最新】商品一覧!C:M,3,0),"")</f>
        <v>フレグランスブーケ</v>
      </c>
      <c r="E116" s="60" t="str">
        <f>IFERROR(VLOOKUP(B116,【最新】商品一覧!C:M,4,0),"")&amp;""</f>
        <v>リフィル（液体）</v>
      </c>
      <c r="F116" s="66" t="str">
        <f>IFERROR(VLOOKUP(B116,【最新】商品一覧!C:M,5,0),"")&amp;""</f>
        <v>250</v>
      </c>
      <c r="G116" s="63" t="str">
        <f>IFERROR(VLOOKUP(B116,【最新】商品一覧!C:M,6,0),"")&amp;""</f>
        <v>ml</v>
      </c>
      <c r="H116" s="58" t="str">
        <f>IFERROR(VLOOKUP(B116,【最新】商品一覧!C:M,7,0),"")&amp;""</f>
        <v>チェリーブロッサム</v>
      </c>
      <c r="I116" s="167">
        <f>VLOOKUP(テーブル3[[#This Row],[品番]],【最新】商品一覧!C:J,8,FALSE)</f>
        <v>2600</v>
      </c>
      <c r="J116" s="163">
        <v>3000</v>
      </c>
      <c r="K116" s="136"/>
      <c r="L116" s="48">
        <f>VLOOKUP(テーブル3[[#This Row],[ブランド名]],ブランドリスト[#All],5,FALSE)</f>
        <v>1</v>
      </c>
    </row>
    <row r="117" spans="2:12" hidden="1">
      <c r="B117" s="152">
        <v>1157</v>
      </c>
      <c r="C117" s="58" t="str">
        <f>IFERROR(VLOOKUP(B117,【最新】商品一覧!C:M,2,0),"")</f>
        <v>DURANCE／デュランス</v>
      </c>
      <c r="D117" s="58" t="str">
        <f>IFERROR(VLOOKUP(B117,【最新】商品一覧!C:M,3,0),"")</f>
        <v>フレグランスブーケ</v>
      </c>
      <c r="E117" s="60" t="str">
        <f>IFERROR(VLOOKUP(B117,【最新】商品一覧!C:M,4,0),"")&amp;""</f>
        <v>リフィル（液体）</v>
      </c>
      <c r="F117" s="66" t="str">
        <f>IFERROR(VLOOKUP(B117,【最新】商品一覧!C:M,5,0),"")&amp;""</f>
        <v>250</v>
      </c>
      <c r="G117" s="63" t="str">
        <f>IFERROR(VLOOKUP(B117,【最新】商品一覧!C:M,6,0),"")&amp;""</f>
        <v>ml</v>
      </c>
      <c r="H117" s="58" t="str">
        <f>IFERROR(VLOOKUP(B117,【最新】商品一覧!C:M,7,0),"")&amp;""</f>
        <v>ベルベーヌ</v>
      </c>
      <c r="I117" s="167">
        <f>VLOOKUP(テーブル3[[#This Row],[品番]],【最新】商品一覧!C:J,8,FALSE)</f>
        <v>2600</v>
      </c>
      <c r="J117" s="163">
        <v>3000</v>
      </c>
      <c r="K117" s="136"/>
      <c r="L117" s="48">
        <f>VLOOKUP(テーブル3[[#This Row],[ブランド名]],ブランドリスト[#All],5,FALSE)</f>
        <v>1</v>
      </c>
    </row>
    <row r="118" spans="2:12" hidden="1">
      <c r="B118" s="152">
        <v>1158</v>
      </c>
      <c r="C118" s="58" t="str">
        <f>IFERROR(VLOOKUP(B118,【最新】商品一覧!C:M,2,0),"")</f>
        <v>DURANCE／デュランス</v>
      </c>
      <c r="D118" s="58" t="str">
        <f>IFERROR(VLOOKUP(B118,【最新】商品一覧!C:M,3,0),"")</f>
        <v>フレグランスブーケ</v>
      </c>
      <c r="E118" s="60" t="str">
        <f>IFERROR(VLOOKUP(B118,【最新】商品一覧!C:M,4,0),"")&amp;""</f>
        <v>リフィル（液体）</v>
      </c>
      <c r="F118" s="66" t="str">
        <f>IFERROR(VLOOKUP(B118,【最新】商品一覧!C:M,5,0),"")&amp;""</f>
        <v>250</v>
      </c>
      <c r="G118" s="63" t="str">
        <f>IFERROR(VLOOKUP(B118,【最新】商品一覧!C:M,6,0),"")&amp;""</f>
        <v>ml</v>
      </c>
      <c r="H118" s="58" t="str">
        <f>IFERROR(VLOOKUP(B118,【最新】商品一覧!C:M,7,0),"")&amp;""</f>
        <v>コクリコ</v>
      </c>
      <c r="I118" s="167">
        <f>VLOOKUP(テーブル3[[#This Row],[品番]],【最新】商品一覧!C:J,8,FALSE)</f>
        <v>2600</v>
      </c>
      <c r="J118" s="163">
        <v>3000</v>
      </c>
      <c r="K118" s="136"/>
      <c r="L118" s="48">
        <f>VLOOKUP(テーブル3[[#This Row],[ブランド名]],ブランドリスト[#All],5,FALSE)</f>
        <v>1</v>
      </c>
    </row>
    <row r="119" spans="2:12" hidden="1">
      <c r="B119" s="152">
        <v>1159</v>
      </c>
      <c r="C119" s="58" t="str">
        <f>IFERROR(VLOOKUP(B119,【最新】商品一覧!C:M,2,0),"")</f>
        <v>DURANCE／デュランス</v>
      </c>
      <c r="D119" s="58" t="str">
        <f>IFERROR(VLOOKUP(B119,【最新】商品一覧!C:M,3,0),"")</f>
        <v>フレグランスブーケ</v>
      </c>
      <c r="E119" s="60" t="str">
        <f>IFERROR(VLOOKUP(B119,【最新】商品一覧!C:M,4,0),"")&amp;""</f>
        <v>リフィル（液体）</v>
      </c>
      <c r="F119" s="66" t="str">
        <f>IFERROR(VLOOKUP(B119,【最新】商品一覧!C:M,5,0),"")&amp;""</f>
        <v>250</v>
      </c>
      <c r="G119" s="63" t="str">
        <f>IFERROR(VLOOKUP(B119,【最新】商品一覧!C:M,6,0),"")&amp;""</f>
        <v>ml</v>
      </c>
      <c r="H119" s="58" t="str">
        <f>IFERROR(VLOOKUP(B119,【最新】商品一覧!C:M,7,0),"")&amp;""</f>
        <v>ライラック</v>
      </c>
      <c r="I119" s="167">
        <f>VLOOKUP(テーブル3[[#This Row],[品番]],【最新】商品一覧!C:J,8,FALSE)</f>
        <v>2600</v>
      </c>
      <c r="J119" s="163">
        <v>3000</v>
      </c>
      <c r="K119" s="136"/>
      <c r="L119" s="48">
        <f>VLOOKUP(テーブル3[[#This Row],[ブランド名]],ブランドリスト[#All],5,FALSE)</f>
        <v>1</v>
      </c>
    </row>
    <row r="120" spans="2:12" hidden="1">
      <c r="B120" s="152">
        <v>1160</v>
      </c>
      <c r="C120" s="58" t="str">
        <f>IFERROR(VLOOKUP(B120,【最新】商品一覧!C:M,2,0),"")</f>
        <v>DURANCE／デュランス</v>
      </c>
      <c r="D120" s="58" t="str">
        <f>IFERROR(VLOOKUP(B120,【最新】商品一覧!C:M,3,0),"")</f>
        <v>フレグランスブーケ</v>
      </c>
      <c r="E120" s="60" t="str">
        <f>IFERROR(VLOOKUP(B120,【最新】商品一覧!C:M,4,0),"")&amp;""</f>
        <v>リフィル（液体）</v>
      </c>
      <c r="F120" s="66" t="str">
        <f>IFERROR(VLOOKUP(B120,【最新】商品一覧!C:M,5,0),"")&amp;""</f>
        <v>250</v>
      </c>
      <c r="G120" s="63" t="str">
        <f>IFERROR(VLOOKUP(B120,【最新】商品一覧!C:M,6,0),"")&amp;""</f>
        <v>ml</v>
      </c>
      <c r="H120" s="58" t="str">
        <f>IFERROR(VLOOKUP(B120,【最新】商品一覧!C:M,7,0),"")&amp;""</f>
        <v>フレッシュグラス</v>
      </c>
      <c r="I120" s="167">
        <f>VLOOKUP(テーブル3[[#This Row],[品番]],【最新】商品一覧!C:J,8,FALSE)</f>
        <v>2600</v>
      </c>
      <c r="J120" s="163">
        <v>3000</v>
      </c>
      <c r="K120" s="136"/>
      <c r="L120" s="48">
        <f>VLOOKUP(テーブル3[[#This Row],[ブランド名]],ブランドリスト[#All],5,FALSE)</f>
        <v>1</v>
      </c>
    </row>
    <row r="121" spans="2:12" hidden="1">
      <c r="B121" s="152">
        <v>1163</v>
      </c>
      <c r="C121" s="58" t="str">
        <f>IFERROR(VLOOKUP(B121,【最新】商品一覧!C:M,2,0),"")</f>
        <v>DURANCE／デュランス</v>
      </c>
      <c r="D121" s="58" t="str">
        <f>IFERROR(VLOOKUP(B121,【最新】商品一覧!C:M,3,0),"")</f>
        <v>フレグランスブーケ</v>
      </c>
      <c r="E121" s="60" t="str">
        <f>IFERROR(VLOOKUP(B121,【最新】商品一覧!C:M,4,0),"")&amp;""</f>
        <v>リフィル（液体）</v>
      </c>
      <c r="F121" s="66" t="str">
        <f>IFERROR(VLOOKUP(B121,【最新】商品一覧!C:M,5,0),"")&amp;""</f>
        <v>250</v>
      </c>
      <c r="G121" s="63" t="str">
        <f>IFERROR(VLOOKUP(B121,【最新】商品一覧!C:M,6,0),"")&amp;""</f>
        <v>ml</v>
      </c>
      <c r="H121" s="58" t="str">
        <f>IFERROR(VLOOKUP(B121,【最新】商品一覧!C:M,7,0),"")&amp;""</f>
        <v>シーミスト</v>
      </c>
      <c r="I121" s="167">
        <f>VLOOKUP(テーブル3[[#This Row],[品番]],【最新】商品一覧!C:J,8,FALSE)</f>
        <v>2600</v>
      </c>
      <c r="J121" s="163">
        <v>3000</v>
      </c>
      <c r="K121" s="136"/>
      <c r="L121" s="48">
        <f>VLOOKUP(テーブル3[[#This Row],[ブランド名]],ブランドリスト[#All],5,FALSE)</f>
        <v>1</v>
      </c>
    </row>
    <row r="122" spans="2:12" hidden="1">
      <c r="B122" s="152">
        <v>1165</v>
      </c>
      <c r="C122" s="58" t="str">
        <f>IFERROR(VLOOKUP(B122,【最新】商品一覧!C:M,2,0),"")</f>
        <v>DURANCE／デュランス</v>
      </c>
      <c r="D122" s="58" t="str">
        <f>IFERROR(VLOOKUP(B122,【最新】商品一覧!C:M,3,0),"")</f>
        <v>フレグランスブーケ</v>
      </c>
      <c r="E122" s="60" t="str">
        <f>IFERROR(VLOOKUP(B122,【最新】商品一覧!C:M,4,0),"")&amp;""</f>
        <v>リフィル（液体）</v>
      </c>
      <c r="F122" s="66" t="str">
        <f>IFERROR(VLOOKUP(B122,【最新】商品一覧!C:M,5,0),"")&amp;""</f>
        <v>250</v>
      </c>
      <c r="G122" s="63" t="str">
        <f>IFERROR(VLOOKUP(B122,【最新】商品一覧!C:M,6,0),"")&amp;""</f>
        <v>ml</v>
      </c>
      <c r="H122" s="58" t="str">
        <f>IFERROR(VLOOKUP(B122,【最新】商品一覧!C:M,7,0),"")&amp;""</f>
        <v>ハニーサフラン</v>
      </c>
      <c r="I122" s="167">
        <f>VLOOKUP(テーブル3[[#This Row],[品番]],【最新】商品一覧!C:J,8,FALSE)</f>
        <v>2600</v>
      </c>
      <c r="J122" s="163">
        <v>3000</v>
      </c>
      <c r="K122" s="136"/>
      <c r="L122" s="48">
        <f>VLOOKUP(テーブル3[[#This Row],[ブランド名]],ブランドリスト[#All],5,FALSE)</f>
        <v>1</v>
      </c>
    </row>
    <row r="123" spans="2:12" hidden="1">
      <c r="B123" s="152">
        <v>1170</v>
      </c>
      <c r="C123" s="58" t="str">
        <f>IFERROR(VLOOKUP(B123,【最新】商品一覧!C:M,2,0),"")</f>
        <v>DURANCE／デュランス</v>
      </c>
      <c r="D123" s="58" t="str">
        <f>IFERROR(VLOOKUP(B123,【最新】商品一覧!C:M,3,0),"")</f>
        <v>フレグランスブーケ</v>
      </c>
      <c r="E123" s="60" t="str">
        <f>IFERROR(VLOOKUP(B123,【最新】商品一覧!C:M,4,0),"")&amp;""</f>
        <v>リフィル（液体）</v>
      </c>
      <c r="F123" s="66" t="str">
        <f>IFERROR(VLOOKUP(B123,【最新】商品一覧!C:M,5,0),"")&amp;""</f>
        <v>250</v>
      </c>
      <c r="G123" s="63" t="str">
        <f>IFERROR(VLOOKUP(B123,【最新】商品一覧!C:M,6,0),"")&amp;""</f>
        <v>ml</v>
      </c>
      <c r="H123" s="58" t="str">
        <f>IFERROR(VLOOKUP(B123,【最新】商品一覧!C:M,7,0),"")&amp;""</f>
        <v>デイジー</v>
      </c>
      <c r="I123" s="167">
        <f>VLOOKUP(テーブル3[[#This Row],[品番]],【最新】商品一覧!C:J,8,FALSE)</f>
        <v>2600</v>
      </c>
      <c r="J123" s="163">
        <v>3000</v>
      </c>
      <c r="K123" s="136"/>
      <c r="L123" s="48">
        <f>VLOOKUP(テーブル3[[#This Row],[ブランド名]],ブランドリスト[#All],5,FALSE)</f>
        <v>1</v>
      </c>
    </row>
    <row r="124" spans="2:12" hidden="1">
      <c r="B124" s="152">
        <v>1172</v>
      </c>
      <c r="C124" s="58" t="str">
        <f>IFERROR(VLOOKUP(B124,【最新】商品一覧!C:M,2,0),"")</f>
        <v>DURANCE／デュランス</v>
      </c>
      <c r="D124" s="58" t="str">
        <f>IFERROR(VLOOKUP(B124,【最新】商品一覧!C:M,3,0),"")</f>
        <v>フレグランスブーケ</v>
      </c>
      <c r="E124" s="60" t="str">
        <f>IFERROR(VLOOKUP(B124,【最新】商品一覧!C:M,4,0),"")&amp;""</f>
        <v>リフィル（液体）</v>
      </c>
      <c r="F124" s="66" t="str">
        <f>IFERROR(VLOOKUP(B124,【最新】商品一覧!C:M,5,0),"")&amp;""</f>
        <v>250</v>
      </c>
      <c r="G124" s="63" t="str">
        <f>IFERROR(VLOOKUP(B124,【最新】商品一覧!C:M,6,0),"")&amp;""</f>
        <v>ml</v>
      </c>
      <c r="H124" s="58" t="str">
        <f>IFERROR(VLOOKUP(B124,【最新】商品一覧!C:M,7,0),"")&amp;""</f>
        <v>リネンフラワー</v>
      </c>
      <c r="I124" s="167">
        <f>VLOOKUP(テーブル3[[#This Row],[品番]],【最新】商品一覧!C:J,8,FALSE)</f>
        <v>2600</v>
      </c>
      <c r="J124" s="163">
        <v>3000</v>
      </c>
      <c r="K124" s="136"/>
      <c r="L124" s="48">
        <f>VLOOKUP(テーブル3[[#This Row],[ブランド名]],ブランドリスト[#All],5,FALSE)</f>
        <v>1</v>
      </c>
    </row>
    <row r="125" spans="2:12" hidden="1">
      <c r="B125" s="152">
        <v>1173</v>
      </c>
      <c r="C125" s="58" t="str">
        <f>IFERROR(VLOOKUP(B125,【最新】商品一覧!C:M,2,0),"")</f>
        <v>DURANCE／デュランス</v>
      </c>
      <c r="D125" s="58" t="str">
        <f>IFERROR(VLOOKUP(B125,【最新】商品一覧!C:M,3,0),"")</f>
        <v>フレグランスブーケ</v>
      </c>
      <c r="E125" s="60" t="str">
        <f>IFERROR(VLOOKUP(B125,【最新】商品一覧!C:M,4,0),"")&amp;""</f>
        <v>リフィル（液体）</v>
      </c>
      <c r="F125" s="66" t="str">
        <f>IFERROR(VLOOKUP(B125,【最新】商品一覧!C:M,5,0),"")&amp;""</f>
        <v>250</v>
      </c>
      <c r="G125" s="63" t="str">
        <f>IFERROR(VLOOKUP(B125,【最新】商品一覧!C:M,6,0),"")&amp;""</f>
        <v>ml</v>
      </c>
      <c r="H125" s="58" t="str">
        <f>IFERROR(VLOOKUP(B125,【最新】商品一覧!C:M,7,0),"")&amp;""</f>
        <v>ホワイトカメリア</v>
      </c>
      <c r="I125" s="167">
        <f>VLOOKUP(テーブル3[[#This Row],[品番]],【最新】商品一覧!C:J,8,FALSE)</f>
        <v>2600</v>
      </c>
      <c r="J125" s="163">
        <v>3000</v>
      </c>
      <c r="K125" s="136"/>
      <c r="L125" s="48">
        <f>VLOOKUP(テーブル3[[#This Row],[ブランド名]],ブランドリスト[#All],5,FALSE)</f>
        <v>1</v>
      </c>
    </row>
    <row r="126" spans="2:12" hidden="1">
      <c r="B126" s="152">
        <v>1174</v>
      </c>
      <c r="C126" s="58" t="str">
        <f>IFERROR(VLOOKUP(B126,【最新】商品一覧!C:M,2,0),"")</f>
        <v>DURANCE／デュランス</v>
      </c>
      <c r="D126" s="58" t="str">
        <f>IFERROR(VLOOKUP(B126,【最新】商品一覧!C:M,3,0),"")</f>
        <v>フレグランスブーケ</v>
      </c>
      <c r="E126" s="60" t="str">
        <f>IFERROR(VLOOKUP(B126,【最新】商品一覧!C:M,4,0),"")&amp;""</f>
        <v>リフィル（液体）</v>
      </c>
      <c r="F126" s="66" t="str">
        <f>IFERROR(VLOOKUP(B126,【最新】商品一覧!C:M,5,0),"")&amp;""</f>
        <v>250</v>
      </c>
      <c r="G126" s="63" t="str">
        <f>IFERROR(VLOOKUP(B126,【最新】商品一覧!C:M,6,0),"")&amp;""</f>
        <v>ml</v>
      </c>
      <c r="H126" s="58" t="str">
        <f>IFERROR(VLOOKUP(B126,【最新】商品一覧!C:M,7,0),"")&amp;""</f>
        <v>シトラス(ﾗｲﾑ)ミント</v>
      </c>
      <c r="I126" s="167">
        <f>VLOOKUP(テーブル3[[#This Row],[品番]],【最新】商品一覧!C:J,8,FALSE)</f>
        <v>2600</v>
      </c>
      <c r="J126" s="163">
        <v>3000</v>
      </c>
      <c r="K126" s="136"/>
      <c r="L126" s="48">
        <f>VLOOKUP(テーブル3[[#This Row],[ブランド名]],ブランドリスト[#All],5,FALSE)</f>
        <v>1</v>
      </c>
    </row>
    <row r="127" spans="2:12" hidden="1">
      <c r="B127" s="152">
        <v>1175</v>
      </c>
      <c r="C127" s="58" t="str">
        <f>IFERROR(VLOOKUP(B127,【最新】商品一覧!C:M,2,0),"")</f>
        <v>DURANCE／デュランス</v>
      </c>
      <c r="D127" s="58" t="str">
        <f>IFERROR(VLOOKUP(B127,【最新】商品一覧!C:M,3,0),"")</f>
        <v>フレグランスブーケ</v>
      </c>
      <c r="E127" s="60" t="str">
        <f>IFERROR(VLOOKUP(B127,【最新】商品一覧!C:M,4,0),"")&amp;""</f>
        <v>リフィル（液体）</v>
      </c>
      <c r="F127" s="66" t="str">
        <f>IFERROR(VLOOKUP(B127,【最新】商品一覧!C:M,5,0),"")&amp;""</f>
        <v>250</v>
      </c>
      <c r="G127" s="63" t="str">
        <f>IFERROR(VLOOKUP(B127,【最新】商品一覧!C:M,6,0),"")&amp;""</f>
        <v>ml</v>
      </c>
      <c r="H127" s="58" t="str">
        <f>IFERROR(VLOOKUP(B127,【最新】商品一覧!C:M,7,0),"")&amp;""</f>
        <v>スイートピー</v>
      </c>
      <c r="I127" s="167">
        <f>VLOOKUP(テーブル3[[#This Row],[品番]],【最新】商品一覧!C:J,8,FALSE)</f>
        <v>2600</v>
      </c>
      <c r="J127" s="163">
        <v>3000</v>
      </c>
      <c r="K127" s="136"/>
      <c r="L127" s="48">
        <f>VLOOKUP(テーブル3[[#This Row],[ブランド名]],ブランドリスト[#All],5,FALSE)</f>
        <v>1</v>
      </c>
    </row>
    <row r="128" spans="2:12" hidden="1">
      <c r="B128" s="152">
        <v>1176</v>
      </c>
      <c r="C128" s="58" t="str">
        <f>IFERROR(VLOOKUP(B128,【最新】商品一覧!C:M,2,0),"")</f>
        <v>DURANCE／デュランス</v>
      </c>
      <c r="D128" s="58" t="str">
        <f>IFERROR(VLOOKUP(B128,【最新】商品一覧!C:M,3,0),"")</f>
        <v>フレグランスブーケ</v>
      </c>
      <c r="E128" s="60" t="str">
        <f>IFERROR(VLOOKUP(B128,【最新】商品一覧!C:M,4,0),"")&amp;""</f>
        <v>リフィル（液体）</v>
      </c>
      <c r="F128" s="66" t="str">
        <f>IFERROR(VLOOKUP(B128,【最新】商品一覧!C:M,5,0),"")&amp;""</f>
        <v>250</v>
      </c>
      <c r="G128" s="63" t="str">
        <f>IFERROR(VLOOKUP(B128,【最新】商品一覧!C:M,6,0),"")&amp;""</f>
        <v>ml</v>
      </c>
      <c r="H128" s="58" t="str">
        <f>IFERROR(VLOOKUP(B128,【最新】商品一覧!C:M,7,0),"")&amp;""</f>
        <v>ミモザ</v>
      </c>
      <c r="I128" s="167">
        <f>VLOOKUP(テーブル3[[#This Row],[品番]],【最新】商品一覧!C:J,8,FALSE)</f>
        <v>2600</v>
      </c>
      <c r="J128" s="163">
        <v>3000</v>
      </c>
      <c r="K128" s="136"/>
      <c r="L128" s="48">
        <f>VLOOKUP(テーブル3[[#This Row],[ブランド名]],ブランドリスト[#All],5,FALSE)</f>
        <v>1</v>
      </c>
    </row>
    <row r="129" spans="2:12" hidden="1">
      <c r="B129" s="152">
        <v>1177</v>
      </c>
      <c r="C129" s="58" t="str">
        <f>IFERROR(VLOOKUP(B129,【最新】商品一覧!C:M,2,0),"")</f>
        <v>DURANCE／デュランス</v>
      </c>
      <c r="D129" s="58" t="str">
        <f>IFERROR(VLOOKUP(B129,【最新】商品一覧!C:M,3,0),"")</f>
        <v>フレグランスブーケ</v>
      </c>
      <c r="E129" s="60" t="str">
        <f>IFERROR(VLOOKUP(B129,【最新】商品一覧!C:M,4,0),"")&amp;""</f>
        <v>リフィル（液体）</v>
      </c>
      <c r="F129" s="66" t="str">
        <f>IFERROR(VLOOKUP(B129,【最新】商品一覧!C:M,5,0),"")&amp;""</f>
        <v>250</v>
      </c>
      <c r="G129" s="63" t="str">
        <f>IFERROR(VLOOKUP(B129,【最新】商品一覧!C:M,6,0),"")&amp;""</f>
        <v>ml</v>
      </c>
      <c r="H129" s="58" t="str">
        <f>IFERROR(VLOOKUP(B129,【最新】商品一覧!C:M,7,0),"")&amp;""</f>
        <v>マンダリン＆ベルガモット</v>
      </c>
      <c r="I129" s="167">
        <f>VLOOKUP(テーブル3[[#This Row],[品番]],【最新】商品一覧!C:J,8,FALSE)</f>
        <v>2600</v>
      </c>
      <c r="J129" s="163">
        <v>3000</v>
      </c>
      <c r="K129" s="136"/>
      <c r="L129" s="48">
        <f>VLOOKUP(テーブル3[[#This Row],[ブランド名]],ブランドリスト[#All],5,FALSE)</f>
        <v>1</v>
      </c>
    </row>
    <row r="130" spans="2:12" hidden="1">
      <c r="B130" s="152">
        <v>1178</v>
      </c>
      <c r="C130" s="58" t="str">
        <f>IFERROR(VLOOKUP(B130,【最新】商品一覧!C:M,2,0),"")</f>
        <v>DURANCE／デュランス</v>
      </c>
      <c r="D130" s="58" t="str">
        <f>IFERROR(VLOOKUP(B130,【最新】商品一覧!C:M,3,0),"")</f>
        <v>フレグランスブーケ</v>
      </c>
      <c r="E130" s="60" t="str">
        <f>IFERROR(VLOOKUP(B130,【最新】商品一覧!C:M,4,0),"")&amp;""</f>
        <v>リフィル（液体）</v>
      </c>
      <c r="F130" s="66" t="str">
        <f>IFERROR(VLOOKUP(B130,【最新】商品一覧!C:M,5,0),"")&amp;""</f>
        <v>250</v>
      </c>
      <c r="G130" s="63" t="str">
        <f>IFERROR(VLOOKUP(B130,【最新】商品一覧!C:M,6,0),"")&amp;""</f>
        <v>ml</v>
      </c>
      <c r="H130" s="58" t="str">
        <f>IFERROR(VLOOKUP(B130,【最新】商品一覧!C:M,7,0),"")&amp;""</f>
        <v>サヴォン</v>
      </c>
      <c r="I130" s="167">
        <f>VLOOKUP(テーブル3[[#This Row],[品番]],【最新】商品一覧!C:J,8,FALSE)</f>
        <v>2600</v>
      </c>
      <c r="J130" s="163">
        <v>3000</v>
      </c>
      <c r="K130" s="136"/>
      <c r="L130" s="48">
        <f>VLOOKUP(テーブル3[[#This Row],[ブランド名]],ブランドリスト[#All],5,FALSE)</f>
        <v>1</v>
      </c>
    </row>
    <row r="131" spans="2:12">
      <c r="B131" s="152">
        <v>1100</v>
      </c>
      <c r="C131" s="58" t="str">
        <f>IFERROR(VLOOKUP(B131,【最新】商品一覧!C:M,2,0),"")</f>
        <v>DURANCE／デュランス</v>
      </c>
      <c r="D131" s="58" t="str">
        <f>IFERROR(VLOOKUP(B131,【最新】商品一覧!C:M,3,0),"")</f>
        <v>フレグランスブーケ</v>
      </c>
      <c r="E131" s="60" t="str">
        <f>IFERROR(VLOOKUP(B131,【最新】商品一覧!C:M,4,0),"")&amp;""</f>
        <v>リフィル（フラワー）</v>
      </c>
      <c r="F131" s="66" t="str">
        <f>IFERROR(VLOOKUP(B131,【最新】商品一覧!C:M,5,0),"")&amp;""</f>
        <v/>
      </c>
      <c r="G131" s="63" t="str">
        <f>IFERROR(VLOOKUP(B131,【最新】商品一覧!C:M,6,0),"")&amp;""</f>
        <v/>
      </c>
      <c r="H131" s="58" t="str">
        <f>IFERROR(VLOOKUP(B131,【最新】商品一覧!C:M,7,0),"")&amp;""</f>
        <v>ローズの花</v>
      </c>
      <c r="I131" s="167">
        <f>VLOOKUP(テーブル3[[#This Row],[品番]],【最新】商品一覧!C:J,8,FALSE)</f>
        <v>800</v>
      </c>
      <c r="J131" s="163">
        <v>900</v>
      </c>
      <c r="K131" s="136" t="s">
        <v>2602</v>
      </c>
      <c r="L131" s="48">
        <f>VLOOKUP(テーブル3[[#This Row],[ブランド名]],ブランドリスト[#All],5,FALSE)</f>
        <v>1</v>
      </c>
    </row>
    <row r="132" spans="2:12" hidden="1">
      <c r="B132" s="152">
        <v>1116</v>
      </c>
      <c r="C132" s="58" t="str">
        <f>IFERROR(VLOOKUP(B132,【最新】商品一覧!C:M,2,0),"")</f>
        <v>DURANCE／デュランス</v>
      </c>
      <c r="D132" s="58" t="str">
        <f>IFERROR(VLOOKUP(B132,【最新】商品一覧!C:M,3,0),"")</f>
        <v>フレグランスブーケ</v>
      </c>
      <c r="E132" s="60" t="str">
        <f>IFERROR(VLOOKUP(B132,【最新】商品一覧!C:M,4,0),"")&amp;""</f>
        <v>リフィル（フラワー）</v>
      </c>
      <c r="F132" s="66" t="str">
        <f>IFERROR(VLOOKUP(B132,【最新】商品一覧!C:M,5,0),"")&amp;""</f>
        <v/>
      </c>
      <c r="G132" s="63" t="str">
        <f>IFERROR(VLOOKUP(B132,【最新】商品一覧!C:M,6,0),"")&amp;""</f>
        <v/>
      </c>
      <c r="H132" s="58" t="str">
        <f>IFERROR(VLOOKUP(B132,【最新】商品一覧!C:M,7,0),"")&amp;""</f>
        <v>カメリアの花</v>
      </c>
      <c r="I132" s="167">
        <f>VLOOKUP(テーブル3[[#This Row],[品番]],【最新】商品一覧!C:J,8,FALSE)</f>
        <v>800</v>
      </c>
      <c r="J132" s="163">
        <v>900</v>
      </c>
      <c r="K132" s="136"/>
      <c r="L132" s="48">
        <f>VLOOKUP(テーブル3[[#This Row],[ブランド名]],ブランドリスト[#All],5,FALSE)</f>
        <v>1</v>
      </c>
    </row>
    <row r="133" spans="2:12">
      <c r="B133" s="152">
        <v>1150</v>
      </c>
      <c r="C133" s="58" t="str">
        <f>IFERROR(VLOOKUP(B133,【最新】商品一覧!C:M,2,0),"")</f>
        <v>DURANCE／デュランス</v>
      </c>
      <c r="D133" s="58" t="str">
        <f>IFERROR(VLOOKUP(B133,【最新】商品一覧!C:M,3,0),"")</f>
        <v>フレグランスブーケ</v>
      </c>
      <c r="E133" s="60" t="str">
        <f>IFERROR(VLOOKUP(B133,【最新】商品一覧!C:M,4,0),"")&amp;""</f>
        <v>リフィル（スティック）</v>
      </c>
      <c r="F133" s="66" t="str">
        <f>IFERROR(VLOOKUP(B133,【最新】商品一覧!C:M,5,0),"")&amp;""</f>
        <v/>
      </c>
      <c r="G133" s="63" t="str">
        <f>IFERROR(VLOOKUP(B133,【最新】商品一覧!C:M,6,0),"")&amp;""</f>
        <v/>
      </c>
      <c r="H133" s="58" t="str">
        <f>IFERROR(VLOOKUP(B133,【最新】商品一覧!C:M,7,0),"")&amp;""</f>
        <v>20本入り</v>
      </c>
      <c r="I133" s="167">
        <f>VLOOKUP(テーブル3[[#This Row],[品番]],【最新】商品一覧!C:J,8,FALSE)</f>
        <v>600</v>
      </c>
      <c r="J133" s="163">
        <v>800</v>
      </c>
      <c r="K133" s="136" t="s">
        <v>2610</v>
      </c>
      <c r="L133" s="48">
        <f>VLOOKUP(テーブル3[[#This Row],[ブランド名]],ブランドリスト[#All],5,FALSE)</f>
        <v>1</v>
      </c>
    </row>
    <row r="134" spans="2:12">
      <c r="B134" s="152">
        <v>1760</v>
      </c>
      <c r="C134" s="58" t="str">
        <f>IFERROR(VLOOKUP(B134,【最新】商品一覧!C:M,2,0),"")</f>
        <v>DURANCE／デュランス</v>
      </c>
      <c r="D134" s="58" t="str">
        <f>IFERROR(VLOOKUP(B134,【最新】商品一覧!C:M,3,0),"")</f>
        <v>マルセイユ</v>
      </c>
      <c r="E134" s="60" t="str">
        <f>IFERROR(VLOOKUP(B134,【最新】商品一覧!C:M,4,0),"")&amp;""</f>
        <v>マルセイユリキッドソープ</v>
      </c>
      <c r="F134" s="66" t="str">
        <f>IFERROR(VLOOKUP(B134,【最新】商品一覧!C:M,5,0),"")&amp;""</f>
        <v>300</v>
      </c>
      <c r="G134" s="63" t="str">
        <f>IFERROR(VLOOKUP(B134,【最新】商品一覧!C:M,6,0),"")&amp;""</f>
        <v>ml</v>
      </c>
      <c r="H134" s="58" t="str">
        <f>IFERROR(VLOOKUP(B134,【最新】商品一覧!C:M,7,0),"")&amp;""</f>
        <v>ローズ</v>
      </c>
      <c r="I134" s="167">
        <f>VLOOKUP(テーブル3[[#This Row],[品番]],【最新】商品一覧!C:J,8,FALSE)</f>
        <v>1990</v>
      </c>
      <c r="J134" s="163">
        <v>2200</v>
      </c>
      <c r="K134" s="136" t="s">
        <v>2601</v>
      </c>
      <c r="L134" s="48">
        <f>VLOOKUP(テーブル3[[#This Row],[ブランド名]],ブランドリスト[#All],5,FALSE)</f>
        <v>1</v>
      </c>
    </row>
    <row r="135" spans="2:12" hidden="1">
      <c r="B135" s="152">
        <v>1761</v>
      </c>
      <c r="C135" s="58" t="str">
        <f>IFERROR(VLOOKUP(B135,【最新】商品一覧!C:M,2,0),"")</f>
        <v>DURANCE／デュランス</v>
      </c>
      <c r="D135" s="58" t="str">
        <f>IFERROR(VLOOKUP(B135,【最新】商品一覧!C:M,3,0),"")</f>
        <v>マルセイユ</v>
      </c>
      <c r="E135" s="60" t="str">
        <f>IFERROR(VLOOKUP(B135,【最新】商品一覧!C:M,4,0),"")&amp;""</f>
        <v>マルセイユリキッドソープ</v>
      </c>
      <c r="F135" s="66" t="str">
        <f>IFERROR(VLOOKUP(B135,【最新】商品一覧!C:M,5,0),"")&amp;""</f>
        <v>300</v>
      </c>
      <c r="G135" s="63" t="str">
        <f>IFERROR(VLOOKUP(B135,【最新】商品一覧!C:M,6,0),"")&amp;""</f>
        <v>ml</v>
      </c>
      <c r="H135" s="58" t="str">
        <f>IFERROR(VLOOKUP(B135,【最新】商品一覧!C:M,7,0),"")&amp;""</f>
        <v>ラベンダー</v>
      </c>
      <c r="I135" s="167">
        <f>VLOOKUP(テーブル3[[#This Row],[品番]],【最新】商品一覧!C:J,8,FALSE)</f>
        <v>1990</v>
      </c>
      <c r="J135" s="163">
        <v>2200</v>
      </c>
      <c r="K135" s="136"/>
      <c r="L135" s="48">
        <f>VLOOKUP(テーブル3[[#This Row],[ブランド名]],ブランドリスト[#All],5,FALSE)</f>
        <v>1</v>
      </c>
    </row>
    <row r="136" spans="2:12" hidden="1">
      <c r="B136" s="152">
        <v>1762</v>
      </c>
      <c r="C136" s="58" t="str">
        <f>IFERROR(VLOOKUP(B136,【最新】商品一覧!C:M,2,0),"")</f>
        <v>DURANCE／デュランス</v>
      </c>
      <c r="D136" s="58" t="str">
        <f>IFERROR(VLOOKUP(B136,【最新】商品一覧!C:M,3,0),"")</f>
        <v>マルセイユ</v>
      </c>
      <c r="E136" s="60" t="str">
        <f>IFERROR(VLOOKUP(B136,【最新】商品一覧!C:M,4,0),"")&amp;""</f>
        <v>マルセイユリキッドソープ</v>
      </c>
      <c r="F136" s="66" t="str">
        <f>IFERROR(VLOOKUP(B136,【最新】商品一覧!C:M,5,0),"")&amp;""</f>
        <v>300</v>
      </c>
      <c r="G136" s="63" t="str">
        <f>IFERROR(VLOOKUP(B136,【最新】商品一覧!C:M,6,0),"")&amp;""</f>
        <v>ml</v>
      </c>
      <c r="H136" s="58" t="str">
        <f>IFERROR(VLOOKUP(B136,【最新】商品一覧!C:M,7,0),"")&amp;""</f>
        <v>コットン</v>
      </c>
      <c r="I136" s="167">
        <f>VLOOKUP(テーブル3[[#This Row],[品番]],【最新】商品一覧!C:J,8,FALSE)</f>
        <v>1990</v>
      </c>
      <c r="J136" s="163">
        <v>2200</v>
      </c>
      <c r="K136" s="136"/>
      <c r="L136" s="48">
        <f>VLOOKUP(テーブル3[[#This Row],[ブランド名]],ブランドリスト[#All],5,FALSE)</f>
        <v>1</v>
      </c>
    </row>
    <row r="137" spans="2:12" hidden="1">
      <c r="B137" s="152">
        <v>1763</v>
      </c>
      <c r="C137" s="58" t="str">
        <f>IFERROR(VLOOKUP(B137,【最新】商品一覧!C:M,2,0),"")</f>
        <v>DURANCE／デュランス</v>
      </c>
      <c r="D137" s="58" t="str">
        <f>IFERROR(VLOOKUP(B137,【最新】商品一覧!C:M,3,0),"")</f>
        <v>マルセイユ</v>
      </c>
      <c r="E137" s="60" t="str">
        <f>IFERROR(VLOOKUP(B137,【最新】商品一覧!C:M,4,0),"")&amp;""</f>
        <v>マルセイユリキッドソープ</v>
      </c>
      <c r="F137" s="66" t="str">
        <f>IFERROR(VLOOKUP(B137,【最新】商品一覧!C:M,5,0),"")&amp;""</f>
        <v>300</v>
      </c>
      <c r="G137" s="63" t="str">
        <f>IFERROR(VLOOKUP(B137,【最新】商品一覧!C:M,6,0),"")&amp;""</f>
        <v>ml</v>
      </c>
      <c r="H137" s="58" t="str">
        <f>IFERROR(VLOOKUP(B137,【最新】商品一覧!C:M,7,0),"")&amp;""</f>
        <v>ベルベーヌ</v>
      </c>
      <c r="I137" s="167">
        <f>VLOOKUP(テーブル3[[#This Row],[品番]],【最新】商品一覧!C:J,8,FALSE)</f>
        <v>1990</v>
      </c>
      <c r="J137" s="163">
        <v>2200</v>
      </c>
      <c r="K137" s="136"/>
      <c r="L137" s="48">
        <f>VLOOKUP(テーブル3[[#This Row],[ブランド名]],ブランドリスト[#All],5,FALSE)</f>
        <v>1</v>
      </c>
    </row>
    <row r="138" spans="2:12" hidden="1">
      <c r="B138" s="152">
        <v>1764</v>
      </c>
      <c r="C138" s="58" t="str">
        <f>IFERROR(VLOOKUP(B138,【最新】商品一覧!C:M,2,0),"")</f>
        <v>DURANCE／デュランス</v>
      </c>
      <c r="D138" s="58" t="str">
        <f>IFERROR(VLOOKUP(B138,【最新】商品一覧!C:M,3,0),"")</f>
        <v>マルセイユ</v>
      </c>
      <c r="E138" s="60" t="str">
        <f>IFERROR(VLOOKUP(B138,【最新】商品一覧!C:M,4,0),"")&amp;""</f>
        <v>マルセイユリキッドソープ</v>
      </c>
      <c r="F138" s="66" t="str">
        <f>IFERROR(VLOOKUP(B138,【最新】商品一覧!C:M,5,0),"")&amp;""</f>
        <v>300</v>
      </c>
      <c r="G138" s="63" t="str">
        <f>IFERROR(VLOOKUP(B138,【最新】商品一覧!C:M,6,0),"")&amp;""</f>
        <v>ml</v>
      </c>
      <c r="H138" s="58" t="str">
        <f>IFERROR(VLOOKUP(B138,【最新】商品一覧!C:M,7,0),"")&amp;""</f>
        <v>コクリコ</v>
      </c>
      <c r="I138" s="167">
        <f>VLOOKUP(テーブル3[[#This Row],[品番]],【最新】商品一覧!C:J,8,FALSE)</f>
        <v>1990</v>
      </c>
      <c r="J138" s="163">
        <v>2200</v>
      </c>
      <c r="K138" s="136"/>
      <c r="L138" s="48">
        <f>VLOOKUP(テーブル3[[#This Row],[ブランド名]],ブランドリスト[#All],5,FALSE)</f>
        <v>1</v>
      </c>
    </row>
    <row r="139" spans="2:12" hidden="1">
      <c r="B139" s="152">
        <v>1765</v>
      </c>
      <c r="C139" s="58" t="str">
        <f>IFERROR(VLOOKUP(B139,【最新】商品一覧!C:M,2,0),"")</f>
        <v>DURANCE／デュランス</v>
      </c>
      <c r="D139" s="58" t="str">
        <f>IFERROR(VLOOKUP(B139,【最新】商品一覧!C:M,3,0),"")</f>
        <v>マルセイユ</v>
      </c>
      <c r="E139" s="60" t="str">
        <f>IFERROR(VLOOKUP(B139,【最新】商品一覧!C:M,4,0),"")&amp;""</f>
        <v>マルセイユリキッドソープ</v>
      </c>
      <c r="F139" s="66" t="str">
        <f>IFERROR(VLOOKUP(B139,【最新】商品一覧!C:M,5,0),"")&amp;""</f>
        <v>300</v>
      </c>
      <c r="G139" s="63" t="str">
        <f>IFERROR(VLOOKUP(B139,【最新】商品一覧!C:M,6,0),"")&amp;""</f>
        <v>ml</v>
      </c>
      <c r="H139" s="58" t="str">
        <f>IFERROR(VLOOKUP(B139,【最新】商品一覧!C:M,7,0),"")&amp;""</f>
        <v>オリーブ</v>
      </c>
      <c r="I139" s="167">
        <f>VLOOKUP(テーブル3[[#This Row],[品番]],【最新】商品一覧!C:J,8,FALSE)</f>
        <v>1990</v>
      </c>
      <c r="J139" s="163">
        <v>2200</v>
      </c>
      <c r="K139" s="136"/>
      <c r="L139" s="48">
        <f>VLOOKUP(テーブル3[[#This Row],[ブランド名]],ブランドリスト[#All],5,FALSE)</f>
        <v>1</v>
      </c>
    </row>
    <row r="140" spans="2:12" hidden="1">
      <c r="B140" s="152">
        <v>1767</v>
      </c>
      <c r="C140" s="58" t="str">
        <f>IFERROR(VLOOKUP(B140,【最新】商品一覧!C:M,2,0),"")</f>
        <v>DURANCE／デュランス</v>
      </c>
      <c r="D140" s="58" t="str">
        <f>IFERROR(VLOOKUP(B140,【最新】商品一覧!C:M,3,0),"")</f>
        <v>マルセイユ</v>
      </c>
      <c r="E140" s="60" t="str">
        <f>IFERROR(VLOOKUP(B140,【最新】商品一覧!C:M,4,0),"")&amp;""</f>
        <v>マルセイユリキッドソープ</v>
      </c>
      <c r="F140" s="66" t="str">
        <f>IFERROR(VLOOKUP(B140,【最新】商品一覧!C:M,5,0),"")&amp;""</f>
        <v>300</v>
      </c>
      <c r="G140" s="63" t="str">
        <f>IFERROR(VLOOKUP(B140,【最新】商品一覧!C:M,6,0),"")&amp;""</f>
        <v>ml</v>
      </c>
      <c r="H140" s="58" t="str">
        <f>IFERROR(VLOOKUP(B140,【最新】商品一覧!C:M,7,0),"")&amp;""</f>
        <v>レモンジンジャー</v>
      </c>
      <c r="I140" s="167">
        <f>VLOOKUP(テーブル3[[#This Row],[品番]],【最新】商品一覧!C:J,8,FALSE)</f>
        <v>1990</v>
      </c>
      <c r="J140" s="163">
        <v>2200</v>
      </c>
      <c r="K140" s="136"/>
      <c r="L140" s="48">
        <f>VLOOKUP(テーブル3[[#This Row],[ブランド名]],ブランドリスト[#All],5,FALSE)</f>
        <v>1</v>
      </c>
    </row>
    <row r="141" spans="2:12" hidden="1">
      <c r="B141" s="152">
        <v>1768</v>
      </c>
      <c r="C141" s="58" t="str">
        <f>IFERROR(VLOOKUP(B141,【最新】商品一覧!C:M,2,0),"")</f>
        <v>DURANCE／デュランス</v>
      </c>
      <c r="D141" s="58" t="str">
        <f>IFERROR(VLOOKUP(B141,【最新】商品一覧!C:M,3,0),"")</f>
        <v>マルセイユ</v>
      </c>
      <c r="E141" s="60" t="str">
        <f>IFERROR(VLOOKUP(B141,【最新】商品一覧!C:M,4,0),"")&amp;""</f>
        <v>マルセイユリキッドソープ</v>
      </c>
      <c r="F141" s="66" t="str">
        <f>IFERROR(VLOOKUP(B141,【最新】商品一覧!C:M,5,0),"")&amp;""</f>
        <v>300</v>
      </c>
      <c r="G141" s="63" t="str">
        <f>IFERROR(VLOOKUP(B141,【最新】商品一覧!C:M,6,0),"")&amp;""</f>
        <v>ml</v>
      </c>
      <c r="H141" s="58" t="str">
        <f>IFERROR(VLOOKUP(B141,【最新】商品一覧!C:M,7,0),"")&amp;""</f>
        <v>ピーチ</v>
      </c>
      <c r="I141" s="167">
        <f>VLOOKUP(テーブル3[[#This Row],[品番]],【最新】商品一覧!C:J,8,FALSE)</f>
        <v>1990</v>
      </c>
      <c r="J141" s="163">
        <v>2200</v>
      </c>
      <c r="K141" s="136"/>
      <c r="L141" s="48">
        <f>VLOOKUP(テーブル3[[#This Row],[ブランド名]],ブランドリスト[#All],5,FALSE)</f>
        <v>1</v>
      </c>
    </row>
    <row r="142" spans="2:12">
      <c r="B142" s="152">
        <v>1791</v>
      </c>
      <c r="C142" s="58" t="str">
        <f>IFERROR(VLOOKUP(B142,【最新】商品一覧!C:M,2,0),"")</f>
        <v>DURANCE／デュランス</v>
      </c>
      <c r="D142" s="58" t="str">
        <f>IFERROR(VLOOKUP(B142,【最新】商品一覧!C:M,3,0),"")</f>
        <v>リネンケア</v>
      </c>
      <c r="E142" s="60" t="str">
        <f>IFERROR(VLOOKUP(B142,【最新】商品一覧!C:M,4,0),"")&amp;""</f>
        <v>リネンミスト</v>
      </c>
      <c r="F142" s="66" t="str">
        <f>IFERROR(VLOOKUP(B142,【最新】商品一覧!C:M,5,0),"")&amp;""</f>
        <v>250</v>
      </c>
      <c r="G142" s="63" t="str">
        <f>IFERROR(VLOOKUP(B142,【最新】商品一覧!C:M,6,0),"")&amp;""</f>
        <v>ml</v>
      </c>
      <c r="H142" s="58" t="str">
        <f>IFERROR(VLOOKUP(B142,【最新】商品一覧!C:M,7,0),"")&amp;""</f>
        <v>コットンフラワー</v>
      </c>
      <c r="I142" s="167">
        <f>VLOOKUP(テーブル3[[#This Row],[品番]],【最新】商品一覧!C:J,8,FALSE)</f>
        <v>1800</v>
      </c>
      <c r="J142" s="163">
        <v>2000</v>
      </c>
      <c r="K142" s="136" t="s">
        <v>2601</v>
      </c>
      <c r="L142" s="48">
        <f>VLOOKUP(テーブル3[[#This Row],[ブランド名]],ブランドリスト[#All],5,FALSE)</f>
        <v>1</v>
      </c>
    </row>
    <row r="143" spans="2:12" hidden="1">
      <c r="B143" s="152">
        <v>1792</v>
      </c>
      <c r="C143" s="58" t="str">
        <f>IFERROR(VLOOKUP(B143,【最新】商品一覧!C:M,2,0),"")</f>
        <v>DURANCE／デュランス</v>
      </c>
      <c r="D143" s="58" t="str">
        <f>IFERROR(VLOOKUP(B143,【最新】商品一覧!C:M,3,0),"")</f>
        <v>リネンケア</v>
      </c>
      <c r="E143" s="60" t="str">
        <f>IFERROR(VLOOKUP(B143,【最新】商品一覧!C:M,4,0),"")&amp;""</f>
        <v>リネンミスト</v>
      </c>
      <c r="F143" s="66" t="str">
        <f>IFERROR(VLOOKUP(B143,【最新】商品一覧!C:M,5,0),"")&amp;""</f>
        <v>250</v>
      </c>
      <c r="G143" s="63" t="str">
        <f>IFERROR(VLOOKUP(B143,【最新】商品一覧!C:M,6,0),"")&amp;""</f>
        <v>ml</v>
      </c>
      <c r="H143" s="58" t="str">
        <f>IFERROR(VLOOKUP(B143,【最新】商品一覧!C:M,7,0),"")&amp;""</f>
        <v>ラベンダーフラワー</v>
      </c>
      <c r="I143" s="167">
        <f>VLOOKUP(テーブル3[[#This Row],[品番]],【最新】商品一覧!C:J,8,FALSE)</f>
        <v>1800</v>
      </c>
      <c r="J143" s="163">
        <v>2000</v>
      </c>
      <c r="K143" s="136"/>
      <c r="L143" s="48">
        <f>VLOOKUP(テーブル3[[#This Row],[ブランド名]],ブランドリスト[#All],5,FALSE)</f>
        <v>1</v>
      </c>
    </row>
    <row r="144" spans="2:12" hidden="1">
      <c r="B144" s="152">
        <v>1793</v>
      </c>
      <c r="C144" s="58" t="str">
        <f>IFERROR(VLOOKUP(B144,【最新】商品一覧!C:M,2,0),"")</f>
        <v>DURANCE／デュランス</v>
      </c>
      <c r="D144" s="58" t="str">
        <f>IFERROR(VLOOKUP(B144,【最新】商品一覧!C:M,3,0),"")</f>
        <v>リネンケア</v>
      </c>
      <c r="E144" s="60" t="str">
        <f>IFERROR(VLOOKUP(B144,【最新】商品一覧!C:M,4,0),"")&amp;""</f>
        <v>リネンミスト</v>
      </c>
      <c r="F144" s="66" t="str">
        <f>IFERROR(VLOOKUP(B144,【最新】商品一覧!C:M,5,0),"")&amp;""</f>
        <v>250</v>
      </c>
      <c r="G144" s="63" t="str">
        <f>IFERROR(VLOOKUP(B144,【最新】商品一覧!C:M,6,0),"")&amp;""</f>
        <v>ml</v>
      </c>
      <c r="H144" s="58" t="str">
        <f>IFERROR(VLOOKUP(B144,【最新】商品一覧!C:M,7,0),"")&amp;""</f>
        <v>リネンフラワー</v>
      </c>
      <c r="I144" s="167">
        <f>VLOOKUP(テーブル3[[#This Row],[品番]],【最新】商品一覧!C:J,8,FALSE)</f>
        <v>1800</v>
      </c>
      <c r="J144" s="163">
        <v>2000</v>
      </c>
      <c r="K144" s="136"/>
      <c r="L144" s="48">
        <f>VLOOKUP(テーブル3[[#This Row],[ブランド名]],ブランドリスト[#All],5,FALSE)</f>
        <v>1</v>
      </c>
    </row>
    <row r="145" spans="2:12" hidden="1">
      <c r="B145" s="152">
        <v>1794</v>
      </c>
      <c r="C145" s="58" t="str">
        <f>IFERROR(VLOOKUP(B145,【最新】商品一覧!C:M,2,0),"")</f>
        <v>DURANCE／デュランス</v>
      </c>
      <c r="D145" s="58" t="str">
        <f>IFERROR(VLOOKUP(B145,【最新】商品一覧!C:M,3,0),"")</f>
        <v>リネンケア</v>
      </c>
      <c r="E145" s="60" t="str">
        <f>IFERROR(VLOOKUP(B145,【最新】商品一覧!C:M,4,0),"")&amp;""</f>
        <v>リネンミスト</v>
      </c>
      <c r="F145" s="66" t="str">
        <f>IFERROR(VLOOKUP(B145,【最新】商品一覧!C:M,5,0),"")&amp;""</f>
        <v>250</v>
      </c>
      <c r="G145" s="63" t="str">
        <f>IFERROR(VLOOKUP(B145,【最新】商品一覧!C:M,6,0),"")&amp;""</f>
        <v>ml</v>
      </c>
      <c r="H145" s="58" t="str">
        <f>IFERROR(VLOOKUP(B145,【最新】商品一覧!C:M,7,0),"")&amp;""</f>
        <v>フレッシュリネン</v>
      </c>
      <c r="I145" s="167">
        <f>VLOOKUP(テーブル3[[#This Row],[品番]],【最新】商品一覧!C:J,8,FALSE)</f>
        <v>1800</v>
      </c>
      <c r="J145" s="163">
        <v>2000</v>
      </c>
      <c r="K145" s="136"/>
      <c r="L145" s="48">
        <f>VLOOKUP(テーブル3[[#This Row],[ブランド名]],ブランドリスト[#All],5,FALSE)</f>
        <v>1</v>
      </c>
    </row>
    <row r="146" spans="2:12" hidden="1">
      <c r="B146" s="152">
        <v>1795</v>
      </c>
      <c r="C146" s="58" t="str">
        <f>IFERROR(VLOOKUP(B146,【最新】商品一覧!C:M,2,0),"")</f>
        <v>DURANCE／デュランス</v>
      </c>
      <c r="D146" s="58" t="str">
        <f>IFERROR(VLOOKUP(B146,【最新】商品一覧!C:M,3,0),"")</f>
        <v>リネンケア</v>
      </c>
      <c r="E146" s="60" t="str">
        <f>IFERROR(VLOOKUP(B146,【最新】商品一覧!C:M,4,0),"")&amp;""</f>
        <v>リネンミスト</v>
      </c>
      <c r="F146" s="66" t="str">
        <f>IFERROR(VLOOKUP(B146,【最新】商品一覧!C:M,5,0),"")&amp;""</f>
        <v>250</v>
      </c>
      <c r="G146" s="63" t="str">
        <f>IFERROR(VLOOKUP(B146,【最新】商品一覧!C:M,6,0),"")&amp;""</f>
        <v>ml</v>
      </c>
      <c r="H146" s="58" t="str">
        <f>IFERROR(VLOOKUP(B146,【最新】商品一覧!C:M,7,0),"")&amp;""</f>
        <v>クールナイト</v>
      </c>
      <c r="I146" s="167">
        <f>VLOOKUP(テーブル3[[#This Row],[品番]],【最新】商品一覧!C:J,8,FALSE)</f>
        <v>1800</v>
      </c>
      <c r="J146" s="163">
        <v>2000</v>
      </c>
      <c r="K146" s="136"/>
      <c r="L146" s="48">
        <f>VLOOKUP(テーブル3[[#This Row],[ブランド名]],ブランドリスト[#All],5,FALSE)</f>
        <v>1</v>
      </c>
    </row>
    <row r="147" spans="2:12">
      <c r="B147" s="152">
        <v>1821</v>
      </c>
      <c r="C147" s="58" t="str">
        <f>IFERROR(VLOOKUP(B147,【最新】商品一覧!C:M,2,0),"")</f>
        <v>DURANCE／デュランス</v>
      </c>
      <c r="D147" s="58" t="str">
        <f>IFERROR(VLOOKUP(B147,【最新】商品一覧!C:M,3,0),"")</f>
        <v>リネンケア</v>
      </c>
      <c r="E147" s="60" t="str">
        <f>IFERROR(VLOOKUP(B147,【最新】商品一覧!C:M,4,0),"")&amp;""</f>
        <v>ランドリーソープ（洗濯用洗剤）</v>
      </c>
      <c r="F147" s="66" t="str">
        <f>IFERROR(VLOOKUP(B147,【最新】商品一覧!C:M,5,0),"")&amp;""</f>
        <v>500</v>
      </c>
      <c r="G147" s="63" t="str">
        <f>IFERROR(VLOOKUP(B147,【最新】商品一覧!C:M,6,0),"")&amp;""</f>
        <v>ml</v>
      </c>
      <c r="H147" s="58" t="str">
        <f>IFERROR(VLOOKUP(B147,【最新】商品一覧!C:M,7,0),"")&amp;""</f>
        <v>ローズ</v>
      </c>
      <c r="I147" s="167">
        <f>VLOOKUP(テーブル3[[#This Row],[品番]],【最新】商品一覧!C:J,8,FALSE)</f>
        <v>1480</v>
      </c>
      <c r="J147" s="163">
        <v>1800</v>
      </c>
      <c r="K147" s="136" t="s">
        <v>2601</v>
      </c>
      <c r="L147" s="48">
        <f>VLOOKUP(テーブル3[[#This Row],[ブランド名]],ブランドリスト[#All],5,FALSE)</f>
        <v>1</v>
      </c>
    </row>
    <row r="148" spans="2:12" hidden="1">
      <c r="B148" s="152">
        <v>1822</v>
      </c>
      <c r="C148" s="58" t="str">
        <f>IFERROR(VLOOKUP(B148,【最新】商品一覧!C:M,2,0),"")</f>
        <v>DURANCE／デュランス</v>
      </c>
      <c r="D148" s="58" t="str">
        <f>IFERROR(VLOOKUP(B148,【最新】商品一覧!C:M,3,0),"")</f>
        <v>リネンケア</v>
      </c>
      <c r="E148" s="60" t="str">
        <f>IFERROR(VLOOKUP(B148,【最新】商品一覧!C:M,4,0),"")&amp;""</f>
        <v>ランドリーソープ（洗濯用洗剤）</v>
      </c>
      <c r="F148" s="66" t="str">
        <f>IFERROR(VLOOKUP(B148,【最新】商品一覧!C:M,5,0),"")&amp;""</f>
        <v>500</v>
      </c>
      <c r="G148" s="63" t="str">
        <f>IFERROR(VLOOKUP(B148,【最新】商品一覧!C:M,6,0),"")&amp;""</f>
        <v>ml</v>
      </c>
      <c r="H148" s="58" t="str">
        <f>IFERROR(VLOOKUP(B148,【最新】商品一覧!C:M,7,0),"")&amp;""</f>
        <v>ラベンダー</v>
      </c>
      <c r="I148" s="167">
        <f>VLOOKUP(テーブル3[[#This Row],[品番]],【最新】商品一覧!C:J,8,FALSE)</f>
        <v>1480</v>
      </c>
      <c r="J148" s="163">
        <v>1800</v>
      </c>
      <c r="K148" s="136"/>
      <c r="L148" s="48">
        <f>VLOOKUP(テーブル3[[#This Row],[ブランド名]],ブランドリスト[#All],5,FALSE)</f>
        <v>1</v>
      </c>
    </row>
    <row r="149" spans="2:12" hidden="1">
      <c r="B149" s="152">
        <v>1823</v>
      </c>
      <c r="C149" s="58" t="str">
        <f>IFERROR(VLOOKUP(B149,【最新】商品一覧!C:M,2,0),"")</f>
        <v>DURANCE／デュランス</v>
      </c>
      <c r="D149" s="58" t="str">
        <f>IFERROR(VLOOKUP(B149,【最新】商品一覧!C:M,3,0),"")</f>
        <v>リネンケア</v>
      </c>
      <c r="E149" s="60" t="str">
        <f>IFERROR(VLOOKUP(B149,【最新】商品一覧!C:M,4,0),"")&amp;""</f>
        <v>ランドリーソープ（洗濯用洗剤）</v>
      </c>
      <c r="F149" s="66" t="str">
        <f>IFERROR(VLOOKUP(B149,【最新】商品一覧!C:M,5,0),"")&amp;""</f>
        <v>500</v>
      </c>
      <c r="G149" s="63" t="str">
        <f>IFERROR(VLOOKUP(B149,【最新】商品一覧!C:M,6,0),"")&amp;""</f>
        <v>ml</v>
      </c>
      <c r="H149" s="58" t="str">
        <f>IFERROR(VLOOKUP(B149,【最新】商品一覧!C:M,7,0),"")&amp;""</f>
        <v>コットンフラワー</v>
      </c>
      <c r="I149" s="167">
        <f>VLOOKUP(テーブル3[[#This Row],[品番]],【最新】商品一覧!C:J,8,FALSE)</f>
        <v>1480</v>
      </c>
      <c r="J149" s="163">
        <v>1800</v>
      </c>
      <c r="K149" s="136"/>
      <c r="L149" s="48">
        <f>VLOOKUP(テーブル3[[#This Row],[ブランド名]],ブランドリスト[#All],5,FALSE)</f>
        <v>1</v>
      </c>
    </row>
    <row r="150" spans="2:12" hidden="1">
      <c r="B150" s="152">
        <v>1824</v>
      </c>
      <c r="C150" s="58" t="str">
        <f>IFERROR(VLOOKUP(B150,【最新】商品一覧!C:M,2,0),"")</f>
        <v>DURANCE／デュランス</v>
      </c>
      <c r="D150" s="58" t="str">
        <f>IFERROR(VLOOKUP(B150,【最新】商品一覧!C:M,3,0),"")</f>
        <v>リネンケア</v>
      </c>
      <c r="E150" s="60" t="str">
        <f>IFERROR(VLOOKUP(B150,【最新】商品一覧!C:M,4,0),"")&amp;""</f>
        <v>ランドリーソープ（洗濯用洗剤）</v>
      </c>
      <c r="F150" s="66" t="str">
        <f>IFERROR(VLOOKUP(B150,【最新】商品一覧!C:M,5,0),"")&amp;""</f>
        <v>500</v>
      </c>
      <c r="G150" s="63" t="str">
        <f>IFERROR(VLOOKUP(B150,【最新】商品一覧!C:M,6,0),"")&amp;""</f>
        <v>ml</v>
      </c>
      <c r="H150" s="58" t="str">
        <f>IFERROR(VLOOKUP(B150,【最新】商品一覧!C:M,7,0),"")&amp;""</f>
        <v>ジャスミン</v>
      </c>
      <c r="I150" s="167">
        <f>VLOOKUP(テーブル3[[#This Row],[品番]],【最新】商品一覧!C:J,8,FALSE)</f>
        <v>1480</v>
      </c>
      <c r="J150" s="163">
        <v>1800</v>
      </c>
      <c r="K150" s="136"/>
      <c r="L150" s="48">
        <f>VLOOKUP(テーブル3[[#This Row],[ブランド名]],ブランドリスト[#All],5,FALSE)</f>
        <v>1</v>
      </c>
    </row>
    <row r="151" spans="2:12" hidden="1">
      <c r="B151" s="152">
        <v>1827</v>
      </c>
      <c r="C151" s="58" t="str">
        <f>IFERROR(VLOOKUP(B151,【最新】商品一覧!C:M,2,0),"")</f>
        <v>DURANCE／デュランス</v>
      </c>
      <c r="D151" s="58" t="str">
        <f>IFERROR(VLOOKUP(B151,【最新】商品一覧!C:M,3,0),"")</f>
        <v>リネンケア</v>
      </c>
      <c r="E151" s="60" t="str">
        <f>IFERROR(VLOOKUP(B151,【最新】商品一覧!C:M,4,0),"")&amp;""</f>
        <v>ランドリーソープ（洗濯用洗剤）</v>
      </c>
      <c r="F151" s="66" t="str">
        <f>IFERROR(VLOOKUP(B151,【最新】商品一覧!C:M,5,0),"")&amp;""</f>
        <v>500</v>
      </c>
      <c r="G151" s="63" t="str">
        <f>IFERROR(VLOOKUP(B151,【最新】商品一覧!C:M,6,0),"")&amp;""</f>
        <v>ml</v>
      </c>
      <c r="H151" s="58" t="str">
        <f>IFERROR(VLOOKUP(B151,【最新】商品一覧!C:M,7,0),"")&amp;""</f>
        <v>バニラ</v>
      </c>
      <c r="I151" s="167">
        <f>VLOOKUP(テーブル3[[#This Row],[品番]],【最新】商品一覧!C:J,8,FALSE)</f>
        <v>1480</v>
      </c>
      <c r="J151" s="163">
        <v>1800</v>
      </c>
      <c r="K151" s="136"/>
      <c r="L151" s="48">
        <f>VLOOKUP(テーブル3[[#This Row],[ブランド名]],ブランドリスト[#All],5,FALSE)</f>
        <v>1</v>
      </c>
    </row>
    <row r="152" spans="2:12">
      <c r="B152" s="152">
        <v>1811</v>
      </c>
      <c r="C152" s="58" t="str">
        <f>IFERROR(VLOOKUP(B152,【最新】商品一覧!C:M,2,0),"")</f>
        <v>DURANCE／デュランス</v>
      </c>
      <c r="D152" s="58" t="str">
        <f>IFERROR(VLOOKUP(B152,【最新】商品一覧!C:M,3,0),"")</f>
        <v>リネンケア</v>
      </c>
      <c r="E152" s="60" t="str">
        <f>IFERROR(VLOOKUP(B152,【最新】商品一覧!C:M,4,0),"")&amp;""</f>
        <v>ソフナー（柔軟剤）</v>
      </c>
      <c r="F152" s="66" t="str">
        <f>IFERROR(VLOOKUP(B152,【最新】商品一覧!C:M,5,0),"")&amp;""</f>
        <v>500</v>
      </c>
      <c r="G152" s="63" t="str">
        <f>IFERROR(VLOOKUP(B152,【最新】商品一覧!C:M,6,0),"")&amp;""</f>
        <v>ml</v>
      </c>
      <c r="H152" s="58" t="str">
        <f>IFERROR(VLOOKUP(B152,【最新】商品一覧!C:M,7,0),"")&amp;""</f>
        <v>ローズ</v>
      </c>
      <c r="I152" s="167">
        <f>VLOOKUP(テーブル3[[#This Row],[品番]],【最新】商品一覧!C:J,8,FALSE)</f>
        <v>1480</v>
      </c>
      <c r="J152" s="163">
        <v>1600</v>
      </c>
      <c r="K152" s="136" t="s">
        <v>2601</v>
      </c>
      <c r="L152" s="48">
        <f>VLOOKUP(テーブル3[[#This Row],[ブランド名]],ブランドリスト[#All],5,FALSE)</f>
        <v>1</v>
      </c>
    </row>
    <row r="153" spans="2:12" hidden="1">
      <c r="B153" s="152">
        <v>1812</v>
      </c>
      <c r="C153" s="58" t="str">
        <f>IFERROR(VLOOKUP(B153,【最新】商品一覧!C:M,2,0),"")</f>
        <v>DURANCE／デュランス</v>
      </c>
      <c r="D153" s="58" t="str">
        <f>IFERROR(VLOOKUP(B153,【最新】商品一覧!C:M,3,0),"")</f>
        <v>リネンケア</v>
      </c>
      <c r="E153" s="60" t="str">
        <f>IFERROR(VLOOKUP(B153,【最新】商品一覧!C:M,4,0),"")&amp;""</f>
        <v>ソフナー（柔軟剤）</v>
      </c>
      <c r="F153" s="66" t="str">
        <f>IFERROR(VLOOKUP(B153,【最新】商品一覧!C:M,5,0),"")&amp;""</f>
        <v>500</v>
      </c>
      <c r="G153" s="63" t="str">
        <f>IFERROR(VLOOKUP(B153,【最新】商品一覧!C:M,6,0),"")&amp;""</f>
        <v>ml</v>
      </c>
      <c r="H153" s="58" t="str">
        <f>IFERROR(VLOOKUP(B153,【最新】商品一覧!C:M,7,0),"")&amp;""</f>
        <v>ラベンダー</v>
      </c>
      <c r="I153" s="167">
        <f>VLOOKUP(テーブル3[[#This Row],[品番]],【最新】商品一覧!C:J,8,FALSE)</f>
        <v>1480</v>
      </c>
      <c r="J153" s="163">
        <v>1600</v>
      </c>
      <c r="K153" s="136"/>
      <c r="L153" s="48">
        <f>VLOOKUP(テーブル3[[#This Row],[ブランド名]],ブランドリスト[#All],5,FALSE)</f>
        <v>1</v>
      </c>
    </row>
    <row r="154" spans="2:12" hidden="1">
      <c r="B154" s="152">
        <v>1813</v>
      </c>
      <c r="C154" s="58" t="str">
        <f>IFERROR(VLOOKUP(B154,【最新】商品一覧!C:M,2,0),"")</f>
        <v>DURANCE／デュランス</v>
      </c>
      <c r="D154" s="58" t="str">
        <f>IFERROR(VLOOKUP(B154,【最新】商品一覧!C:M,3,0),"")</f>
        <v>リネンケア</v>
      </c>
      <c r="E154" s="60" t="str">
        <f>IFERROR(VLOOKUP(B154,【最新】商品一覧!C:M,4,0),"")&amp;""</f>
        <v>ソフナー（柔軟剤）</v>
      </c>
      <c r="F154" s="66" t="str">
        <f>IFERROR(VLOOKUP(B154,【最新】商品一覧!C:M,5,0),"")&amp;""</f>
        <v>500</v>
      </c>
      <c r="G154" s="63" t="str">
        <f>IFERROR(VLOOKUP(B154,【最新】商品一覧!C:M,6,0),"")&amp;""</f>
        <v>ml</v>
      </c>
      <c r="H154" s="58" t="str">
        <f>IFERROR(VLOOKUP(B154,【最新】商品一覧!C:M,7,0),"")&amp;""</f>
        <v>コットンフラワー</v>
      </c>
      <c r="I154" s="167">
        <f>VLOOKUP(テーブル3[[#This Row],[品番]],【最新】商品一覧!C:J,8,FALSE)</f>
        <v>1480</v>
      </c>
      <c r="J154" s="163">
        <v>1600</v>
      </c>
      <c r="K154" s="136"/>
      <c r="L154" s="48">
        <f>VLOOKUP(テーブル3[[#This Row],[ブランド名]],ブランドリスト[#All],5,FALSE)</f>
        <v>1</v>
      </c>
    </row>
    <row r="155" spans="2:12" hidden="1">
      <c r="B155" s="152">
        <v>1814</v>
      </c>
      <c r="C155" s="58" t="str">
        <f>IFERROR(VLOOKUP(B155,【最新】商品一覧!C:M,2,0),"")</f>
        <v>DURANCE／デュランス</v>
      </c>
      <c r="D155" s="58" t="str">
        <f>IFERROR(VLOOKUP(B155,【最新】商品一覧!C:M,3,0),"")</f>
        <v>リネンケア</v>
      </c>
      <c r="E155" s="60" t="str">
        <f>IFERROR(VLOOKUP(B155,【最新】商品一覧!C:M,4,0),"")&amp;""</f>
        <v>ソフナー（柔軟剤）</v>
      </c>
      <c r="F155" s="66" t="str">
        <f>IFERROR(VLOOKUP(B155,【最新】商品一覧!C:M,5,0),"")&amp;""</f>
        <v>500</v>
      </c>
      <c r="G155" s="63" t="str">
        <f>IFERROR(VLOOKUP(B155,【最新】商品一覧!C:M,6,0),"")&amp;""</f>
        <v>ml</v>
      </c>
      <c r="H155" s="58" t="str">
        <f>IFERROR(VLOOKUP(B155,【最新】商品一覧!C:M,7,0),"")&amp;""</f>
        <v>ジャスミン</v>
      </c>
      <c r="I155" s="167">
        <f>VLOOKUP(テーブル3[[#This Row],[品番]],【最新】商品一覧!C:J,8,FALSE)</f>
        <v>1480</v>
      </c>
      <c r="J155" s="163">
        <v>1600</v>
      </c>
      <c r="K155" s="136"/>
      <c r="L155" s="48">
        <f>VLOOKUP(テーブル3[[#This Row],[ブランド名]],ブランドリスト[#All],5,FALSE)</f>
        <v>1</v>
      </c>
    </row>
    <row r="156" spans="2:12">
      <c r="B156" s="152">
        <v>1706</v>
      </c>
      <c r="C156" s="58" t="str">
        <f>IFERROR(VLOOKUP(B156,【最新】商品一覧!C:M,2,0),"")</f>
        <v>DURANCE／デュランス</v>
      </c>
      <c r="D156" s="58" t="str">
        <f>IFERROR(VLOOKUP(B156,【最新】商品一覧!C:M,3,0),"")</f>
        <v>ロメ</v>
      </c>
      <c r="E156" s="60" t="str">
        <f>IFERROR(VLOOKUP(B156,【最新】商品一覧!C:M,4,0),"")&amp;""</f>
        <v>オードトワレ</v>
      </c>
      <c r="F156" s="66" t="str">
        <f>IFERROR(VLOOKUP(B156,【最新】商品一覧!C:M,5,0),"")&amp;""</f>
        <v>100</v>
      </c>
      <c r="G156" s="63" t="str">
        <f>IFERROR(VLOOKUP(B156,【最新】商品一覧!C:M,6,0),"")&amp;""</f>
        <v>ml</v>
      </c>
      <c r="H156" s="58" t="str">
        <f>IFERROR(VLOOKUP(B156,【最新】商品一覧!C:M,7,0),"")&amp;""</f>
        <v>シーバックソーン</v>
      </c>
      <c r="I156" s="167">
        <f>VLOOKUP(テーブル3[[#This Row],[品番]],【最新】商品一覧!C:J,8,FALSE)</f>
        <v>4800</v>
      </c>
      <c r="J156" s="163">
        <v>6000</v>
      </c>
      <c r="K156" s="136" t="s">
        <v>2600</v>
      </c>
      <c r="L156" s="48">
        <f>VLOOKUP(テーブル3[[#This Row],[ブランド名]],ブランドリスト[#All],5,FALSE)</f>
        <v>1</v>
      </c>
    </row>
    <row r="157" spans="2:12" hidden="1">
      <c r="B157" s="152">
        <v>1708</v>
      </c>
      <c r="C157" s="58" t="str">
        <f>IFERROR(VLOOKUP(B157,【最新】商品一覧!C:M,2,0),"")</f>
        <v>DURANCE／デュランス</v>
      </c>
      <c r="D157" s="58" t="str">
        <f>IFERROR(VLOOKUP(B157,【最新】商品一覧!C:M,3,0),"")</f>
        <v>ロメ</v>
      </c>
      <c r="E157" s="60" t="str">
        <f>IFERROR(VLOOKUP(B157,【最新】商品一覧!C:M,4,0),"")&amp;""</f>
        <v>オードトワレ</v>
      </c>
      <c r="F157" s="66" t="str">
        <f>IFERROR(VLOOKUP(B157,【最新】商品一覧!C:M,5,0),"")&amp;""</f>
        <v>100</v>
      </c>
      <c r="G157" s="63" t="str">
        <f>IFERROR(VLOOKUP(B157,【最新】商品一覧!C:M,6,0),"")&amp;""</f>
        <v>ml</v>
      </c>
      <c r="H157" s="58" t="str">
        <f>IFERROR(VLOOKUP(B157,【最新】商品一覧!C:M,7,0),"")&amp;""</f>
        <v>フレッシュミント</v>
      </c>
      <c r="I157" s="167">
        <f>VLOOKUP(テーブル3[[#This Row],[品番]],【最新】商品一覧!C:J,8,FALSE)</f>
        <v>4800</v>
      </c>
      <c r="J157" s="163">
        <v>6000</v>
      </c>
      <c r="K157" s="136"/>
      <c r="L157" s="48">
        <f>VLOOKUP(テーブル3[[#This Row],[ブランド名]],ブランドリスト[#All],5,FALSE)</f>
        <v>1</v>
      </c>
    </row>
    <row r="158" spans="2:12" hidden="1">
      <c r="B158" s="152">
        <v>1709</v>
      </c>
      <c r="C158" s="58" t="str">
        <f>IFERROR(VLOOKUP(B158,【最新】商品一覧!C:M,2,0),"")</f>
        <v>DURANCE／デュランス</v>
      </c>
      <c r="D158" s="58" t="str">
        <f>IFERROR(VLOOKUP(B158,【最新】商品一覧!C:M,3,0),"")</f>
        <v>ロメ</v>
      </c>
      <c r="E158" s="60" t="str">
        <f>IFERROR(VLOOKUP(B158,【最新】商品一覧!C:M,4,0),"")&amp;""</f>
        <v>オードトワレ</v>
      </c>
      <c r="F158" s="66" t="str">
        <f>IFERROR(VLOOKUP(B158,【最新】商品一覧!C:M,5,0),"")&amp;""</f>
        <v>100</v>
      </c>
      <c r="G158" s="63" t="str">
        <f>IFERROR(VLOOKUP(B158,【最新】商品一覧!C:M,6,0),"")&amp;""</f>
        <v>ml</v>
      </c>
      <c r="H158" s="58" t="str">
        <f>IFERROR(VLOOKUP(B158,【最新】商品一覧!C:M,7,0),"")&amp;""</f>
        <v>ベティベールセスト</v>
      </c>
      <c r="I158" s="167">
        <f>VLOOKUP(テーブル3[[#This Row],[品番]],【最新】商品一覧!C:J,8,FALSE)</f>
        <v>4800</v>
      </c>
      <c r="J158" s="163">
        <v>6000</v>
      </c>
      <c r="K158" s="136"/>
      <c r="L158" s="48">
        <f>VLOOKUP(テーブル3[[#This Row],[ブランド名]],ブランドリスト[#All],5,FALSE)</f>
        <v>1</v>
      </c>
    </row>
    <row r="159" spans="2:12" hidden="1">
      <c r="B159" s="152">
        <v>1710</v>
      </c>
      <c r="C159" s="58" t="str">
        <f>IFERROR(VLOOKUP(B159,【最新】商品一覧!C:M,2,0),"")</f>
        <v>DURANCE／デュランス</v>
      </c>
      <c r="D159" s="58" t="str">
        <f>IFERROR(VLOOKUP(B159,【最新】商品一覧!C:M,3,0),"")</f>
        <v>ロメ</v>
      </c>
      <c r="E159" s="60" t="str">
        <f>IFERROR(VLOOKUP(B159,【最新】商品一覧!C:M,4,0),"")&amp;""</f>
        <v>オードトワレ</v>
      </c>
      <c r="F159" s="66" t="str">
        <f>IFERROR(VLOOKUP(B159,【最新】商品一覧!C:M,5,0),"")&amp;""</f>
        <v>100</v>
      </c>
      <c r="G159" s="63" t="str">
        <f>IFERROR(VLOOKUP(B159,【最新】商品一覧!C:M,6,0),"")&amp;""</f>
        <v>ml</v>
      </c>
      <c r="H159" s="58" t="str">
        <f>IFERROR(VLOOKUP(B159,【最新】商品一覧!C:M,7,0),"")&amp;""</f>
        <v>オリエンタルウッド</v>
      </c>
      <c r="I159" s="167">
        <f>VLOOKUP(テーブル3[[#This Row],[品番]],【最新】商品一覧!C:J,8,FALSE)</f>
        <v>4800</v>
      </c>
      <c r="J159" s="163">
        <v>6000</v>
      </c>
      <c r="K159" s="136"/>
      <c r="L159" s="48">
        <f>VLOOKUP(テーブル3[[#This Row],[ブランド名]],ブランドリスト[#All],5,FALSE)</f>
        <v>1</v>
      </c>
    </row>
    <row r="160" spans="2:12" hidden="1">
      <c r="B160" s="152">
        <v>1711</v>
      </c>
      <c r="C160" s="58" t="str">
        <f>IFERROR(VLOOKUP(B160,【最新】商品一覧!C:M,2,0),"")</f>
        <v>DURANCE／デュランス</v>
      </c>
      <c r="D160" s="58" t="str">
        <f>IFERROR(VLOOKUP(B160,【最新】商品一覧!C:M,3,0),"")</f>
        <v>ロメ</v>
      </c>
      <c r="E160" s="60" t="str">
        <f>IFERROR(VLOOKUP(B160,【最新】商品一覧!C:M,4,0),"")&amp;""</f>
        <v>オードトワレ</v>
      </c>
      <c r="F160" s="66" t="str">
        <f>IFERROR(VLOOKUP(B160,【最新】商品一覧!C:M,5,0),"")&amp;""</f>
        <v>100</v>
      </c>
      <c r="G160" s="63" t="str">
        <f>IFERROR(VLOOKUP(B160,【最新】商品一覧!C:M,6,0),"")&amp;""</f>
        <v>ml</v>
      </c>
      <c r="H160" s="58" t="str">
        <f>IFERROR(VLOOKUP(B160,【最新】商品一覧!C:M,7,0),"")&amp;""</f>
        <v>ブルーシダー</v>
      </c>
      <c r="I160" s="167">
        <f>VLOOKUP(テーブル3[[#This Row],[品番]],【最新】商品一覧!C:J,8,FALSE)</f>
        <v>4800</v>
      </c>
      <c r="J160" s="163">
        <v>6000</v>
      </c>
      <c r="K160" s="136"/>
      <c r="L160" s="48">
        <f>VLOOKUP(テーブル3[[#This Row],[ブランド名]],ブランドリスト[#All],5,FALSE)</f>
        <v>1</v>
      </c>
    </row>
    <row r="161" spans="2:12">
      <c r="B161" s="141">
        <v>2708</v>
      </c>
      <c r="C161" s="58" t="str">
        <f>IFERROR(VLOOKUP(B161,【最新】商品一覧!C:M,2,0),"")</f>
        <v>Lothantique／ロタンティック</v>
      </c>
      <c r="D161" s="58" t="str">
        <f>IFERROR(VLOOKUP(B161,【最新】商品一覧!C:M,3,0),"")</f>
        <v>アメリー＆メラニー</v>
      </c>
      <c r="E161" s="60" t="str">
        <f>IFERROR(VLOOKUP(B161,【最新】商品一覧!C:M,4,0),"")&amp;""</f>
        <v>フレグランスブーケ</v>
      </c>
      <c r="F161" s="66" t="str">
        <f>IFERROR(VLOOKUP(B161,【最新】商品一覧!C:M,5,0),"")&amp;""</f>
        <v>300</v>
      </c>
      <c r="G161" s="63" t="str">
        <f>IFERROR(VLOOKUP(B161,【最新】商品一覧!C:M,6,0),"")&amp;""</f>
        <v>ml</v>
      </c>
      <c r="H161" s="58" t="str">
        <f>IFERROR(VLOOKUP(B161,【最新】商品一覧!C:M,7,0),"")&amp;""</f>
        <v>クドゥラムール</v>
      </c>
      <c r="I161" s="167">
        <f>VLOOKUP(テーブル3[[#This Row],[品番]],【最新】商品一覧!C:J,8,FALSE)</f>
        <v>6500</v>
      </c>
      <c r="J161" s="163">
        <v>7500</v>
      </c>
      <c r="K161" s="136" t="s">
        <v>2595</v>
      </c>
      <c r="L161" s="48">
        <f>VLOOKUP(テーブル3[[#This Row],[ブランド名]],ブランドリスト[#All],5,FALSE)</f>
        <v>2</v>
      </c>
    </row>
    <row r="162" spans="2:12" hidden="1">
      <c r="B162" s="141">
        <v>2727</v>
      </c>
      <c r="C162" s="58" t="str">
        <f>IFERROR(VLOOKUP(B162,【最新】商品一覧!C:M,2,0),"")</f>
        <v>Lothantique／ロタンティック</v>
      </c>
      <c r="D162" s="58" t="str">
        <f>IFERROR(VLOOKUP(B162,【最新】商品一覧!C:M,3,0),"")</f>
        <v>アメリー＆メラニー</v>
      </c>
      <c r="E162" s="60" t="str">
        <f>IFERROR(VLOOKUP(B162,【最新】商品一覧!C:M,4,0),"")&amp;""</f>
        <v>フレグランスブーケ</v>
      </c>
      <c r="F162" s="66" t="str">
        <f>IFERROR(VLOOKUP(B162,【最新】商品一覧!C:M,5,0),"")&amp;""</f>
        <v>300</v>
      </c>
      <c r="G162" s="63" t="str">
        <f>IFERROR(VLOOKUP(B162,【最新】商品一覧!C:M,6,0),"")&amp;""</f>
        <v>ml</v>
      </c>
      <c r="H162" s="58" t="str">
        <f>IFERROR(VLOOKUP(B162,【最新】商品一覧!C:M,7,0),"")&amp;""</f>
        <v>リネンブラン</v>
      </c>
      <c r="I162" s="167">
        <f>VLOOKUP(テーブル3[[#This Row],[品番]],【最新】商品一覧!C:J,8,FALSE)</f>
        <v>6500</v>
      </c>
      <c r="J162" s="163">
        <v>7500</v>
      </c>
      <c r="K162" s="136"/>
      <c r="L162" s="48">
        <f>VLOOKUP(テーブル3[[#This Row],[ブランド名]],ブランドリスト[#All],5,FALSE)</f>
        <v>2</v>
      </c>
    </row>
    <row r="163" spans="2:12">
      <c r="B163" s="141">
        <v>2704</v>
      </c>
      <c r="C163" s="58" t="str">
        <f>IFERROR(VLOOKUP(B163,【最新】商品一覧!C:M,2,0),"")</f>
        <v>Lothantique／ロタンティック</v>
      </c>
      <c r="D163" s="58" t="str">
        <f>IFERROR(VLOOKUP(B163,【最新】商品一覧!C:M,3,0),"")</f>
        <v>アメリー＆メラニー</v>
      </c>
      <c r="E163" s="60" t="str">
        <f>IFERROR(VLOOKUP(B163,【最新】商品一覧!C:M,4,0),"")&amp;""</f>
        <v>オードトワレ</v>
      </c>
      <c r="F163" s="66" t="str">
        <f>IFERROR(VLOOKUP(B163,【最新】商品一覧!C:M,5,0),"")&amp;""</f>
        <v>100</v>
      </c>
      <c r="G163" s="63" t="str">
        <f>IFERROR(VLOOKUP(B163,【最新】商品一覧!C:M,6,0),"")&amp;""</f>
        <v>ml</v>
      </c>
      <c r="H163" s="58" t="str">
        <f>IFERROR(VLOOKUP(B163,【最新】商品一覧!C:M,7,0),"")&amp;""</f>
        <v>クドゥラムール</v>
      </c>
      <c r="I163" s="167">
        <f>VLOOKUP(テーブル3[[#This Row],[品番]],【最新】商品一覧!C:J,8,FALSE)</f>
        <v>4000</v>
      </c>
      <c r="J163" s="163">
        <v>5000</v>
      </c>
      <c r="K163" s="136" t="s">
        <v>2593</v>
      </c>
      <c r="L163" s="48">
        <f>VLOOKUP(テーブル3[[#This Row],[ブランド名]],ブランドリスト[#All],5,FALSE)</f>
        <v>2</v>
      </c>
    </row>
    <row r="164" spans="2:12" hidden="1">
      <c r="B164" s="141">
        <v>2723</v>
      </c>
      <c r="C164" s="58" t="str">
        <f>IFERROR(VLOOKUP(B164,【最新】商品一覧!C:M,2,0),"")</f>
        <v>Lothantique／ロタンティック</v>
      </c>
      <c r="D164" s="58" t="str">
        <f>IFERROR(VLOOKUP(B164,【最新】商品一覧!C:M,3,0),"")</f>
        <v>アメリー＆メラニー</v>
      </c>
      <c r="E164" s="60" t="str">
        <f>IFERROR(VLOOKUP(B164,【最新】商品一覧!C:M,4,0),"")&amp;""</f>
        <v xml:space="preserve">オードトワレ </v>
      </c>
      <c r="F164" s="66" t="str">
        <f>IFERROR(VLOOKUP(B164,【最新】商品一覧!C:M,5,0),"")&amp;""</f>
        <v>100</v>
      </c>
      <c r="G164" s="63" t="str">
        <f>IFERROR(VLOOKUP(B164,【最新】商品一覧!C:M,6,0),"")&amp;""</f>
        <v>ml</v>
      </c>
      <c r="H164" s="58" t="str">
        <f>IFERROR(VLOOKUP(B164,【最新】商品一覧!C:M,7,0),"")&amp;""</f>
        <v>リネンブラン</v>
      </c>
      <c r="I164" s="167">
        <f>VLOOKUP(テーブル3[[#This Row],[品番]],【最新】商品一覧!C:J,8,FALSE)</f>
        <v>4000</v>
      </c>
      <c r="J164" s="163">
        <v>5000</v>
      </c>
      <c r="K164" s="136"/>
      <c r="L164" s="48">
        <f>VLOOKUP(テーブル3[[#This Row],[ブランド名]],ブランドリスト[#All],5,FALSE)</f>
        <v>2</v>
      </c>
    </row>
    <row r="165" spans="2:12">
      <c r="B165" s="141">
        <v>2706</v>
      </c>
      <c r="C165" s="58" t="str">
        <f>IFERROR(VLOOKUP(B165,【最新】商品一覧!C:M,2,0),"")</f>
        <v>Lothantique／ロタンティック</v>
      </c>
      <c r="D165" s="58" t="str">
        <f>IFERROR(VLOOKUP(B165,【最新】商品一覧!C:M,3,0),"")</f>
        <v>アメリー＆メラニー</v>
      </c>
      <c r="E165" s="60" t="str">
        <f>IFERROR(VLOOKUP(B165,【最新】商品一覧!C:M,4,0),"")&amp;""</f>
        <v>ルームスプレー</v>
      </c>
      <c r="F165" s="66" t="str">
        <f>IFERROR(VLOOKUP(B165,【最新】商品一覧!C:M,5,0),"")&amp;""</f>
        <v>100</v>
      </c>
      <c r="G165" s="63" t="str">
        <f>IFERROR(VLOOKUP(B165,【最新】商品一覧!C:M,6,0),"")&amp;""</f>
        <v>ml</v>
      </c>
      <c r="H165" s="58" t="str">
        <f>IFERROR(VLOOKUP(B165,【最新】商品一覧!C:M,7,0),"")&amp;""</f>
        <v>ルームスプレー</v>
      </c>
      <c r="I165" s="167">
        <f>VLOOKUP(テーブル3[[#This Row],[品番]],【最新】商品一覧!C:J,8,FALSE)</f>
        <v>3800</v>
      </c>
      <c r="J165" s="163">
        <v>4500</v>
      </c>
      <c r="K165" s="136" t="s">
        <v>2592</v>
      </c>
      <c r="L165" s="48">
        <f>VLOOKUP(テーブル3[[#This Row],[ブランド名]],ブランドリスト[#All],5,FALSE)</f>
        <v>2</v>
      </c>
    </row>
    <row r="166" spans="2:12" hidden="1">
      <c r="B166" s="141">
        <v>2725</v>
      </c>
      <c r="C166" s="58" t="str">
        <f>IFERROR(VLOOKUP(B166,【最新】商品一覧!C:M,2,0),"")</f>
        <v>Lothantique／ロタンティック</v>
      </c>
      <c r="D166" s="58" t="str">
        <f>IFERROR(VLOOKUP(B166,【最新】商品一覧!C:M,3,0),"")</f>
        <v>アメリー＆メラニー</v>
      </c>
      <c r="E166" s="60" t="str">
        <f>IFERROR(VLOOKUP(B166,【最新】商品一覧!C:M,4,0),"")&amp;""</f>
        <v xml:space="preserve">ルームスプレー </v>
      </c>
      <c r="F166" s="66" t="str">
        <f>IFERROR(VLOOKUP(B166,【最新】商品一覧!C:M,5,0),"")&amp;""</f>
        <v>100</v>
      </c>
      <c r="G166" s="63" t="str">
        <f>IFERROR(VLOOKUP(B166,【最新】商品一覧!C:M,6,0),"")&amp;""</f>
        <v>ml</v>
      </c>
      <c r="H166" s="58" t="str">
        <f>IFERROR(VLOOKUP(B166,【最新】商品一覧!C:M,7,0),"")&amp;""</f>
        <v>リネンブラン</v>
      </c>
      <c r="I166" s="167">
        <f>VLOOKUP(テーブル3[[#This Row],[品番]],【最新】商品一覧!C:J,8,FALSE)</f>
        <v>3800</v>
      </c>
      <c r="J166" s="163">
        <v>4500</v>
      </c>
      <c r="K166" s="136"/>
      <c r="L166" s="48">
        <f>VLOOKUP(テーブル3[[#This Row],[ブランド名]],ブランドリスト[#All],5,FALSE)</f>
        <v>2</v>
      </c>
    </row>
    <row r="167" spans="2:12">
      <c r="B167" s="141">
        <v>2726</v>
      </c>
      <c r="C167" s="58" t="str">
        <f>IFERROR(VLOOKUP(B167,【最新】商品一覧!C:M,2,0),"")</f>
        <v>Lothantique／ロタンティック</v>
      </c>
      <c r="D167" s="58" t="str">
        <f>IFERROR(VLOOKUP(B167,【最新】商品一覧!C:M,3,0),"")</f>
        <v>アメリー＆メラニー</v>
      </c>
      <c r="E167" s="60" t="str">
        <f>IFERROR(VLOOKUP(B167,【最新】商品一覧!C:M,4,0),"")&amp;""</f>
        <v>グラスキャンドル</v>
      </c>
      <c r="F167" s="66" t="str">
        <f>IFERROR(VLOOKUP(B167,【最新】商品一覧!C:M,5,0),"")&amp;""</f>
        <v>140</v>
      </c>
      <c r="G167" s="63" t="str">
        <f>IFERROR(VLOOKUP(B167,【最新】商品一覧!C:M,6,0),"")&amp;""</f>
        <v>g</v>
      </c>
      <c r="H167" s="58" t="str">
        <f>IFERROR(VLOOKUP(B167,【最新】商品一覧!C:M,7,0),"")&amp;""</f>
        <v>リネンブラン</v>
      </c>
      <c r="I167" s="167">
        <f>VLOOKUP(テーブル3[[#This Row],[品番]],【最新】商品一覧!C:J,8,FALSE)</f>
        <v>3800</v>
      </c>
      <c r="J167" s="163">
        <v>4200</v>
      </c>
      <c r="K167" s="136" t="s">
        <v>2652</v>
      </c>
      <c r="L167" s="48">
        <f>VLOOKUP(テーブル3[[#This Row],[ブランド名]],ブランドリスト[#All],5,FALSE)</f>
        <v>2</v>
      </c>
    </row>
    <row r="168" spans="2:12" hidden="1">
      <c r="B168" s="141">
        <v>2707</v>
      </c>
      <c r="C168" s="58" t="str">
        <f>IFERROR(VLOOKUP(B168,【最新】商品一覧!C:M,2,0),"")</f>
        <v>Lothantique／ロタンティック</v>
      </c>
      <c r="D168" s="58" t="str">
        <f>IFERROR(VLOOKUP(B168,【最新】商品一覧!C:M,3,0),"")</f>
        <v>アメリー＆メラニー</v>
      </c>
      <c r="E168" s="60" t="str">
        <f>IFERROR(VLOOKUP(B168,【最新】商品一覧!C:M,4,0),"")&amp;""</f>
        <v xml:space="preserve">グラスキャンドル </v>
      </c>
      <c r="F168" s="66" t="str">
        <f>IFERROR(VLOOKUP(B168,【最新】商品一覧!C:M,5,0),"")&amp;""</f>
        <v>140</v>
      </c>
      <c r="G168" s="63" t="str">
        <f>IFERROR(VLOOKUP(B168,【最新】商品一覧!C:M,6,0),"")&amp;""</f>
        <v>g</v>
      </c>
      <c r="H168" s="58" t="str">
        <f>IFERROR(VLOOKUP(B168,【最新】商品一覧!C:M,7,0),"")&amp;""</f>
        <v>クドゥラムール</v>
      </c>
      <c r="I168" s="167">
        <f>VLOOKUP(テーブル3[[#This Row],[品番]],【最新】商品一覧!C:J,8,FALSE)</f>
        <v>3800</v>
      </c>
      <c r="J168" s="163">
        <v>4200</v>
      </c>
      <c r="K168" s="136"/>
      <c r="L168" s="48">
        <f>VLOOKUP(テーブル3[[#This Row],[ブランド名]],ブランドリスト[#All],5,FALSE)</f>
        <v>2</v>
      </c>
    </row>
    <row r="169" spans="2:12">
      <c r="B169" s="141">
        <v>2705</v>
      </c>
      <c r="C169" s="58" t="str">
        <f>IFERROR(VLOOKUP(B169,【最新】商品一覧!C:M,2,0),"")</f>
        <v>Lothantique／ロタンティック</v>
      </c>
      <c r="D169" s="58" t="str">
        <f>IFERROR(VLOOKUP(B169,【最新】商品一覧!C:M,3,0),"")</f>
        <v>アメリー＆メラニー</v>
      </c>
      <c r="E169" s="60" t="str">
        <f>IFERROR(VLOOKUP(B169,【最新】商品一覧!C:M,4,0),"")&amp;""</f>
        <v>ピローミスト</v>
      </c>
      <c r="F169" s="66" t="str">
        <f>IFERROR(VLOOKUP(B169,【最新】商品一覧!C:M,5,0),"")&amp;""</f>
        <v>100</v>
      </c>
      <c r="G169" s="63" t="str">
        <f>IFERROR(VLOOKUP(B169,【最新】商品一覧!C:M,6,0),"")&amp;""</f>
        <v>ml</v>
      </c>
      <c r="H169" s="58" t="str">
        <f>IFERROR(VLOOKUP(B169,【最新】商品一覧!C:M,7,0),"")&amp;""</f>
        <v>クドゥラムール</v>
      </c>
      <c r="I169" s="167">
        <f>VLOOKUP(テーブル3[[#This Row],[品番]],【最新】商品一覧!C:J,8,FALSE)</f>
        <v>2000</v>
      </c>
      <c r="J169" s="163">
        <v>2400</v>
      </c>
      <c r="K169" s="136" t="s">
        <v>2592</v>
      </c>
      <c r="L169" s="48">
        <f>VLOOKUP(テーブル3[[#This Row],[ブランド名]],ブランドリスト[#All],5,FALSE)</f>
        <v>2</v>
      </c>
    </row>
    <row r="170" spans="2:12" hidden="1">
      <c r="B170" s="141">
        <v>2724</v>
      </c>
      <c r="C170" s="58" t="str">
        <f>IFERROR(VLOOKUP(B170,【最新】商品一覧!C:M,2,0),"")</f>
        <v>Lothantique／ロタンティック</v>
      </c>
      <c r="D170" s="58" t="str">
        <f>IFERROR(VLOOKUP(B170,【最新】商品一覧!C:M,3,0),"")</f>
        <v>アメリー＆メラニー</v>
      </c>
      <c r="E170" s="60" t="str">
        <f>IFERROR(VLOOKUP(B170,【最新】商品一覧!C:M,4,0),"")&amp;""</f>
        <v>ピローミスト</v>
      </c>
      <c r="F170" s="66" t="str">
        <f>IFERROR(VLOOKUP(B170,【最新】商品一覧!C:M,5,0),"")&amp;""</f>
        <v>100</v>
      </c>
      <c r="G170" s="63" t="str">
        <f>IFERROR(VLOOKUP(B170,【最新】商品一覧!C:M,6,0),"")&amp;""</f>
        <v>ml</v>
      </c>
      <c r="H170" s="58" t="str">
        <f>IFERROR(VLOOKUP(B170,【最新】商品一覧!C:M,7,0),"")&amp;""</f>
        <v>リネンブラン</v>
      </c>
      <c r="I170" s="167">
        <f>VLOOKUP(テーブル3[[#This Row],[品番]],【最新】商品一覧!C:J,8,FALSE)</f>
        <v>2000</v>
      </c>
      <c r="J170" s="163">
        <v>2400</v>
      </c>
      <c r="K170" s="136"/>
      <c r="L170" s="48">
        <f>VLOOKUP(テーブル3[[#This Row],[ブランド名]],ブランドリスト[#All],5,FALSE)</f>
        <v>2</v>
      </c>
    </row>
    <row r="171" spans="2:12">
      <c r="B171" s="141">
        <v>2783</v>
      </c>
      <c r="C171" s="58" t="str">
        <f>IFERROR(VLOOKUP(B171,【最新】商品一覧!C:M,2,0),"")</f>
        <v>Lothantique／ロタンティック</v>
      </c>
      <c r="D171" s="58" t="str">
        <f>IFERROR(VLOOKUP(B171,【最新】商品一覧!C:M,3,0),"")</f>
        <v>アメリー＆メラニー</v>
      </c>
      <c r="E171" s="60" t="str">
        <f>IFERROR(VLOOKUP(B171,【最新】商品一覧!C:M,4,0),"")&amp;""</f>
        <v>アンジュ ゲストソープ　２個セット</v>
      </c>
      <c r="F171" s="66" t="str">
        <f>IFERROR(VLOOKUP(B171,【最新】商品一覧!C:M,5,0),"")&amp;""</f>
        <v>25x2</v>
      </c>
      <c r="G171" s="63" t="str">
        <f>IFERROR(VLOOKUP(B171,【最新】商品一覧!C:M,6,0),"")&amp;""</f>
        <v>g</v>
      </c>
      <c r="H171" s="58" t="str">
        <f>IFERROR(VLOOKUP(B171,【最新】商品一覧!C:M,7,0),"")&amp;""</f>
        <v/>
      </c>
      <c r="I171" s="167">
        <f>VLOOKUP(テーブル3[[#This Row],[品番]],【最新】商品一覧!C:J,8,FALSE)</f>
        <v>1000</v>
      </c>
      <c r="J171" s="163">
        <v>2000</v>
      </c>
      <c r="K171" s="136" t="s">
        <v>2592</v>
      </c>
      <c r="L171" s="48">
        <f>VLOOKUP(テーブル3[[#This Row],[ブランド名]],ブランドリスト[#All],5,FALSE)</f>
        <v>2</v>
      </c>
    </row>
    <row r="172" spans="2:12">
      <c r="B172" s="141">
        <v>2702</v>
      </c>
      <c r="C172" s="58" t="str">
        <f>IFERROR(VLOOKUP(B172,【最新】商品一覧!C:M,2,0),"")</f>
        <v>Lothantique／ロタンティック</v>
      </c>
      <c r="D172" s="58" t="str">
        <f>IFERROR(VLOOKUP(B172,【最新】商品一覧!C:M,3,0),"")</f>
        <v>アメリー＆メラニー</v>
      </c>
      <c r="E172" s="60" t="str">
        <f>IFERROR(VLOOKUP(B172,【最新】商品一覧!C:M,4,0),"")&amp;""</f>
        <v>ハートゲストソープ　３個セット</v>
      </c>
      <c r="F172" s="66" t="str">
        <f>IFERROR(VLOOKUP(B172,【最新】商品一覧!C:M,5,0),"")&amp;""</f>
        <v>10x3</v>
      </c>
      <c r="G172" s="63" t="str">
        <f>IFERROR(VLOOKUP(B172,【最新】商品一覧!C:M,6,0),"")&amp;""</f>
        <v>g</v>
      </c>
      <c r="H172" s="58" t="str">
        <f>IFERROR(VLOOKUP(B172,【最新】商品一覧!C:M,7,0),"")&amp;""</f>
        <v/>
      </c>
      <c r="I172" s="167">
        <f>VLOOKUP(テーブル3[[#This Row],[品番]],【最新】商品一覧!C:J,8,FALSE)</f>
        <v>1200</v>
      </c>
      <c r="J172" s="163">
        <v>2000</v>
      </c>
      <c r="K172" s="136" t="s">
        <v>2592</v>
      </c>
      <c r="L172" s="48">
        <f>VLOOKUP(テーブル3[[#This Row],[ブランド名]],ブランドリスト[#All],5,FALSE)</f>
        <v>2</v>
      </c>
    </row>
    <row r="173" spans="2:12">
      <c r="B173" s="141">
        <v>2781</v>
      </c>
      <c r="C173" s="58" t="str">
        <f>IFERROR(VLOOKUP(B173,【最新】商品一覧!C:M,2,0),"")</f>
        <v>Lothantique／ロタンティック</v>
      </c>
      <c r="D173" s="58" t="str">
        <f>IFERROR(VLOOKUP(B173,【最新】商品一覧!C:M,3,0),"")</f>
        <v>アメリー＆メラニー</v>
      </c>
      <c r="E173" s="60" t="str">
        <f>IFERROR(VLOOKUP(B173,【最新】商品一覧!C:M,4,0),"")&amp;""</f>
        <v>アンジュ ソープ Ｂ 100g</v>
      </c>
      <c r="F173" s="66" t="str">
        <f>IFERROR(VLOOKUP(B173,【最新】商品一覧!C:M,5,0),"")&amp;""</f>
        <v>100</v>
      </c>
      <c r="G173" s="63" t="str">
        <f>IFERROR(VLOOKUP(B173,【最新】商品一覧!C:M,6,0),"")&amp;""</f>
        <v>g</v>
      </c>
      <c r="H173" s="58" t="str">
        <f>IFERROR(VLOOKUP(B173,【最新】商品一覧!C:M,7,0),"")&amp;""</f>
        <v/>
      </c>
      <c r="I173" s="167">
        <f>VLOOKUP(テーブル3[[#This Row],[品番]],【最新】商品一覧!C:J,8,FALSE)</f>
        <v>800</v>
      </c>
      <c r="J173" s="163">
        <v>1200</v>
      </c>
      <c r="K173" s="136" t="s">
        <v>2594</v>
      </c>
      <c r="L173" s="48">
        <f>VLOOKUP(テーブル3[[#This Row],[ブランド名]],ブランドリスト[#All],5,FALSE)</f>
        <v>2</v>
      </c>
    </row>
    <row r="174" spans="2:12">
      <c r="B174" s="141">
        <v>2701</v>
      </c>
      <c r="C174" s="58" t="str">
        <f>IFERROR(VLOOKUP(B174,【最新】商品一覧!C:M,2,0),"")</f>
        <v>Lothantique／ロタンティック</v>
      </c>
      <c r="D174" s="58" t="str">
        <f>IFERROR(VLOOKUP(B174,【最新】商品一覧!C:M,3,0),"")</f>
        <v>アメリー＆メラニー</v>
      </c>
      <c r="E174" s="60" t="str">
        <f>IFERROR(VLOOKUP(B174,【最新】商品一覧!C:M,4,0),"")&amp;""</f>
        <v>ハートソープ（Ｓ）</v>
      </c>
      <c r="F174" s="66" t="str">
        <f>IFERROR(VLOOKUP(B174,【最新】商品一覧!C:M,5,0),"")&amp;""</f>
        <v>100</v>
      </c>
      <c r="G174" s="63" t="str">
        <f>IFERROR(VLOOKUP(B174,【最新】商品一覧!C:M,6,0),"")&amp;""</f>
        <v>g</v>
      </c>
      <c r="H174" s="58" t="str">
        <f>IFERROR(VLOOKUP(B174,【最新】商品一覧!C:M,7,0),"")&amp;""</f>
        <v/>
      </c>
      <c r="I174" s="167">
        <f>VLOOKUP(テーブル3[[#This Row],[品番]],【最新】商品一覧!C:J,8,FALSE)</f>
        <v>800</v>
      </c>
      <c r="J174" s="163">
        <v>1200</v>
      </c>
      <c r="K174" s="136" t="s">
        <v>2593</v>
      </c>
      <c r="L174" s="48">
        <f>VLOOKUP(テーブル3[[#This Row],[ブランド名]],ブランドリスト[#All],5,FALSE)</f>
        <v>2</v>
      </c>
    </row>
    <row r="175" spans="2:12">
      <c r="B175" s="141">
        <v>2762</v>
      </c>
      <c r="C175" s="58" t="str">
        <f>IFERROR(VLOOKUP(B175,【最新】商品一覧!C:M,2,0),"")</f>
        <v>Lothantique／ロタンティック</v>
      </c>
      <c r="D175" s="58" t="str">
        <f>IFERROR(VLOOKUP(B175,【最新】商品一覧!C:M,3,0),"")</f>
        <v>アメリー＆メラニー</v>
      </c>
      <c r="E175" s="60" t="str">
        <f>IFERROR(VLOOKUP(B175,【最新】商品一覧!C:M,4,0),"")&amp;""</f>
        <v>貝殻ソープ  Ｃ   125g</v>
      </c>
      <c r="F175" s="66" t="str">
        <f>IFERROR(VLOOKUP(B175,【最新】商品一覧!C:M,5,0),"")&amp;""</f>
        <v>125</v>
      </c>
      <c r="G175" s="63" t="str">
        <f>IFERROR(VLOOKUP(B175,【最新】商品一覧!C:M,6,0),"")&amp;""</f>
        <v>g</v>
      </c>
      <c r="H175" s="58" t="str">
        <f>IFERROR(VLOOKUP(B175,【最新】商品一覧!C:M,7,0),"")&amp;""</f>
        <v/>
      </c>
      <c r="I175" s="167">
        <f>VLOOKUP(テーブル3[[#This Row],[品番]],【最新】商品一覧!C:J,8,FALSE)</f>
        <v>700</v>
      </c>
      <c r="J175" s="163">
        <v>1000</v>
      </c>
      <c r="K175" s="136" t="s">
        <v>2592</v>
      </c>
      <c r="L175" s="48">
        <f>VLOOKUP(テーブル3[[#This Row],[ブランド名]],ブランドリスト[#All],5,FALSE)</f>
        <v>2</v>
      </c>
    </row>
    <row r="176" spans="2:12">
      <c r="B176" s="141">
        <v>2764</v>
      </c>
      <c r="C176" s="58" t="str">
        <f>IFERROR(VLOOKUP(B176,【最新】商品一覧!C:M,2,0),"")</f>
        <v>Lothantique／ロタンティック</v>
      </c>
      <c r="D176" s="58" t="str">
        <f>IFERROR(VLOOKUP(B176,【最新】商品一覧!C:M,3,0),"")</f>
        <v>アメリー＆メラニー</v>
      </c>
      <c r="E176" s="60" t="str">
        <f>IFERROR(VLOOKUP(B176,【最新】商品一覧!C:M,4,0),"")&amp;""</f>
        <v>貝殻ソープ  Ｅ    25g</v>
      </c>
      <c r="F176" s="66" t="str">
        <f>IFERROR(VLOOKUP(B176,【最新】商品一覧!C:M,5,0),"")&amp;""</f>
        <v>25</v>
      </c>
      <c r="G176" s="63" t="str">
        <f>IFERROR(VLOOKUP(B176,【最新】商品一覧!C:M,6,0),"")&amp;""</f>
        <v>g</v>
      </c>
      <c r="H176" s="58" t="str">
        <f>IFERROR(VLOOKUP(B176,【最新】商品一覧!C:M,7,0),"")&amp;""</f>
        <v/>
      </c>
      <c r="I176" s="167">
        <f>VLOOKUP(テーブル3[[#This Row],[品番]],【最新】商品一覧!C:J,8,FALSE)</f>
        <v>350</v>
      </c>
      <c r="J176" s="163">
        <v>500</v>
      </c>
      <c r="K176" s="136" t="s">
        <v>2593</v>
      </c>
      <c r="L176" s="48">
        <f>VLOOKUP(テーブル3[[#This Row],[ブランド名]],ブランドリスト[#All],5,FALSE)</f>
        <v>2</v>
      </c>
    </row>
    <row r="177" spans="2:12">
      <c r="B177" s="152">
        <v>2189</v>
      </c>
      <c r="C177" s="58" t="str">
        <f>IFERROR(VLOOKUP(B177,【最新】商品一覧!C:M,2,0),"")</f>
        <v>Lothantique／ロタンティック</v>
      </c>
      <c r="D177" s="58" t="str">
        <f>IFERROR(VLOOKUP(B177,【最新】商品一覧!C:M,3,0),"")</f>
        <v>カースプレー</v>
      </c>
      <c r="E177" s="60" t="str">
        <f>IFERROR(VLOOKUP(B177,【最新】商品一覧!C:M,4,0),"")&amp;""</f>
        <v>フレグランスカースプレー</v>
      </c>
      <c r="F177" s="66" t="str">
        <f>IFERROR(VLOOKUP(B177,【最新】商品一覧!C:M,5,0),"")&amp;""</f>
        <v>50</v>
      </c>
      <c r="G177" s="63" t="str">
        <f>IFERROR(VLOOKUP(B177,【最新】商品一覧!C:M,6,0),"")&amp;""</f>
        <v>ml</v>
      </c>
      <c r="H177" s="58" t="str">
        <f>IFERROR(VLOOKUP(B177,【最新】商品一覧!C:M,7,0),"")&amp;""</f>
        <v>アンバー</v>
      </c>
      <c r="I177" s="167">
        <f>VLOOKUP(テーブル3[[#This Row],[品番]],【最新】商品一覧!C:J,8,FALSE)</f>
        <v>1600</v>
      </c>
      <c r="J177" s="163">
        <v>1800</v>
      </c>
      <c r="K177" s="136" t="s">
        <v>2592</v>
      </c>
      <c r="L177" s="48">
        <f>VLOOKUP(テーブル3[[#This Row],[ブランド名]],ブランドリスト[#All],5,FALSE)</f>
        <v>2</v>
      </c>
    </row>
    <row r="178" spans="2:12" hidden="1">
      <c r="B178" s="152">
        <v>2190</v>
      </c>
      <c r="C178" s="58" t="str">
        <f>IFERROR(VLOOKUP(B178,【最新】商品一覧!C:M,2,0),"")</f>
        <v>Lothantique／ロタンティック</v>
      </c>
      <c r="D178" s="58" t="str">
        <f>IFERROR(VLOOKUP(B178,【最新】商品一覧!C:M,3,0),"")</f>
        <v>カースプレー</v>
      </c>
      <c r="E178" s="60" t="str">
        <f>IFERROR(VLOOKUP(B178,【最新】商品一覧!C:M,4,0),"")&amp;""</f>
        <v>フレグランスカースプレー</v>
      </c>
      <c r="F178" s="66" t="str">
        <f>IFERROR(VLOOKUP(B178,【最新】商品一覧!C:M,5,0),"")&amp;""</f>
        <v>50</v>
      </c>
      <c r="G178" s="63" t="str">
        <f>IFERROR(VLOOKUP(B178,【最新】商品一覧!C:M,6,0),"")&amp;""</f>
        <v>ml</v>
      </c>
      <c r="H178" s="58" t="str">
        <f>IFERROR(VLOOKUP(B178,【最新】商品一覧!C:M,7,0),"")&amp;""</f>
        <v>シダー</v>
      </c>
      <c r="I178" s="167">
        <f>VLOOKUP(テーブル3[[#This Row],[品番]],【最新】商品一覧!C:J,8,FALSE)</f>
        <v>1600</v>
      </c>
      <c r="J178" s="163">
        <v>1800</v>
      </c>
      <c r="K178" s="136"/>
      <c r="L178" s="48">
        <f>VLOOKUP(テーブル3[[#This Row],[ブランド名]],ブランドリスト[#All],5,FALSE)</f>
        <v>2</v>
      </c>
    </row>
    <row r="179" spans="2:12" hidden="1">
      <c r="B179" s="152">
        <v>2191</v>
      </c>
      <c r="C179" s="58" t="str">
        <f>IFERROR(VLOOKUP(B179,【最新】商品一覧!C:M,2,0),"")</f>
        <v>Lothantique／ロタンティック</v>
      </c>
      <c r="D179" s="58" t="str">
        <f>IFERROR(VLOOKUP(B179,【最新】商品一覧!C:M,3,0),"")</f>
        <v>カースプレー</v>
      </c>
      <c r="E179" s="60" t="str">
        <f>IFERROR(VLOOKUP(B179,【最新】商品一覧!C:M,4,0),"")&amp;""</f>
        <v>フレグランスカースプレー</v>
      </c>
      <c r="F179" s="66" t="str">
        <f>IFERROR(VLOOKUP(B179,【最新】商品一覧!C:M,5,0),"")&amp;""</f>
        <v>50</v>
      </c>
      <c r="G179" s="63" t="str">
        <f>IFERROR(VLOOKUP(B179,【最新】商品一覧!C:M,6,0),"")&amp;""</f>
        <v>ml</v>
      </c>
      <c r="H179" s="58" t="str">
        <f>IFERROR(VLOOKUP(B179,【最新】商品一覧!C:M,7,0),"")&amp;""</f>
        <v>コットンフラワー</v>
      </c>
      <c r="I179" s="167">
        <f>VLOOKUP(テーブル3[[#This Row],[品番]],【最新】商品一覧!C:J,8,FALSE)</f>
        <v>1600</v>
      </c>
      <c r="J179" s="163">
        <v>1800</v>
      </c>
      <c r="K179" s="136"/>
      <c r="L179" s="48">
        <f>VLOOKUP(テーブル3[[#This Row],[ブランド名]],ブランドリスト[#All],5,FALSE)</f>
        <v>2</v>
      </c>
    </row>
    <row r="180" spans="2:12" hidden="1">
      <c r="B180" s="152">
        <v>2192</v>
      </c>
      <c r="C180" s="58" t="str">
        <f>IFERROR(VLOOKUP(B180,【最新】商品一覧!C:M,2,0),"")</f>
        <v>Lothantique／ロタンティック</v>
      </c>
      <c r="D180" s="58" t="str">
        <f>IFERROR(VLOOKUP(B180,【最新】商品一覧!C:M,3,0),"")</f>
        <v>カースプレー</v>
      </c>
      <c r="E180" s="60" t="str">
        <f>IFERROR(VLOOKUP(B180,【最新】商品一覧!C:M,4,0),"")&amp;""</f>
        <v>フレグランスカースプレー</v>
      </c>
      <c r="F180" s="66" t="str">
        <f>IFERROR(VLOOKUP(B180,【最新】商品一覧!C:M,5,0),"")&amp;""</f>
        <v>50</v>
      </c>
      <c r="G180" s="63" t="str">
        <f>IFERROR(VLOOKUP(B180,【最新】商品一覧!C:M,6,0),"")&amp;""</f>
        <v>ml</v>
      </c>
      <c r="H180" s="58" t="str">
        <f>IFERROR(VLOOKUP(B180,【最新】商品一覧!C:M,7,0),"")&amp;""</f>
        <v>ティアラ</v>
      </c>
      <c r="I180" s="167">
        <f>VLOOKUP(テーブル3[[#This Row],[品番]],【最新】商品一覧!C:J,8,FALSE)</f>
        <v>1600</v>
      </c>
      <c r="J180" s="163">
        <v>1800</v>
      </c>
      <c r="K180" s="136"/>
      <c r="L180" s="48">
        <f>VLOOKUP(テーブル3[[#This Row],[ブランド名]],ブランドリスト[#All],5,FALSE)</f>
        <v>2</v>
      </c>
    </row>
    <row r="181" spans="2:12" hidden="1">
      <c r="B181" s="152">
        <v>2193</v>
      </c>
      <c r="C181" s="58" t="str">
        <f>IFERROR(VLOOKUP(B181,【最新】商品一覧!C:M,2,0),"")</f>
        <v>Lothantique／ロタンティック</v>
      </c>
      <c r="D181" s="58" t="str">
        <f>IFERROR(VLOOKUP(B181,【最新】商品一覧!C:M,3,0),"")</f>
        <v>カースプレー</v>
      </c>
      <c r="E181" s="60" t="str">
        <f>IFERROR(VLOOKUP(B181,【最新】商品一覧!C:M,4,0),"")&amp;""</f>
        <v>フレグランスカースプレー</v>
      </c>
      <c r="F181" s="66" t="str">
        <f>IFERROR(VLOOKUP(B181,【最新】商品一覧!C:M,5,0),"")&amp;""</f>
        <v>50</v>
      </c>
      <c r="G181" s="63" t="str">
        <f>IFERROR(VLOOKUP(B181,【最新】商品一覧!C:M,6,0),"")&amp;""</f>
        <v>ml</v>
      </c>
      <c r="H181" s="58" t="str">
        <f>IFERROR(VLOOKUP(B181,【最新】商品一覧!C:M,7,0),"")&amp;""</f>
        <v>ミントレモン</v>
      </c>
      <c r="I181" s="167">
        <f>VLOOKUP(テーブル3[[#This Row],[品番]],【最新】商品一覧!C:J,8,FALSE)</f>
        <v>1600</v>
      </c>
      <c r="J181" s="163">
        <v>1800</v>
      </c>
      <c r="K181" s="136"/>
      <c r="L181" s="48">
        <f>VLOOKUP(テーブル3[[#This Row],[ブランド名]],ブランドリスト[#All],5,FALSE)</f>
        <v>2</v>
      </c>
    </row>
    <row r="182" spans="2:12">
      <c r="B182" s="152">
        <v>2027</v>
      </c>
      <c r="C182" s="58" t="str">
        <f>IFERROR(VLOOKUP(B182,【最新】商品一覧!C:M,2,0),"")</f>
        <v>Lothantique／ロタンティック</v>
      </c>
      <c r="D182" s="58" t="str">
        <f>IFERROR(VLOOKUP(B182,【最新】商品一覧!C:M,3,0),"")</f>
        <v>コントワール</v>
      </c>
      <c r="E182" s="60" t="str">
        <f>IFERROR(VLOOKUP(B182,【最新】商品一覧!C:M,4,0),"")&amp;""</f>
        <v>マルセイユリキッドソープ</v>
      </c>
      <c r="F182" s="66" t="str">
        <f>IFERROR(VLOOKUP(B182,【最新】商品一覧!C:M,5,0),"")&amp;""</f>
        <v>500</v>
      </c>
      <c r="G182" s="63" t="str">
        <f>IFERROR(VLOOKUP(B182,【最新】商品一覧!C:M,6,0),"")&amp;""</f>
        <v>ml</v>
      </c>
      <c r="H182" s="58" t="str">
        <f>IFERROR(VLOOKUP(B182,【最新】商品一覧!C:M,7,0),"")&amp;""</f>
        <v>シトラス</v>
      </c>
      <c r="I182" s="167">
        <f>VLOOKUP(テーブル3[[#This Row],[品番]],【最新】商品一覧!C:J,8,FALSE)</f>
        <v>2400</v>
      </c>
      <c r="J182" s="163">
        <v>2600</v>
      </c>
      <c r="K182" s="136" t="s">
        <v>2596</v>
      </c>
      <c r="L182" s="48">
        <f>VLOOKUP(テーブル3[[#This Row],[ブランド名]],ブランドリスト[#All],5,FALSE)</f>
        <v>2</v>
      </c>
    </row>
    <row r="183" spans="2:12" hidden="1">
      <c r="B183" s="152">
        <v>2028</v>
      </c>
      <c r="C183" s="58" t="str">
        <f>IFERROR(VLOOKUP(B183,【最新】商品一覧!C:M,2,0),"")</f>
        <v>Lothantique／ロタンティック</v>
      </c>
      <c r="D183" s="58" t="str">
        <f>IFERROR(VLOOKUP(B183,【最新】商品一覧!C:M,3,0),"")</f>
        <v>コントワール</v>
      </c>
      <c r="E183" s="60" t="str">
        <f>IFERROR(VLOOKUP(B183,【最新】商品一覧!C:M,4,0),"")&amp;""</f>
        <v>マルセイユリキッドソープ</v>
      </c>
      <c r="F183" s="66" t="str">
        <f>IFERROR(VLOOKUP(B183,【最新】商品一覧!C:M,5,0),"")&amp;""</f>
        <v>500</v>
      </c>
      <c r="G183" s="63" t="str">
        <f>IFERROR(VLOOKUP(B183,【最新】商品一覧!C:M,6,0),"")&amp;""</f>
        <v>ml</v>
      </c>
      <c r="H183" s="58" t="str">
        <f>IFERROR(VLOOKUP(B183,【最新】商品一覧!C:M,7,0),"")&amp;""</f>
        <v>アロエベラ</v>
      </c>
      <c r="I183" s="167">
        <f>VLOOKUP(テーブル3[[#This Row],[品番]],【最新】商品一覧!C:J,8,FALSE)</f>
        <v>2400</v>
      </c>
      <c r="J183" s="163">
        <v>2600</v>
      </c>
      <c r="K183" s="136"/>
      <c r="L183" s="48">
        <f>VLOOKUP(テーブル3[[#This Row],[ブランド名]],ブランドリスト[#All],5,FALSE)</f>
        <v>2</v>
      </c>
    </row>
    <row r="184" spans="2:12" hidden="1">
      <c r="B184" s="152">
        <v>2029</v>
      </c>
      <c r="C184" s="58" t="str">
        <f>IFERROR(VLOOKUP(B184,【最新】商品一覧!C:M,2,0),"")</f>
        <v>Lothantique／ロタンティック</v>
      </c>
      <c r="D184" s="58" t="str">
        <f>IFERROR(VLOOKUP(B184,【最新】商品一覧!C:M,3,0),"")</f>
        <v>コントワール</v>
      </c>
      <c r="E184" s="60" t="str">
        <f>IFERROR(VLOOKUP(B184,【最新】商品一覧!C:M,4,0),"")&amp;""</f>
        <v>マルセイユリキッドソープ</v>
      </c>
      <c r="F184" s="66" t="str">
        <f>IFERROR(VLOOKUP(B184,【最新】商品一覧!C:M,5,0),"")&amp;""</f>
        <v>500</v>
      </c>
      <c r="G184" s="63" t="str">
        <f>IFERROR(VLOOKUP(B184,【最新】商品一覧!C:M,6,0),"")&amp;""</f>
        <v>ml</v>
      </c>
      <c r="H184" s="58" t="str">
        <f>IFERROR(VLOOKUP(B184,【最新】商品一覧!C:M,7,0),"")&amp;""</f>
        <v>アーモンド</v>
      </c>
      <c r="I184" s="167">
        <f>VLOOKUP(テーブル3[[#This Row],[品番]],【最新】商品一覧!C:J,8,FALSE)</f>
        <v>2400</v>
      </c>
      <c r="J184" s="163">
        <v>2600</v>
      </c>
      <c r="K184" s="136"/>
      <c r="L184" s="48">
        <f>VLOOKUP(テーブル3[[#This Row],[ブランド名]],ブランドリスト[#All],5,FALSE)</f>
        <v>2</v>
      </c>
    </row>
    <row r="185" spans="2:12" hidden="1">
      <c r="B185" s="152">
        <v>2030</v>
      </c>
      <c r="C185" s="58" t="str">
        <f>IFERROR(VLOOKUP(B185,【最新】商品一覧!C:M,2,0),"")</f>
        <v>Lothantique／ロタンティック</v>
      </c>
      <c r="D185" s="58" t="str">
        <f>IFERROR(VLOOKUP(B185,【最新】商品一覧!C:M,3,0),"")</f>
        <v>コントワール</v>
      </c>
      <c r="E185" s="60" t="str">
        <f>IFERROR(VLOOKUP(B185,【最新】商品一覧!C:M,4,0),"")&amp;""</f>
        <v>マルセイユリキッドソープ</v>
      </c>
      <c r="F185" s="66" t="str">
        <f>IFERROR(VLOOKUP(B185,【最新】商品一覧!C:M,5,0),"")&amp;""</f>
        <v>500</v>
      </c>
      <c r="G185" s="63" t="str">
        <f>IFERROR(VLOOKUP(B185,【最新】商品一覧!C:M,6,0),"")&amp;""</f>
        <v>ml</v>
      </c>
      <c r="H185" s="58" t="str">
        <f>IFERROR(VLOOKUP(B185,【最新】商品一覧!C:M,7,0),"")&amp;""</f>
        <v>アルガン</v>
      </c>
      <c r="I185" s="167">
        <f>VLOOKUP(テーブル3[[#This Row],[品番]],【最新】商品一覧!C:J,8,FALSE)</f>
        <v>2400</v>
      </c>
      <c r="J185" s="163">
        <v>2600</v>
      </c>
      <c r="K185" s="136"/>
      <c r="L185" s="48">
        <f>VLOOKUP(テーブル3[[#This Row],[ブランド名]],ブランドリスト[#All],5,FALSE)</f>
        <v>2</v>
      </c>
    </row>
    <row r="186" spans="2:12" hidden="1">
      <c r="B186" s="152">
        <v>2031</v>
      </c>
      <c r="C186" s="58" t="str">
        <f>IFERROR(VLOOKUP(B186,【最新】商品一覧!C:M,2,0),"")</f>
        <v>Lothantique／ロタンティック</v>
      </c>
      <c r="D186" s="58" t="str">
        <f>IFERROR(VLOOKUP(B186,【最新】商品一覧!C:M,3,0),"")</f>
        <v>コントワール</v>
      </c>
      <c r="E186" s="60" t="str">
        <f>IFERROR(VLOOKUP(B186,【最新】商品一覧!C:M,4,0),"")&amp;""</f>
        <v>マルセイユリキッドソープ</v>
      </c>
      <c r="F186" s="66" t="str">
        <f>IFERROR(VLOOKUP(B186,【最新】商品一覧!C:M,5,0),"")&amp;""</f>
        <v>500</v>
      </c>
      <c r="G186" s="63" t="str">
        <f>IFERROR(VLOOKUP(B186,【最新】商品一覧!C:M,6,0),"")&amp;""</f>
        <v>ml</v>
      </c>
      <c r="H186" s="58" t="str">
        <f>IFERROR(VLOOKUP(B186,【最新】商品一覧!C:M,7,0),"")&amp;""</f>
        <v>ミルク</v>
      </c>
      <c r="I186" s="167">
        <f>VLOOKUP(テーブル3[[#This Row],[品番]],【最新】商品一覧!C:J,8,FALSE)</f>
        <v>2400</v>
      </c>
      <c r="J186" s="163">
        <v>2600</v>
      </c>
      <c r="K186" s="136"/>
      <c r="L186" s="48">
        <f>VLOOKUP(テーブル3[[#This Row],[ブランド名]],ブランドリスト[#All],5,FALSE)</f>
        <v>2</v>
      </c>
    </row>
    <row r="187" spans="2:12" hidden="1">
      <c r="B187" s="152">
        <v>2032</v>
      </c>
      <c r="C187" s="58" t="str">
        <f>IFERROR(VLOOKUP(B187,【最新】商品一覧!C:M,2,0),"")</f>
        <v>Lothantique／ロタンティック</v>
      </c>
      <c r="D187" s="58" t="str">
        <f>IFERROR(VLOOKUP(B187,【最新】商品一覧!C:M,3,0),"")</f>
        <v>コントワール</v>
      </c>
      <c r="E187" s="60" t="str">
        <f>IFERROR(VLOOKUP(B187,【最新】商品一覧!C:M,4,0),"")&amp;""</f>
        <v>マルセイユリキッドソープ</v>
      </c>
      <c r="F187" s="66" t="str">
        <f>IFERROR(VLOOKUP(B187,【最新】商品一覧!C:M,5,0),"")&amp;""</f>
        <v>500</v>
      </c>
      <c r="G187" s="63" t="str">
        <f>IFERROR(VLOOKUP(B187,【最新】商品一覧!C:M,6,0),"")&amp;""</f>
        <v>ml</v>
      </c>
      <c r="H187" s="58" t="str">
        <f>IFERROR(VLOOKUP(B187,【最新】商品一覧!C:M,7,0),"")&amp;""</f>
        <v>オリーブ</v>
      </c>
      <c r="I187" s="167">
        <f>VLOOKUP(テーブル3[[#This Row],[品番]],【最新】商品一覧!C:J,8,FALSE)</f>
        <v>2400</v>
      </c>
      <c r="J187" s="163">
        <v>2600</v>
      </c>
      <c r="K187" s="136"/>
      <c r="L187" s="48">
        <f>VLOOKUP(テーブル3[[#This Row],[ブランド名]],ブランドリスト[#All],5,FALSE)</f>
        <v>2</v>
      </c>
    </row>
    <row r="188" spans="2:12">
      <c r="B188" s="152">
        <v>2033</v>
      </c>
      <c r="C188" s="58" t="str">
        <f>IFERROR(VLOOKUP(B188,【最新】商品一覧!C:M,2,0),"")</f>
        <v>Lothantique／ロタンティック</v>
      </c>
      <c r="D188" s="58" t="str">
        <f>IFERROR(VLOOKUP(B188,【最新】商品一覧!C:M,3,0),"")</f>
        <v>コントワール</v>
      </c>
      <c r="E188" s="60" t="str">
        <f>IFERROR(VLOOKUP(B188,【最新】商品一覧!C:M,4,0),"")&amp;""</f>
        <v>バスソルト</v>
      </c>
      <c r="F188" s="66" t="str">
        <f>IFERROR(VLOOKUP(B188,【最新】商品一覧!C:M,5,0),"")&amp;""</f>
        <v>460</v>
      </c>
      <c r="G188" s="63" t="str">
        <f>IFERROR(VLOOKUP(B188,【最新】商品一覧!C:M,6,0),"")&amp;""</f>
        <v>g</v>
      </c>
      <c r="H188" s="58" t="str">
        <f>IFERROR(VLOOKUP(B188,【最新】商品一覧!C:M,7,0),"")&amp;""</f>
        <v>シトラス</v>
      </c>
      <c r="I188" s="167">
        <f>VLOOKUP(テーブル3[[#This Row],[品番]],【最新】商品一覧!C:J,8,FALSE)</f>
        <v>2000</v>
      </c>
      <c r="J188" s="163">
        <v>2200</v>
      </c>
      <c r="K188" s="136" t="s">
        <v>2593</v>
      </c>
      <c r="L188" s="48">
        <f>VLOOKUP(テーブル3[[#This Row],[ブランド名]],ブランドリスト[#All],5,FALSE)</f>
        <v>2</v>
      </c>
    </row>
    <row r="189" spans="2:12" hidden="1">
      <c r="B189" s="152">
        <v>2034</v>
      </c>
      <c r="C189" s="58" t="str">
        <f>IFERROR(VLOOKUP(B189,【最新】商品一覧!C:M,2,0),"")</f>
        <v>Lothantique／ロタンティック</v>
      </c>
      <c r="D189" s="58" t="str">
        <f>IFERROR(VLOOKUP(B189,【最新】商品一覧!C:M,3,0),"")</f>
        <v>コントワール</v>
      </c>
      <c r="E189" s="60" t="str">
        <f>IFERROR(VLOOKUP(B189,【最新】商品一覧!C:M,4,0),"")&amp;""</f>
        <v>バスソルト</v>
      </c>
      <c r="F189" s="66" t="str">
        <f>IFERROR(VLOOKUP(B189,【最新】商品一覧!C:M,5,0),"")&amp;""</f>
        <v>460</v>
      </c>
      <c r="G189" s="63" t="str">
        <f>IFERROR(VLOOKUP(B189,【最新】商品一覧!C:M,6,0),"")&amp;""</f>
        <v>g</v>
      </c>
      <c r="H189" s="58" t="str">
        <f>IFERROR(VLOOKUP(B189,【最新】商品一覧!C:M,7,0),"")&amp;""</f>
        <v>アロエベラ</v>
      </c>
      <c r="I189" s="167">
        <f>VLOOKUP(テーブル3[[#This Row],[品番]],【最新】商品一覧!C:J,8,FALSE)</f>
        <v>2000</v>
      </c>
      <c r="J189" s="163">
        <v>2200</v>
      </c>
      <c r="K189" s="136"/>
      <c r="L189" s="48">
        <f>VLOOKUP(テーブル3[[#This Row],[ブランド名]],ブランドリスト[#All],5,FALSE)</f>
        <v>2</v>
      </c>
    </row>
    <row r="190" spans="2:12" hidden="1">
      <c r="B190" s="152">
        <v>2035</v>
      </c>
      <c r="C190" s="58" t="str">
        <f>IFERROR(VLOOKUP(B190,【最新】商品一覧!C:M,2,0),"")</f>
        <v>Lothantique／ロタンティック</v>
      </c>
      <c r="D190" s="58" t="str">
        <f>IFERROR(VLOOKUP(B190,【最新】商品一覧!C:M,3,0),"")</f>
        <v>コントワール</v>
      </c>
      <c r="E190" s="60" t="str">
        <f>IFERROR(VLOOKUP(B190,【最新】商品一覧!C:M,4,0),"")&amp;""</f>
        <v>バスソルト</v>
      </c>
      <c r="F190" s="66" t="str">
        <f>IFERROR(VLOOKUP(B190,【最新】商品一覧!C:M,5,0),"")&amp;""</f>
        <v>460</v>
      </c>
      <c r="G190" s="63" t="str">
        <f>IFERROR(VLOOKUP(B190,【最新】商品一覧!C:M,6,0),"")&amp;""</f>
        <v>g</v>
      </c>
      <c r="H190" s="58" t="str">
        <f>IFERROR(VLOOKUP(B190,【最新】商品一覧!C:M,7,0),"")&amp;""</f>
        <v>アーモンド</v>
      </c>
      <c r="I190" s="167">
        <f>VLOOKUP(テーブル3[[#This Row],[品番]],【最新】商品一覧!C:J,8,FALSE)</f>
        <v>2000</v>
      </c>
      <c r="J190" s="163">
        <v>2200</v>
      </c>
      <c r="K190" s="136"/>
      <c r="L190" s="48">
        <f>VLOOKUP(テーブル3[[#This Row],[ブランド名]],ブランドリスト[#All],5,FALSE)</f>
        <v>2</v>
      </c>
    </row>
    <row r="191" spans="2:12" hidden="1">
      <c r="B191" s="152">
        <v>2036</v>
      </c>
      <c r="C191" s="58" t="str">
        <f>IFERROR(VLOOKUP(B191,【最新】商品一覧!C:M,2,0),"")</f>
        <v>Lothantique／ロタンティック</v>
      </c>
      <c r="D191" s="58" t="str">
        <f>IFERROR(VLOOKUP(B191,【最新】商品一覧!C:M,3,0),"")</f>
        <v>コントワール</v>
      </c>
      <c r="E191" s="60" t="str">
        <f>IFERROR(VLOOKUP(B191,【最新】商品一覧!C:M,4,0),"")&amp;""</f>
        <v>バスソルト</v>
      </c>
      <c r="F191" s="66" t="str">
        <f>IFERROR(VLOOKUP(B191,【最新】商品一覧!C:M,5,0),"")&amp;""</f>
        <v>460</v>
      </c>
      <c r="G191" s="63" t="str">
        <f>IFERROR(VLOOKUP(B191,【最新】商品一覧!C:M,6,0),"")&amp;""</f>
        <v>g</v>
      </c>
      <c r="H191" s="58" t="str">
        <f>IFERROR(VLOOKUP(B191,【最新】商品一覧!C:M,7,0),"")&amp;""</f>
        <v>アルガン</v>
      </c>
      <c r="I191" s="167">
        <f>VLOOKUP(テーブル3[[#This Row],[品番]],【最新】商品一覧!C:J,8,FALSE)</f>
        <v>2000</v>
      </c>
      <c r="J191" s="163">
        <v>2200</v>
      </c>
      <c r="K191" s="136"/>
      <c r="L191" s="48">
        <f>VLOOKUP(テーブル3[[#This Row],[ブランド名]],ブランドリスト[#All],5,FALSE)</f>
        <v>2</v>
      </c>
    </row>
    <row r="192" spans="2:12" hidden="1">
      <c r="B192" s="152">
        <v>2037</v>
      </c>
      <c r="C192" s="58" t="str">
        <f>IFERROR(VLOOKUP(B192,【最新】商品一覧!C:M,2,0),"")</f>
        <v>Lothantique／ロタンティック</v>
      </c>
      <c r="D192" s="58" t="str">
        <f>IFERROR(VLOOKUP(B192,【最新】商品一覧!C:M,3,0),"")</f>
        <v>コントワール</v>
      </c>
      <c r="E192" s="60" t="str">
        <f>IFERROR(VLOOKUP(B192,【最新】商品一覧!C:M,4,0),"")&amp;""</f>
        <v>バスソルト</v>
      </c>
      <c r="F192" s="66" t="str">
        <f>IFERROR(VLOOKUP(B192,【最新】商品一覧!C:M,5,0),"")&amp;""</f>
        <v>460</v>
      </c>
      <c r="G192" s="63" t="str">
        <f>IFERROR(VLOOKUP(B192,【最新】商品一覧!C:M,6,0),"")&amp;""</f>
        <v>g</v>
      </c>
      <c r="H192" s="58" t="str">
        <f>IFERROR(VLOOKUP(B192,【最新】商品一覧!C:M,7,0),"")&amp;""</f>
        <v>ミルク</v>
      </c>
      <c r="I192" s="167">
        <f>VLOOKUP(テーブル3[[#This Row],[品番]],【最新】商品一覧!C:J,8,FALSE)</f>
        <v>2000</v>
      </c>
      <c r="J192" s="163">
        <v>2200</v>
      </c>
      <c r="K192" s="136"/>
      <c r="L192" s="48">
        <f>VLOOKUP(テーブル3[[#This Row],[ブランド名]],ブランドリスト[#All],5,FALSE)</f>
        <v>2</v>
      </c>
    </row>
    <row r="193" spans="2:12" hidden="1">
      <c r="B193" s="152">
        <v>2038</v>
      </c>
      <c r="C193" s="58" t="str">
        <f>IFERROR(VLOOKUP(B193,【最新】商品一覧!C:M,2,0),"")</f>
        <v>Lothantique／ロタンティック</v>
      </c>
      <c r="D193" s="58" t="str">
        <f>IFERROR(VLOOKUP(B193,【最新】商品一覧!C:M,3,0),"")</f>
        <v>コントワール</v>
      </c>
      <c r="E193" s="60" t="str">
        <f>IFERROR(VLOOKUP(B193,【最新】商品一覧!C:M,4,0),"")&amp;""</f>
        <v>バスソルト</v>
      </c>
      <c r="F193" s="66" t="str">
        <f>IFERROR(VLOOKUP(B193,【最新】商品一覧!C:M,5,0),"")&amp;""</f>
        <v>460</v>
      </c>
      <c r="G193" s="63" t="str">
        <f>IFERROR(VLOOKUP(B193,【最新】商品一覧!C:M,6,0),"")&amp;""</f>
        <v>g</v>
      </c>
      <c r="H193" s="58" t="str">
        <f>IFERROR(VLOOKUP(B193,【最新】商品一覧!C:M,7,0),"")&amp;""</f>
        <v>オリーブ</v>
      </c>
      <c r="I193" s="167">
        <f>VLOOKUP(テーブル3[[#This Row],[品番]],【最新】商品一覧!C:J,8,FALSE)</f>
        <v>2000</v>
      </c>
      <c r="J193" s="163">
        <v>2200</v>
      </c>
      <c r="K193" s="136"/>
      <c r="L193" s="48">
        <f>VLOOKUP(テーブル3[[#This Row],[ブランド名]],ブランドリスト[#All],5,FALSE)</f>
        <v>2</v>
      </c>
    </row>
    <row r="194" spans="2:12">
      <c r="B194" s="152">
        <v>2021</v>
      </c>
      <c r="C194" s="58" t="str">
        <f>IFERROR(VLOOKUP(B194,【最新】商品一覧!C:M,2,0),"")</f>
        <v>Lothantique／ロタンティック</v>
      </c>
      <c r="D194" s="58" t="str">
        <f>IFERROR(VLOOKUP(B194,【最新】商品一覧!C:M,3,0),"")</f>
        <v>コントワール</v>
      </c>
      <c r="E194" s="60" t="str">
        <f>IFERROR(VLOOKUP(B194,【最新】商品一覧!C:M,4,0),"")&amp;""</f>
        <v>マルセイユソープ</v>
      </c>
      <c r="F194" s="66" t="str">
        <f>IFERROR(VLOOKUP(B194,【最新】商品一覧!C:M,5,0),"")&amp;""</f>
        <v>100</v>
      </c>
      <c r="G194" s="63" t="str">
        <f>IFERROR(VLOOKUP(B194,【最新】商品一覧!C:M,6,0),"")&amp;""</f>
        <v>g</v>
      </c>
      <c r="H194" s="58" t="str">
        <f>IFERROR(VLOOKUP(B194,【最新】商品一覧!C:M,7,0),"")&amp;""</f>
        <v>シトラス</v>
      </c>
      <c r="I194" s="167">
        <f>VLOOKUP(テーブル3[[#This Row],[品番]],【最新】商品一覧!C:J,8,FALSE)</f>
        <v>700</v>
      </c>
      <c r="J194" s="163">
        <v>800</v>
      </c>
      <c r="K194" s="136" t="s">
        <v>2609</v>
      </c>
      <c r="L194" s="48">
        <f>VLOOKUP(テーブル3[[#This Row],[ブランド名]],ブランドリスト[#All],5,FALSE)</f>
        <v>2</v>
      </c>
    </row>
    <row r="195" spans="2:12" hidden="1">
      <c r="B195" s="152">
        <v>2022</v>
      </c>
      <c r="C195" s="58" t="str">
        <f>IFERROR(VLOOKUP(B195,【最新】商品一覧!C:M,2,0),"")</f>
        <v>Lothantique／ロタンティック</v>
      </c>
      <c r="D195" s="58" t="str">
        <f>IFERROR(VLOOKUP(B195,【最新】商品一覧!C:M,3,0),"")</f>
        <v>コントワール</v>
      </c>
      <c r="E195" s="60" t="str">
        <f>IFERROR(VLOOKUP(B195,【最新】商品一覧!C:M,4,0),"")&amp;""</f>
        <v>マルセイユソープ</v>
      </c>
      <c r="F195" s="66" t="str">
        <f>IFERROR(VLOOKUP(B195,【最新】商品一覧!C:M,5,0),"")&amp;""</f>
        <v>100</v>
      </c>
      <c r="G195" s="63" t="str">
        <f>IFERROR(VLOOKUP(B195,【最新】商品一覧!C:M,6,0),"")&amp;""</f>
        <v>g</v>
      </c>
      <c r="H195" s="58" t="str">
        <f>IFERROR(VLOOKUP(B195,【最新】商品一覧!C:M,7,0),"")&amp;""</f>
        <v>アロエベラ</v>
      </c>
      <c r="I195" s="167">
        <f>VLOOKUP(テーブル3[[#This Row],[品番]],【最新】商品一覧!C:J,8,FALSE)</f>
        <v>700</v>
      </c>
      <c r="J195" s="163">
        <v>800</v>
      </c>
      <c r="K195" s="136"/>
      <c r="L195" s="48">
        <f>VLOOKUP(テーブル3[[#This Row],[ブランド名]],ブランドリスト[#All],5,FALSE)</f>
        <v>2</v>
      </c>
    </row>
    <row r="196" spans="2:12" hidden="1">
      <c r="B196" s="152">
        <v>2023</v>
      </c>
      <c r="C196" s="58" t="str">
        <f>IFERROR(VLOOKUP(B196,【最新】商品一覧!C:M,2,0),"")</f>
        <v>Lothantique／ロタンティック</v>
      </c>
      <c r="D196" s="58" t="str">
        <f>IFERROR(VLOOKUP(B196,【最新】商品一覧!C:M,3,0),"")</f>
        <v>コントワール</v>
      </c>
      <c r="E196" s="60" t="str">
        <f>IFERROR(VLOOKUP(B196,【最新】商品一覧!C:M,4,0),"")&amp;""</f>
        <v>マルセイユソープ</v>
      </c>
      <c r="F196" s="66" t="str">
        <f>IFERROR(VLOOKUP(B196,【最新】商品一覧!C:M,5,0),"")&amp;""</f>
        <v>100</v>
      </c>
      <c r="G196" s="63" t="str">
        <f>IFERROR(VLOOKUP(B196,【最新】商品一覧!C:M,6,0),"")&amp;""</f>
        <v>g</v>
      </c>
      <c r="H196" s="58" t="str">
        <f>IFERROR(VLOOKUP(B196,【最新】商品一覧!C:M,7,0),"")&amp;""</f>
        <v>アーモンド</v>
      </c>
      <c r="I196" s="167">
        <f>VLOOKUP(テーブル3[[#This Row],[品番]],【最新】商品一覧!C:J,8,FALSE)</f>
        <v>700</v>
      </c>
      <c r="J196" s="163">
        <v>800</v>
      </c>
      <c r="K196" s="136"/>
      <c r="L196" s="48">
        <f>VLOOKUP(テーブル3[[#This Row],[ブランド名]],ブランドリスト[#All],5,FALSE)</f>
        <v>2</v>
      </c>
    </row>
    <row r="197" spans="2:12" hidden="1">
      <c r="B197" s="152">
        <v>2024</v>
      </c>
      <c r="C197" s="58" t="str">
        <f>IFERROR(VLOOKUP(B197,【最新】商品一覧!C:M,2,0),"")</f>
        <v>Lothantique／ロタンティック</v>
      </c>
      <c r="D197" s="58" t="str">
        <f>IFERROR(VLOOKUP(B197,【最新】商品一覧!C:M,3,0),"")</f>
        <v>コントワール</v>
      </c>
      <c r="E197" s="60" t="str">
        <f>IFERROR(VLOOKUP(B197,【最新】商品一覧!C:M,4,0),"")&amp;""</f>
        <v>マルセイユソープ</v>
      </c>
      <c r="F197" s="66" t="str">
        <f>IFERROR(VLOOKUP(B197,【最新】商品一覧!C:M,5,0),"")&amp;""</f>
        <v>100</v>
      </c>
      <c r="G197" s="63" t="str">
        <f>IFERROR(VLOOKUP(B197,【最新】商品一覧!C:M,6,0),"")&amp;""</f>
        <v>g</v>
      </c>
      <c r="H197" s="58" t="str">
        <f>IFERROR(VLOOKUP(B197,【最新】商品一覧!C:M,7,0),"")&amp;""</f>
        <v>アルガン</v>
      </c>
      <c r="I197" s="167">
        <f>VLOOKUP(テーブル3[[#This Row],[品番]],【最新】商品一覧!C:J,8,FALSE)</f>
        <v>700</v>
      </c>
      <c r="J197" s="163">
        <v>800</v>
      </c>
      <c r="K197" s="136"/>
      <c r="L197" s="48">
        <f>VLOOKUP(テーブル3[[#This Row],[ブランド名]],ブランドリスト[#All],5,FALSE)</f>
        <v>2</v>
      </c>
    </row>
    <row r="198" spans="2:12" hidden="1">
      <c r="B198" s="152">
        <v>2025</v>
      </c>
      <c r="C198" s="58" t="str">
        <f>IFERROR(VLOOKUP(B198,【最新】商品一覧!C:M,2,0),"")</f>
        <v>Lothantique／ロタンティック</v>
      </c>
      <c r="D198" s="58" t="str">
        <f>IFERROR(VLOOKUP(B198,【最新】商品一覧!C:M,3,0),"")</f>
        <v>コントワール</v>
      </c>
      <c r="E198" s="60" t="str">
        <f>IFERROR(VLOOKUP(B198,【最新】商品一覧!C:M,4,0),"")&amp;""</f>
        <v>マルセイユソープ</v>
      </c>
      <c r="F198" s="66" t="str">
        <f>IFERROR(VLOOKUP(B198,【最新】商品一覧!C:M,5,0),"")&amp;""</f>
        <v>100</v>
      </c>
      <c r="G198" s="63" t="str">
        <f>IFERROR(VLOOKUP(B198,【最新】商品一覧!C:M,6,0),"")&amp;""</f>
        <v>g</v>
      </c>
      <c r="H198" s="58" t="str">
        <f>IFERROR(VLOOKUP(B198,【最新】商品一覧!C:M,7,0),"")&amp;""</f>
        <v>ミルク</v>
      </c>
      <c r="I198" s="167">
        <f>VLOOKUP(テーブル3[[#This Row],[品番]],【最新】商品一覧!C:J,8,FALSE)</f>
        <v>700</v>
      </c>
      <c r="J198" s="163">
        <v>800</v>
      </c>
      <c r="K198" s="136"/>
      <c r="L198" s="48">
        <f>VLOOKUP(テーブル3[[#This Row],[ブランド名]],ブランドリスト[#All],5,FALSE)</f>
        <v>2</v>
      </c>
    </row>
    <row r="199" spans="2:12" hidden="1">
      <c r="B199" s="152">
        <v>2026</v>
      </c>
      <c r="C199" s="58" t="str">
        <f>IFERROR(VLOOKUP(B199,【最新】商品一覧!C:M,2,0),"")</f>
        <v>Lothantique／ロタンティック</v>
      </c>
      <c r="D199" s="58" t="str">
        <f>IFERROR(VLOOKUP(B199,【最新】商品一覧!C:M,3,0),"")</f>
        <v>コントワール</v>
      </c>
      <c r="E199" s="60" t="str">
        <f>IFERROR(VLOOKUP(B199,【最新】商品一覧!C:M,4,0),"")&amp;""</f>
        <v>マルセイユソープ</v>
      </c>
      <c r="F199" s="66" t="str">
        <f>IFERROR(VLOOKUP(B199,【最新】商品一覧!C:M,5,0),"")&amp;""</f>
        <v>100</v>
      </c>
      <c r="G199" s="63" t="str">
        <f>IFERROR(VLOOKUP(B199,【最新】商品一覧!C:M,6,0),"")&amp;""</f>
        <v>g</v>
      </c>
      <c r="H199" s="58" t="str">
        <f>IFERROR(VLOOKUP(B199,【最新】商品一覧!C:M,7,0),"")&amp;""</f>
        <v>オリーブ</v>
      </c>
      <c r="I199" s="167">
        <f>VLOOKUP(テーブル3[[#This Row],[品番]],【最新】商品一覧!C:J,8,FALSE)</f>
        <v>700</v>
      </c>
      <c r="J199" s="163">
        <v>800</v>
      </c>
      <c r="K199" s="136"/>
      <c r="L199" s="48">
        <f>VLOOKUP(テーブル3[[#This Row],[ブランド名]],ブランドリスト[#All],5,FALSE)</f>
        <v>2</v>
      </c>
    </row>
    <row r="200" spans="2:12">
      <c r="B200" s="152">
        <v>2107</v>
      </c>
      <c r="C200" s="58" t="str">
        <f>IFERROR(VLOOKUP(B200,【最新】商品一覧!C:M,2,0),"")</f>
        <v>Lothantique／ロタンティック</v>
      </c>
      <c r="D200" s="58" t="str">
        <f>IFERROR(VLOOKUP(B200,【最新】商品一覧!C:M,3,0),"")</f>
        <v>シークレットアントワーヌ</v>
      </c>
      <c r="E200" s="60" t="str">
        <f>IFERROR(VLOOKUP(B200,【最新】商品一覧!C:M,4,0),"")&amp;""</f>
        <v>トワレ</v>
      </c>
      <c r="F200" s="66" t="str">
        <f>IFERROR(VLOOKUP(B200,【最新】商品一覧!C:M,5,0),"")&amp;""</f>
        <v>100</v>
      </c>
      <c r="G200" s="63" t="str">
        <f>IFERROR(VLOOKUP(B200,【最新】商品一覧!C:M,6,0),"")&amp;""</f>
        <v>ml</v>
      </c>
      <c r="H200" s="58" t="str">
        <f>IFERROR(VLOOKUP(B200,【最新】商品一覧!C:M,7,0),"")&amp;""</f>
        <v>Lサイズ</v>
      </c>
      <c r="I200" s="167">
        <f>VLOOKUP(テーブル3[[#This Row],[品番]],【最新】商品一覧!C:J,8,FALSE)</f>
        <v>3600</v>
      </c>
      <c r="J200" s="163">
        <v>4400</v>
      </c>
      <c r="K200" s="136" t="s">
        <v>2592</v>
      </c>
      <c r="L200" s="48">
        <f>VLOOKUP(テーブル3[[#This Row],[ブランド名]],ブランドリスト[#All],5,FALSE)</f>
        <v>2</v>
      </c>
    </row>
    <row r="201" spans="2:12">
      <c r="B201" s="152">
        <v>2110</v>
      </c>
      <c r="C201" s="58" t="str">
        <f>IFERROR(VLOOKUP(B201,【最新】商品一覧!C:M,2,0),"")</f>
        <v>Lothantique／ロタンティック</v>
      </c>
      <c r="D201" s="58" t="str">
        <f>IFERROR(VLOOKUP(B201,【最新】商品一覧!C:M,3,0),"")</f>
        <v>シークレットアントワーヌ</v>
      </c>
      <c r="E201" s="60" t="str">
        <f>IFERROR(VLOOKUP(B201,【最新】商品一覧!C:M,4,0),"")&amp;""</f>
        <v>キャンドル</v>
      </c>
      <c r="F201" s="66" t="str">
        <f>IFERROR(VLOOKUP(B201,【最新】商品一覧!C:M,5,0),"")&amp;""</f>
        <v>140</v>
      </c>
      <c r="G201" s="63" t="str">
        <f>IFERROR(VLOOKUP(B201,【最新】商品一覧!C:M,6,0),"")&amp;""</f>
        <v>g</v>
      </c>
      <c r="H201" s="58" t="str">
        <f>IFERROR(VLOOKUP(B201,【最新】商品一覧!C:M,7,0),"")&amp;""</f>
        <v>Sサイズ</v>
      </c>
      <c r="I201" s="167">
        <f>VLOOKUP(テーブル3[[#This Row],[品番]],【最新】商品一覧!C:J,8,FALSE)</f>
        <v>3400</v>
      </c>
      <c r="J201" s="163">
        <v>4200</v>
      </c>
      <c r="K201" s="136" t="s">
        <v>2592</v>
      </c>
      <c r="L201" s="48">
        <f>VLOOKUP(テーブル3[[#This Row],[ブランド名]],ブランドリスト[#All],5,FALSE)</f>
        <v>2</v>
      </c>
    </row>
    <row r="202" spans="2:12">
      <c r="B202" s="152">
        <v>2108</v>
      </c>
      <c r="C202" s="58" t="str">
        <f>IFERROR(VLOOKUP(B202,【最新】商品一覧!C:M,2,0),"")</f>
        <v>Lothantique／ロタンティック</v>
      </c>
      <c r="D202" s="58" t="str">
        <f>IFERROR(VLOOKUP(B202,【最新】商品一覧!C:M,3,0),"")</f>
        <v>シークレットアントワーヌ</v>
      </c>
      <c r="E202" s="60" t="str">
        <f>IFERROR(VLOOKUP(B202,【最新】商品一覧!C:M,4,0),"")&amp;""</f>
        <v>ピローミスト</v>
      </c>
      <c r="F202" s="66" t="str">
        <f>IFERROR(VLOOKUP(B202,【最新】商品一覧!C:M,5,0),"")&amp;""</f>
        <v>100</v>
      </c>
      <c r="G202" s="63" t="str">
        <f>IFERROR(VLOOKUP(B202,【最新】商品一覧!C:M,6,0),"")&amp;""</f>
        <v>ml</v>
      </c>
      <c r="H202" s="58" t="str">
        <f>IFERROR(VLOOKUP(B202,【最新】商品一覧!C:M,7,0),"")&amp;""</f>
        <v>シークレットアントワーヌ</v>
      </c>
      <c r="I202" s="167">
        <f>VLOOKUP(テーブル3[[#This Row],[品番]],【最新】商品一覧!C:J,8,FALSE)</f>
        <v>2400</v>
      </c>
      <c r="J202" s="163">
        <v>3000</v>
      </c>
      <c r="K202" s="136" t="s">
        <v>2598</v>
      </c>
      <c r="L202" s="48">
        <f>VLOOKUP(テーブル3[[#This Row],[ブランド名]],ブランドリスト[#All],5,FALSE)</f>
        <v>2</v>
      </c>
    </row>
    <row r="203" spans="2:12">
      <c r="B203" s="152">
        <v>2103</v>
      </c>
      <c r="C203" s="58" t="str">
        <f>IFERROR(VLOOKUP(B203,【最新】商品一覧!C:M,2,0),"")</f>
        <v>Lothantique／ロタンティック</v>
      </c>
      <c r="D203" s="58" t="str">
        <f>IFERROR(VLOOKUP(B203,【最新】商品一覧!C:M,3,0),"")</f>
        <v>シークレットアントワーヌ</v>
      </c>
      <c r="E203" s="60" t="str">
        <f>IFERROR(VLOOKUP(B203,【最新】商品一覧!C:M,4,0),"")&amp;""</f>
        <v>リキッドソープ</v>
      </c>
      <c r="F203" s="66" t="str">
        <f>IFERROR(VLOOKUP(B203,【最新】商品一覧!C:M,5,0),"")&amp;""</f>
        <v>500</v>
      </c>
      <c r="G203" s="63" t="str">
        <f>IFERROR(VLOOKUP(B203,【最新】商品一覧!C:M,6,0),"")&amp;""</f>
        <v>ml</v>
      </c>
      <c r="H203" s="58" t="str">
        <f>IFERROR(VLOOKUP(B203,【最新】商品一覧!C:M,7,0),"")&amp;""</f>
        <v>シークレットアントワーヌ</v>
      </c>
      <c r="I203" s="167">
        <f>VLOOKUP(テーブル3[[#This Row],[品番]],【最新】商品一覧!C:J,8,FALSE)</f>
        <v>2400</v>
      </c>
      <c r="J203" s="163">
        <v>3000</v>
      </c>
      <c r="K203" s="136" t="s">
        <v>2599</v>
      </c>
      <c r="L203" s="48">
        <f>VLOOKUP(テーブル3[[#This Row],[ブランド名]],ブランドリスト[#All],5,FALSE)</f>
        <v>2</v>
      </c>
    </row>
    <row r="204" spans="2:12">
      <c r="B204" s="152">
        <v>2101</v>
      </c>
      <c r="C204" s="58" t="str">
        <f>IFERROR(VLOOKUP(B204,【最新】商品一覧!C:M,2,0),"")</f>
        <v>Lothantique／ロタンティック</v>
      </c>
      <c r="D204" s="58" t="str">
        <f>IFERROR(VLOOKUP(B204,【最新】商品一覧!C:M,3,0),"")</f>
        <v>シークレットアントワーヌ</v>
      </c>
      <c r="E204" s="60" t="str">
        <f>IFERROR(VLOOKUP(B204,【最新】商品一覧!C:M,4,0),"")&amp;""</f>
        <v>ナチュラルソープ</v>
      </c>
      <c r="F204" s="66" t="str">
        <f>IFERROR(VLOOKUP(B204,【最新】商品一覧!C:M,5,0),"")&amp;""</f>
        <v>100</v>
      </c>
      <c r="G204" s="63" t="str">
        <f>IFERROR(VLOOKUP(B204,【最新】商品一覧!C:M,6,0),"")&amp;""</f>
        <v>g</v>
      </c>
      <c r="H204" s="58" t="str">
        <f>IFERROR(VLOOKUP(B204,【最新】商品一覧!C:M,7,0),"")&amp;""</f>
        <v>シークレットアントワーヌ</v>
      </c>
      <c r="I204" s="167">
        <f>VLOOKUP(テーブル3[[#This Row],[品番]],【最新】商品一覧!C:J,8,FALSE)</f>
        <v>600</v>
      </c>
      <c r="J204" s="163">
        <v>700</v>
      </c>
      <c r="K204" s="136" t="s">
        <v>2599</v>
      </c>
      <c r="L204" s="48">
        <f>VLOOKUP(テーブル3[[#This Row],[ブランド名]],ブランドリスト[#All],5,FALSE)</f>
        <v>2</v>
      </c>
    </row>
    <row r="205" spans="2:12">
      <c r="B205" s="141">
        <v>2382</v>
      </c>
      <c r="C205" s="58" t="str">
        <f>IFERROR(VLOOKUP(B205,【最新】商品一覧!C:M,2,0),"")</f>
        <v>Lothantique／ロタンティック</v>
      </c>
      <c r="D205" s="58" t="str">
        <f>IFERROR(VLOOKUP(B205,【最新】商品一覧!C:M,3,0),"")</f>
        <v>バーベナ</v>
      </c>
      <c r="E205" s="60" t="str">
        <f>IFERROR(VLOOKUP(B205,【最新】商品一覧!C:M,4,0),"")&amp;""</f>
        <v>リフレッシュリキッドソープ</v>
      </c>
      <c r="F205" s="66" t="str">
        <f>IFERROR(VLOOKUP(B205,【最新】商品一覧!C:M,5,0),"")&amp;""</f>
        <v>500</v>
      </c>
      <c r="G205" s="63" t="str">
        <f>IFERROR(VLOOKUP(B205,【最新】商品一覧!C:M,6,0),"")&amp;""</f>
        <v>ml</v>
      </c>
      <c r="H205" s="58" t="str">
        <f>IFERROR(VLOOKUP(B205,【最新】商品一覧!C:M,7,0),"")&amp;""</f>
        <v>バーベナ</v>
      </c>
      <c r="I205" s="167">
        <f>VLOOKUP(テーブル3[[#This Row],[品番]],【最新】商品一覧!C:J,8,FALSE)</f>
        <v>2600</v>
      </c>
      <c r="J205" s="163">
        <v>3000</v>
      </c>
      <c r="K205" s="136" t="s">
        <v>2593</v>
      </c>
      <c r="L205" s="48">
        <f>VLOOKUP(テーブル3[[#This Row],[ブランド名]],ブランドリスト[#All],5,FALSE)</f>
        <v>2</v>
      </c>
    </row>
    <row r="206" spans="2:12">
      <c r="B206" s="141">
        <v>2079</v>
      </c>
      <c r="C206" s="58" t="str">
        <f>IFERROR(VLOOKUP(B206,【最新】商品一覧!C:M,2,0),"")</f>
        <v>Lothantique／ロタンティック</v>
      </c>
      <c r="D206" s="58" t="str">
        <f>IFERROR(VLOOKUP(B206,【最新】商品一覧!C:M,3,0),"")</f>
        <v>ブーケ</v>
      </c>
      <c r="E206" s="60" t="str">
        <f>IFERROR(VLOOKUP(B206,【最新】商品一覧!C:M,4,0),"")&amp;""</f>
        <v>オードトワレ</v>
      </c>
      <c r="F206" s="66" t="str">
        <f>IFERROR(VLOOKUP(B206,【最新】商品一覧!C:M,5,0),"")&amp;""</f>
        <v>100</v>
      </c>
      <c r="G206" s="63" t="str">
        <f>IFERROR(VLOOKUP(B206,【最新】商品一覧!C:M,6,0),"")&amp;""</f>
        <v>ml</v>
      </c>
      <c r="H206" s="58" t="str">
        <f>IFERROR(VLOOKUP(B206,【最新】商品一覧!C:M,7,0),"")&amp;""</f>
        <v>ブーケ・ドゥ・リリ</v>
      </c>
      <c r="I206" s="167">
        <f>VLOOKUP(テーブル3[[#This Row],[品番]],【最新】商品一覧!C:J,8,FALSE)</f>
        <v>3600</v>
      </c>
      <c r="J206" s="163">
        <v>4000</v>
      </c>
      <c r="K206" s="136" t="s">
        <v>2653</v>
      </c>
      <c r="L206" s="48">
        <f>VLOOKUP(テーブル3[[#This Row],[ブランド名]],ブランドリスト[#All],5,FALSE)</f>
        <v>2</v>
      </c>
    </row>
    <row r="207" spans="2:12" hidden="1">
      <c r="B207" s="141">
        <v>2095</v>
      </c>
      <c r="C207" s="58" t="str">
        <f>IFERROR(VLOOKUP(B207,【最新】商品一覧!C:M,2,0),"")</f>
        <v>Lothantique／ロタンティック</v>
      </c>
      <c r="D207" s="58" t="str">
        <f>IFERROR(VLOOKUP(B207,【最新】商品一覧!C:M,3,0),"")</f>
        <v>ブーケ</v>
      </c>
      <c r="E207" s="60" t="str">
        <f>IFERROR(VLOOKUP(B207,【最新】商品一覧!C:M,4,0),"")&amp;""</f>
        <v>オードトワレ</v>
      </c>
      <c r="F207" s="66" t="str">
        <f>IFERROR(VLOOKUP(B207,【最新】商品一覧!C:M,5,0),"")&amp;""</f>
        <v>100</v>
      </c>
      <c r="G207" s="63" t="str">
        <f>IFERROR(VLOOKUP(B207,【最新】商品一覧!C:M,6,0),"")&amp;""</f>
        <v>ml</v>
      </c>
      <c r="H207" s="58" t="str">
        <f>IFERROR(VLOOKUP(B207,【最新】商品一覧!C:M,7,0),"")&amp;""</f>
        <v>ラベンダー</v>
      </c>
      <c r="I207" s="167">
        <f>VLOOKUP(テーブル3[[#This Row],[品番]],【最新】商品一覧!C:J,8,FALSE)</f>
        <v>3600</v>
      </c>
      <c r="J207" s="163">
        <v>4000</v>
      </c>
      <c r="K207" s="136"/>
      <c r="L207" s="48">
        <f>VLOOKUP(テーブル3[[#This Row],[ブランド名]],ブランドリスト[#All],5,FALSE)</f>
        <v>2</v>
      </c>
    </row>
    <row r="208" spans="2:12" hidden="1">
      <c r="B208" s="153">
        <v>2134</v>
      </c>
      <c r="C208" s="58" t="str">
        <f>IFERROR(VLOOKUP(B208,【最新】商品一覧!C:M,2,0),"")</f>
        <v>Lothantique／ロタンティック</v>
      </c>
      <c r="D208" s="58" t="str">
        <f>IFERROR(VLOOKUP(B208,【最新】商品一覧!C:M,3,0),"")</f>
        <v>ブーケ</v>
      </c>
      <c r="E208" s="60" t="str">
        <f>IFERROR(VLOOKUP(B208,【最新】商品一覧!C:M,4,0),"")&amp;""</f>
        <v>オードトワレ</v>
      </c>
      <c r="F208" s="66" t="str">
        <f>IFERROR(VLOOKUP(B208,【最新】商品一覧!C:M,5,0),"")&amp;""</f>
        <v>100</v>
      </c>
      <c r="G208" s="63" t="str">
        <f>IFERROR(VLOOKUP(B208,【最新】商品一覧!C:M,6,0),"")&amp;""</f>
        <v>ml</v>
      </c>
      <c r="H208" s="58" t="str">
        <f>IFERROR(VLOOKUP(B208,【最新】商品一覧!C:M,7,0),"")&amp;""</f>
        <v>ブーケ・ドゥ・ローズ</v>
      </c>
      <c r="I208" s="167">
        <f>VLOOKUP(テーブル3[[#This Row],[品番]],【最新】商品一覧!C:J,8,FALSE)</f>
        <v>3600</v>
      </c>
      <c r="J208" s="163">
        <v>4000</v>
      </c>
      <c r="K208" s="136"/>
      <c r="L208" s="48">
        <f>VLOOKUP(テーブル3[[#This Row],[ブランド名]],ブランドリスト[#All],5,FALSE)</f>
        <v>2</v>
      </c>
    </row>
    <row r="209" spans="2:12">
      <c r="B209" s="153">
        <v>2081</v>
      </c>
      <c r="C209" s="58" t="str">
        <f>IFERROR(VLOOKUP(B209,【最新】商品一覧!C:M,2,0),"")</f>
        <v>Lothantique／ロタンティック</v>
      </c>
      <c r="D209" s="58" t="str">
        <f>IFERROR(VLOOKUP(B209,【最新】商品一覧!C:M,3,0),"")</f>
        <v>ブーケ</v>
      </c>
      <c r="E209" s="60" t="str">
        <f>IFERROR(VLOOKUP(B209,【最新】商品一覧!C:M,4,0),"")&amp;""</f>
        <v>フレグランスブーケ</v>
      </c>
      <c r="F209" s="66" t="str">
        <f>IFERROR(VLOOKUP(B209,【最新】商品一覧!C:M,5,0),"")&amp;""</f>
        <v>200</v>
      </c>
      <c r="G209" s="63" t="str">
        <f>IFERROR(VLOOKUP(B209,【最新】商品一覧!C:M,6,0),"")&amp;""</f>
        <v>ml</v>
      </c>
      <c r="H209" s="58" t="str">
        <f>IFERROR(VLOOKUP(B209,【最新】商品一覧!C:M,7,0),"")&amp;""</f>
        <v>ブーケ・ドゥ・リリ</v>
      </c>
      <c r="I209" s="167">
        <f>VLOOKUP(テーブル3[[#This Row],[品番]],【最新】商品一覧!C:J,8,FALSE)</f>
        <v>3800</v>
      </c>
      <c r="J209" s="163">
        <v>4000</v>
      </c>
      <c r="K209" s="136" t="s">
        <v>2654</v>
      </c>
      <c r="L209" s="48">
        <f>VLOOKUP(テーブル3[[#This Row],[ブランド名]],ブランドリスト[#All],5,FALSE)</f>
        <v>2</v>
      </c>
    </row>
    <row r="210" spans="2:12" hidden="1">
      <c r="B210" s="153">
        <v>2097</v>
      </c>
      <c r="C210" s="58" t="str">
        <f>IFERROR(VLOOKUP(B210,【最新】商品一覧!C:M,2,0),"")</f>
        <v>Lothantique／ロタンティック</v>
      </c>
      <c r="D210" s="58" t="str">
        <f>IFERROR(VLOOKUP(B210,【最新】商品一覧!C:M,3,0),"")</f>
        <v>ブーケ</v>
      </c>
      <c r="E210" s="60" t="str">
        <f>IFERROR(VLOOKUP(B210,【最新】商品一覧!C:M,4,0),"")&amp;""</f>
        <v>フレグランスブーケ</v>
      </c>
      <c r="F210" s="66" t="str">
        <f>IFERROR(VLOOKUP(B210,【最新】商品一覧!C:M,5,0),"")&amp;""</f>
        <v>200</v>
      </c>
      <c r="G210" s="63" t="str">
        <f>IFERROR(VLOOKUP(B210,【最新】商品一覧!C:M,6,0),"")&amp;""</f>
        <v>ml</v>
      </c>
      <c r="H210" s="58" t="str">
        <f>IFERROR(VLOOKUP(B210,【最新】商品一覧!C:M,7,0),"")&amp;""</f>
        <v>ラベンダー</v>
      </c>
      <c r="I210" s="167">
        <f>VLOOKUP(テーブル3[[#This Row],[品番]],【最新】商品一覧!C:J,8,FALSE)</f>
        <v>3800</v>
      </c>
      <c r="J210" s="163">
        <v>4000</v>
      </c>
      <c r="K210" s="136"/>
      <c r="L210" s="48">
        <f>VLOOKUP(テーブル3[[#This Row],[ブランド名]],ブランドリスト[#All],5,FALSE)</f>
        <v>2</v>
      </c>
    </row>
    <row r="211" spans="2:12" hidden="1">
      <c r="B211" s="153">
        <v>2136</v>
      </c>
      <c r="C211" s="58" t="str">
        <f>IFERROR(VLOOKUP(B211,【最新】商品一覧!C:M,2,0),"")</f>
        <v>Lothantique／ロタンティック</v>
      </c>
      <c r="D211" s="58" t="str">
        <f>IFERROR(VLOOKUP(B211,【最新】商品一覧!C:M,3,0),"")</f>
        <v>ブーケ</v>
      </c>
      <c r="E211" s="60" t="str">
        <f>IFERROR(VLOOKUP(B211,【最新】商品一覧!C:M,4,0),"")&amp;""</f>
        <v>フレグランスブーケ</v>
      </c>
      <c r="F211" s="66" t="str">
        <f>IFERROR(VLOOKUP(B211,【最新】商品一覧!C:M,5,0),"")&amp;""</f>
        <v>200</v>
      </c>
      <c r="G211" s="63" t="str">
        <f>IFERROR(VLOOKUP(B211,【最新】商品一覧!C:M,6,0),"")&amp;""</f>
        <v>ml</v>
      </c>
      <c r="H211" s="58" t="str">
        <f>IFERROR(VLOOKUP(B211,【最新】商品一覧!C:M,7,0),"")&amp;""</f>
        <v>ブーケ・ドゥ・ローズ</v>
      </c>
      <c r="I211" s="167">
        <f>VLOOKUP(テーブル3[[#This Row],[品番]],【最新】商品一覧!C:J,8,FALSE)</f>
        <v>3800</v>
      </c>
      <c r="J211" s="163">
        <v>4000</v>
      </c>
      <c r="K211" s="136"/>
      <c r="L211" s="48">
        <f>VLOOKUP(テーブル3[[#This Row],[ブランド名]],ブランドリスト[#All],5,FALSE)</f>
        <v>2</v>
      </c>
    </row>
    <row r="212" spans="2:12">
      <c r="B212" s="153">
        <v>2077</v>
      </c>
      <c r="C212" s="58" t="str">
        <f>IFERROR(VLOOKUP(B212,【最新】商品一覧!C:M,2,0),"")</f>
        <v>Lothantique／ロタンティック</v>
      </c>
      <c r="D212" s="58" t="str">
        <f>IFERROR(VLOOKUP(B212,【最新】商品一覧!C:M,3,0),"")</f>
        <v>ブーケ</v>
      </c>
      <c r="E212" s="60" t="str">
        <f>IFERROR(VLOOKUP(B212,【最新】商品一覧!C:M,4,0),"")&amp;""</f>
        <v>バスソルト</v>
      </c>
      <c r="F212" s="66" t="str">
        <f>IFERROR(VLOOKUP(B212,【最新】商品一覧!C:M,5,0),"")&amp;""</f>
        <v>600</v>
      </c>
      <c r="G212" s="63" t="str">
        <f>IFERROR(VLOOKUP(B212,【最新】商品一覧!C:M,6,0),"")&amp;""</f>
        <v>g</v>
      </c>
      <c r="H212" s="58" t="str">
        <f>IFERROR(VLOOKUP(B212,【最新】商品一覧!C:M,7,0),"")&amp;""</f>
        <v>ブーケ・ドゥ・リリ</v>
      </c>
      <c r="I212" s="167">
        <f>VLOOKUP(テーブル3[[#This Row],[品番]],【最新】商品一覧!C:J,8,FALSE)</f>
        <v>2400</v>
      </c>
      <c r="J212" s="163">
        <v>2700</v>
      </c>
      <c r="K212" s="136" t="s">
        <v>2645</v>
      </c>
      <c r="L212" s="48">
        <f>VLOOKUP(テーブル3[[#This Row],[ブランド名]],ブランドリスト[#All],5,FALSE)</f>
        <v>2</v>
      </c>
    </row>
    <row r="213" spans="2:12" hidden="1">
      <c r="B213" s="153">
        <v>2093</v>
      </c>
      <c r="C213" s="58" t="str">
        <f>IFERROR(VLOOKUP(B213,【最新】商品一覧!C:M,2,0),"")</f>
        <v>Lothantique／ロタンティック</v>
      </c>
      <c r="D213" s="58" t="str">
        <f>IFERROR(VLOOKUP(B213,【最新】商品一覧!C:M,3,0),"")</f>
        <v>ブーケ</v>
      </c>
      <c r="E213" s="60" t="str">
        <f>IFERROR(VLOOKUP(B213,【最新】商品一覧!C:M,4,0),"")&amp;""</f>
        <v>バスソルト</v>
      </c>
      <c r="F213" s="66" t="str">
        <f>IFERROR(VLOOKUP(B213,【最新】商品一覧!C:M,5,0),"")&amp;""</f>
        <v>600</v>
      </c>
      <c r="G213" s="63" t="str">
        <f>IFERROR(VLOOKUP(B213,【最新】商品一覧!C:M,6,0),"")&amp;""</f>
        <v>g</v>
      </c>
      <c r="H213" s="58" t="str">
        <f>IFERROR(VLOOKUP(B213,【最新】商品一覧!C:M,7,0),"")&amp;""</f>
        <v>ラベンダー</v>
      </c>
      <c r="I213" s="167">
        <f>VLOOKUP(テーブル3[[#This Row],[品番]],【最新】商品一覧!C:J,8,FALSE)</f>
        <v>2400</v>
      </c>
      <c r="J213" s="163">
        <v>2700</v>
      </c>
      <c r="K213" s="136"/>
      <c r="L213" s="48">
        <f>VLOOKUP(テーブル3[[#This Row],[ブランド名]],ブランドリスト[#All],5,FALSE)</f>
        <v>2</v>
      </c>
    </row>
    <row r="214" spans="2:12" hidden="1">
      <c r="B214" s="153">
        <v>2132</v>
      </c>
      <c r="C214" s="58" t="str">
        <f>IFERROR(VLOOKUP(B214,【最新】商品一覧!C:M,2,0),"")</f>
        <v>Lothantique／ロタンティック</v>
      </c>
      <c r="D214" s="58" t="str">
        <f>IFERROR(VLOOKUP(B214,【最新】商品一覧!C:M,3,0),"")</f>
        <v>ブーケ</v>
      </c>
      <c r="E214" s="60" t="str">
        <f>IFERROR(VLOOKUP(B214,【最新】商品一覧!C:M,4,0),"")&amp;""</f>
        <v>バスソルト</v>
      </c>
      <c r="F214" s="66" t="str">
        <f>IFERROR(VLOOKUP(B214,【最新】商品一覧!C:M,5,0),"")&amp;""</f>
        <v>600</v>
      </c>
      <c r="G214" s="63" t="str">
        <f>IFERROR(VLOOKUP(B214,【最新】商品一覧!C:M,6,0),"")&amp;""</f>
        <v>g</v>
      </c>
      <c r="H214" s="58" t="str">
        <f>IFERROR(VLOOKUP(B214,【最新】商品一覧!C:M,7,0),"")&amp;""</f>
        <v>ブーケ・ドゥ・ローズ</v>
      </c>
      <c r="I214" s="167">
        <f>VLOOKUP(テーブル3[[#This Row],[品番]],【最新】商品一覧!C:J,8,FALSE)</f>
        <v>2400</v>
      </c>
      <c r="J214" s="163">
        <v>2700</v>
      </c>
      <c r="K214" s="136"/>
      <c r="L214" s="48">
        <f>VLOOKUP(テーブル3[[#This Row],[ブランド名]],ブランドリスト[#All],5,FALSE)</f>
        <v>2</v>
      </c>
    </row>
    <row r="215" spans="2:12">
      <c r="B215" s="153">
        <v>2076</v>
      </c>
      <c r="C215" s="58" t="str">
        <f>IFERROR(VLOOKUP(B215,【最新】商品一覧!C:M,2,0),"")</f>
        <v>Lothantique／ロタンティック</v>
      </c>
      <c r="D215" s="58" t="str">
        <f>IFERROR(VLOOKUP(B215,【最新】商品一覧!C:M,3,0),"")</f>
        <v>ブーケ</v>
      </c>
      <c r="E215" s="60" t="str">
        <f>IFERROR(VLOOKUP(B215,【最新】商品一覧!C:M,4,0),"")&amp;""</f>
        <v>リキッドソープ</v>
      </c>
      <c r="F215" s="66" t="str">
        <f>IFERROR(VLOOKUP(B215,【最新】商品一覧!C:M,5,0),"")&amp;""</f>
        <v>500</v>
      </c>
      <c r="G215" s="63" t="str">
        <f>IFERROR(VLOOKUP(B215,【最新】商品一覧!C:M,6,0),"")&amp;""</f>
        <v>ml</v>
      </c>
      <c r="H215" s="58" t="str">
        <f>IFERROR(VLOOKUP(B215,【最新】商品一覧!C:M,7,0),"")&amp;""</f>
        <v>ブーケ・ドゥ・リリ</v>
      </c>
      <c r="I215" s="167">
        <f>VLOOKUP(テーブル3[[#This Row],[品番]],【最新】商品一覧!C:J,8,FALSE)</f>
        <v>2400</v>
      </c>
      <c r="J215" s="163">
        <v>2700</v>
      </c>
      <c r="K215" s="136" t="s">
        <v>2655</v>
      </c>
      <c r="L215" s="48">
        <f>VLOOKUP(テーブル3[[#This Row],[ブランド名]],ブランドリスト[#All],5,FALSE)</f>
        <v>2</v>
      </c>
    </row>
    <row r="216" spans="2:12" hidden="1">
      <c r="B216" s="153">
        <v>2092</v>
      </c>
      <c r="C216" s="58" t="str">
        <f>IFERROR(VLOOKUP(B216,【最新】商品一覧!C:M,2,0),"")</f>
        <v>Lothantique／ロタンティック</v>
      </c>
      <c r="D216" s="58" t="str">
        <f>IFERROR(VLOOKUP(B216,【最新】商品一覧!C:M,3,0),"")</f>
        <v>ブーケ</v>
      </c>
      <c r="E216" s="60" t="str">
        <f>IFERROR(VLOOKUP(B216,【最新】商品一覧!C:M,4,0),"")&amp;""</f>
        <v>リキッドソープ</v>
      </c>
      <c r="F216" s="66" t="str">
        <f>IFERROR(VLOOKUP(B216,【最新】商品一覧!C:M,5,0),"")&amp;""</f>
        <v>500</v>
      </c>
      <c r="G216" s="63" t="str">
        <f>IFERROR(VLOOKUP(B216,【最新】商品一覧!C:M,6,0),"")&amp;""</f>
        <v>ml</v>
      </c>
      <c r="H216" s="58" t="str">
        <f>IFERROR(VLOOKUP(B216,【最新】商品一覧!C:M,7,0),"")&amp;""</f>
        <v>ラベンダー</v>
      </c>
      <c r="I216" s="167">
        <f>VLOOKUP(テーブル3[[#This Row],[品番]],【最新】商品一覧!C:J,8,FALSE)</f>
        <v>2400</v>
      </c>
      <c r="J216" s="163">
        <v>2700</v>
      </c>
      <c r="K216" s="136"/>
      <c r="L216" s="48">
        <f>VLOOKUP(テーブル3[[#This Row],[ブランド名]],ブランドリスト[#All],5,FALSE)</f>
        <v>2</v>
      </c>
    </row>
    <row r="217" spans="2:12" hidden="1">
      <c r="B217" s="141">
        <v>2131</v>
      </c>
      <c r="C217" s="58" t="str">
        <f>IFERROR(VLOOKUP(B217,【最新】商品一覧!C:M,2,0),"")</f>
        <v>Lothantique／ロタンティック</v>
      </c>
      <c r="D217" s="58" t="str">
        <f>IFERROR(VLOOKUP(B217,【最新】商品一覧!C:M,3,0),"")</f>
        <v>ブーケ</v>
      </c>
      <c r="E217" s="60" t="str">
        <f>IFERROR(VLOOKUP(B217,【最新】商品一覧!C:M,4,0),"")&amp;""</f>
        <v>リキッドソープ</v>
      </c>
      <c r="F217" s="66" t="str">
        <f>IFERROR(VLOOKUP(B217,【最新】商品一覧!C:M,5,0),"")&amp;""</f>
        <v>500</v>
      </c>
      <c r="G217" s="63" t="str">
        <f>IFERROR(VLOOKUP(B217,【最新】商品一覧!C:M,6,0),"")&amp;""</f>
        <v>ml</v>
      </c>
      <c r="H217" s="58" t="str">
        <f>IFERROR(VLOOKUP(B217,【最新】商品一覧!C:M,7,0),"")&amp;""</f>
        <v>ブーケ・ドゥ・ローズ</v>
      </c>
      <c r="I217" s="167">
        <f>VLOOKUP(テーブル3[[#This Row],[品番]],【最新】商品一覧!C:J,8,FALSE)</f>
        <v>2400</v>
      </c>
      <c r="J217" s="163">
        <v>2700</v>
      </c>
      <c r="K217" s="136"/>
      <c r="L217" s="48">
        <f>VLOOKUP(テーブル3[[#This Row],[ブランド名]],ブランドリスト[#All],5,FALSE)</f>
        <v>2</v>
      </c>
    </row>
    <row r="218" spans="2:12">
      <c r="B218" s="141">
        <v>2078</v>
      </c>
      <c r="C218" s="58" t="str">
        <f>IFERROR(VLOOKUP(B218,【最新】商品一覧!C:M,2,0),"")</f>
        <v>Lothantique／ロタンティック</v>
      </c>
      <c r="D218" s="58" t="str">
        <f>IFERROR(VLOOKUP(B218,【最新】商品一覧!C:M,3,0),"")</f>
        <v>ブーケ</v>
      </c>
      <c r="E218" s="60" t="str">
        <f>IFERROR(VLOOKUP(B218,【最新】商品一覧!C:M,4,0),"")&amp;""</f>
        <v>ハンドクリーム</v>
      </c>
      <c r="F218" s="66" t="str">
        <f>IFERROR(VLOOKUP(B218,【最新】商品一覧!C:M,5,0),"")&amp;""</f>
        <v>30</v>
      </c>
      <c r="G218" s="63" t="str">
        <f>IFERROR(VLOOKUP(B218,【最新】商品一覧!C:M,6,0),"")&amp;""</f>
        <v>ml</v>
      </c>
      <c r="H218" s="58" t="str">
        <f>IFERROR(VLOOKUP(B218,【最新】商品一覧!C:M,7,0),"")&amp;""</f>
        <v>ブーケ・ドゥ・リリ</v>
      </c>
      <c r="I218" s="167">
        <f>VLOOKUP(テーブル3[[#This Row],[品番]],【最新】商品一覧!C:J,8,FALSE)</f>
        <v>1200</v>
      </c>
      <c r="J218" s="163">
        <v>1400</v>
      </c>
      <c r="K218" s="136" t="s">
        <v>2645</v>
      </c>
      <c r="L218" s="48">
        <f>VLOOKUP(テーブル3[[#This Row],[ブランド名]],ブランドリスト[#All],5,FALSE)</f>
        <v>2</v>
      </c>
    </row>
    <row r="219" spans="2:12" hidden="1">
      <c r="B219" s="141">
        <v>2094</v>
      </c>
      <c r="C219" s="58" t="str">
        <f>IFERROR(VLOOKUP(B219,【最新】商品一覧!C:M,2,0),"")</f>
        <v>Lothantique／ロタンティック</v>
      </c>
      <c r="D219" s="58" t="str">
        <f>IFERROR(VLOOKUP(B219,【最新】商品一覧!C:M,3,0),"")</f>
        <v>ブーケ</v>
      </c>
      <c r="E219" s="60" t="str">
        <f>IFERROR(VLOOKUP(B219,【最新】商品一覧!C:M,4,0),"")&amp;""</f>
        <v>ハンドクリーム</v>
      </c>
      <c r="F219" s="66" t="str">
        <f>IFERROR(VLOOKUP(B219,【最新】商品一覧!C:M,5,0),"")&amp;""</f>
        <v>30</v>
      </c>
      <c r="G219" s="63" t="str">
        <f>IFERROR(VLOOKUP(B219,【最新】商品一覧!C:M,6,0),"")&amp;""</f>
        <v>ml</v>
      </c>
      <c r="H219" s="58" t="str">
        <f>IFERROR(VLOOKUP(B219,【最新】商品一覧!C:M,7,0),"")&amp;""</f>
        <v>ラベンダー</v>
      </c>
      <c r="I219" s="167">
        <f>VLOOKUP(テーブル3[[#This Row],[品番]],【最新】商品一覧!C:J,8,FALSE)</f>
        <v>1200</v>
      </c>
      <c r="J219" s="163">
        <v>1400</v>
      </c>
      <c r="K219" s="136"/>
      <c r="L219" s="48">
        <f>VLOOKUP(テーブル3[[#This Row],[ブランド名]],ブランドリスト[#All],5,FALSE)</f>
        <v>2</v>
      </c>
    </row>
    <row r="220" spans="2:12" hidden="1">
      <c r="B220" s="141">
        <v>2133</v>
      </c>
      <c r="C220" s="58" t="str">
        <f>IFERROR(VLOOKUP(B220,【最新】商品一覧!C:M,2,0),"")</f>
        <v>Lothantique／ロタンティック</v>
      </c>
      <c r="D220" s="58" t="str">
        <f>IFERROR(VLOOKUP(B220,【最新】商品一覧!C:M,3,0),"")</f>
        <v>ブーケ</v>
      </c>
      <c r="E220" s="60" t="str">
        <f>IFERROR(VLOOKUP(B220,【最新】商品一覧!C:M,4,0),"")&amp;""</f>
        <v>ハンドクリーム</v>
      </c>
      <c r="F220" s="66" t="str">
        <f>IFERROR(VLOOKUP(B220,【最新】商品一覧!C:M,5,0),"")&amp;""</f>
        <v>30</v>
      </c>
      <c r="G220" s="63" t="str">
        <f>IFERROR(VLOOKUP(B220,【最新】商品一覧!C:M,6,0),"")&amp;""</f>
        <v>ml</v>
      </c>
      <c r="H220" s="58" t="str">
        <f>IFERROR(VLOOKUP(B220,【最新】商品一覧!C:M,7,0),"")&amp;""</f>
        <v>ブーケ・ドゥ・ローズ</v>
      </c>
      <c r="I220" s="167">
        <f>VLOOKUP(テーブル3[[#This Row],[品番]],【最新】商品一覧!C:J,8,FALSE)</f>
        <v>1200</v>
      </c>
      <c r="J220" s="163">
        <v>1400</v>
      </c>
      <c r="K220" s="136"/>
      <c r="L220" s="48">
        <f>VLOOKUP(テーブル3[[#This Row],[ブランド名]],ブランドリスト[#All],5,FALSE)</f>
        <v>2</v>
      </c>
    </row>
    <row r="221" spans="2:12">
      <c r="B221" s="141">
        <v>2075</v>
      </c>
      <c r="C221" s="58" t="str">
        <f>IFERROR(VLOOKUP(B221,【最新】商品一覧!C:M,2,0),"")</f>
        <v>Lothantique／ロタンティック</v>
      </c>
      <c r="D221" s="58" t="str">
        <f>IFERROR(VLOOKUP(B221,【最新】商品一覧!C:M,3,0),"")</f>
        <v>ブーケ</v>
      </c>
      <c r="E221" s="60" t="str">
        <f>IFERROR(VLOOKUP(B221,【最新】商品一覧!C:M,4,0),"")&amp;""</f>
        <v>ナチュラルソープ</v>
      </c>
      <c r="F221" s="66" t="str">
        <f>IFERROR(VLOOKUP(B221,【最新】商品一覧!C:M,5,0),"")&amp;""</f>
        <v>100</v>
      </c>
      <c r="G221" s="63" t="str">
        <f>IFERROR(VLOOKUP(B221,【最新】商品一覧!C:M,6,0),"")&amp;""</f>
        <v>g</v>
      </c>
      <c r="H221" s="58" t="str">
        <f>IFERROR(VLOOKUP(B221,【最新】商品一覧!C:M,7,0),"")&amp;""</f>
        <v>ブーケ・ドゥ・リリ</v>
      </c>
      <c r="I221" s="167">
        <f>VLOOKUP(テーブル3[[#This Row],[品番]],【最新】商品一覧!C:J,8,FALSE)</f>
        <v>600</v>
      </c>
      <c r="J221" s="163">
        <v>700</v>
      </c>
      <c r="K221" s="136" t="s">
        <v>2645</v>
      </c>
      <c r="L221" s="48">
        <f>VLOOKUP(テーブル3[[#This Row],[ブランド名]],ブランドリスト[#All],5,FALSE)</f>
        <v>2</v>
      </c>
    </row>
    <row r="222" spans="2:12" hidden="1">
      <c r="B222" s="141">
        <v>2091</v>
      </c>
      <c r="C222" s="58" t="str">
        <f>IFERROR(VLOOKUP(B222,【最新】商品一覧!C:M,2,0),"")</f>
        <v>Lothantique／ロタンティック</v>
      </c>
      <c r="D222" s="58" t="str">
        <f>IFERROR(VLOOKUP(B222,【最新】商品一覧!C:M,3,0),"")</f>
        <v>ブーケ</v>
      </c>
      <c r="E222" s="60" t="str">
        <f>IFERROR(VLOOKUP(B222,【最新】商品一覧!C:M,4,0),"")&amp;""</f>
        <v>ナチュラルソープ</v>
      </c>
      <c r="F222" s="66" t="str">
        <f>IFERROR(VLOOKUP(B222,【最新】商品一覧!C:M,5,0),"")&amp;""</f>
        <v>100</v>
      </c>
      <c r="G222" s="63" t="str">
        <f>IFERROR(VLOOKUP(B222,【最新】商品一覧!C:M,6,0),"")&amp;""</f>
        <v>g</v>
      </c>
      <c r="H222" s="58" t="str">
        <f>IFERROR(VLOOKUP(B222,【最新】商品一覧!C:M,7,0),"")&amp;""</f>
        <v>ラベンダー</v>
      </c>
      <c r="I222" s="167">
        <f>VLOOKUP(テーブル3[[#This Row],[品番]],【最新】商品一覧!C:J,8,FALSE)</f>
        <v>600</v>
      </c>
      <c r="J222" s="163">
        <v>700</v>
      </c>
      <c r="K222" s="136"/>
      <c r="L222" s="48">
        <f>VLOOKUP(テーブル3[[#This Row],[ブランド名]],ブランドリスト[#All],5,FALSE)</f>
        <v>2</v>
      </c>
    </row>
    <row r="223" spans="2:12" hidden="1">
      <c r="B223" s="141">
        <v>2130</v>
      </c>
      <c r="C223" s="58" t="str">
        <f>IFERROR(VLOOKUP(B223,【最新】商品一覧!C:M,2,0),"")</f>
        <v>Lothantique／ロタンティック</v>
      </c>
      <c r="D223" s="58" t="str">
        <f>IFERROR(VLOOKUP(B223,【最新】商品一覧!C:M,3,0),"")</f>
        <v>ブーケ</v>
      </c>
      <c r="E223" s="60" t="str">
        <f>IFERROR(VLOOKUP(B223,【最新】商品一覧!C:M,4,0),"")&amp;""</f>
        <v>ナチュラルソープ</v>
      </c>
      <c r="F223" s="66" t="str">
        <f>IFERROR(VLOOKUP(B223,【最新】商品一覧!C:M,5,0),"")&amp;""</f>
        <v>100</v>
      </c>
      <c r="G223" s="63" t="str">
        <f>IFERROR(VLOOKUP(B223,【最新】商品一覧!C:M,6,0),"")&amp;""</f>
        <v>g</v>
      </c>
      <c r="H223" s="58" t="str">
        <f>IFERROR(VLOOKUP(B223,【最新】商品一覧!C:M,7,0),"")&amp;""</f>
        <v>ブーケ・ドゥ・ローズ</v>
      </c>
      <c r="I223" s="167">
        <f>VLOOKUP(テーブル3[[#This Row],[品番]],【最新】商品一覧!C:J,8,FALSE)</f>
        <v>600</v>
      </c>
      <c r="J223" s="163">
        <v>700</v>
      </c>
      <c r="K223" s="136"/>
      <c r="L223" s="48">
        <f>VLOOKUP(テーブル3[[#This Row],[ブランド名]],ブランドリスト[#All],5,FALSE)</f>
        <v>2</v>
      </c>
    </row>
    <row r="224" spans="2:12">
      <c r="B224" s="141">
        <v>2601</v>
      </c>
      <c r="C224" s="58" t="str">
        <f>IFERROR(VLOOKUP(B224,【最新】商品一覧!C:M,2,0),"")</f>
        <v>Lothantique／ロタンティック</v>
      </c>
      <c r="D224" s="58" t="str">
        <f>IFERROR(VLOOKUP(B224,【最新】商品一覧!C:M,3,0),"")</f>
        <v>ボンメゾン</v>
      </c>
      <c r="E224" s="60" t="str">
        <f>IFERROR(VLOOKUP(B224,【最新】商品一覧!C:M,4,0),"")&amp;""</f>
        <v>フレグランスブーケ</v>
      </c>
      <c r="F224" s="66" t="str">
        <f>IFERROR(VLOOKUP(B224,【最新】商品一覧!C:M,5,0),"")&amp;""</f>
        <v>200</v>
      </c>
      <c r="G224" s="63" t="str">
        <f>IFERROR(VLOOKUP(B224,【最新】商品一覧!C:M,6,0),"")&amp;""</f>
        <v>ml</v>
      </c>
      <c r="H224" s="58" t="str">
        <f>IFERROR(VLOOKUP(B224,【最新】商品一覧!C:M,7,0),"")&amp;""</f>
        <v>ホワイトティー</v>
      </c>
      <c r="I224" s="167">
        <f>VLOOKUP(テーブル3[[#This Row],[品番]],【最新】商品一覧!C:J,8,FALSE)</f>
        <v>3800</v>
      </c>
      <c r="J224" s="163">
        <v>4000</v>
      </c>
      <c r="K224" s="136" t="s">
        <v>2608</v>
      </c>
      <c r="L224" s="48">
        <f>VLOOKUP(テーブル3[[#This Row],[ブランド名]],ブランドリスト[#All],5,FALSE)</f>
        <v>2</v>
      </c>
    </row>
    <row r="225" spans="2:12" hidden="1">
      <c r="B225" s="141">
        <v>2602</v>
      </c>
      <c r="C225" s="58" t="str">
        <f>IFERROR(VLOOKUP(B225,【最新】商品一覧!C:M,2,0),"")</f>
        <v>Lothantique／ロタンティック</v>
      </c>
      <c r="D225" s="58" t="str">
        <f>IFERROR(VLOOKUP(B225,【最新】商品一覧!C:M,3,0),"")</f>
        <v>ボンメゾン</v>
      </c>
      <c r="E225" s="60" t="str">
        <f>IFERROR(VLOOKUP(B225,【最新】商品一覧!C:M,4,0),"")&amp;""</f>
        <v>フレグランスブーケ</v>
      </c>
      <c r="F225" s="66" t="str">
        <f>IFERROR(VLOOKUP(B225,【最新】商品一覧!C:M,5,0),"")&amp;""</f>
        <v>200</v>
      </c>
      <c r="G225" s="63" t="str">
        <f>IFERROR(VLOOKUP(B225,【最新】商品一覧!C:M,6,0),"")&amp;""</f>
        <v>ml</v>
      </c>
      <c r="H225" s="58" t="str">
        <f>IFERROR(VLOOKUP(B225,【最新】商品一覧!C:M,7,0),"")&amp;""</f>
        <v>サンダルウッド</v>
      </c>
      <c r="I225" s="167">
        <f>VLOOKUP(テーブル3[[#This Row],[品番]],【最新】商品一覧!C:J,8,FALSE)</f>
        <v>3800</v>
      </c>
      <c r="J225" s="163">
        <v>4000</v>
      </c>
      <c r="K225" s="136"/>
      <c r="L225" s="48">
        <f>VLOOKUP(テーブル3[[#This Row],[ブランド名]],ブランドリスト[#All],5,FALSE)</f>
        <v>2</v>
      </c>
    </row>
    <row r="226" spans="2:12" hidden="1">
      <c r="B226" s="141">
        <v>2609</v>
      </c>
      <c r="C226" s="58" t="str">
        <f>IFERROR(VLOOKUP(B226,【最新】商品一覧!C:M,2,0),"")</f>
        <v>Lothantique／ロタンティック</v>
      </c>
      <c r="D226" s="58" t="str">
        <f>IFERROR(VLOOKUP(B226,【最新】商品一覧!C:M,3,0),"")</f>
        <v>ボンメゾン</v>
      </c>
      <c r="E226" s="60" t="str">
        <f>IFERROR(VLOOKUP(B226,【最新】商品一覧!C:M,4,0),"")&amp;""</f>
        <v>フレグランスブーケ</v>
      </c>
      <c r="F226" s="66" t="str">
        <f>IFERROR(VLOOKUP(B226,【最新】商品一覧!C:M,5,0),"")&amp;""</f>
        <v>200</v>
      </c>
      <c r="G226" s="63" t="str">
        <f>IFERROR(VLOOKUP(B226,【最新】商品一覧!C:M,6,0),"")&amp;""</f>
        <v>ml</v>
      </c>
      <c r="H226" s="58" t="str">
        <f>IFERROR(VLOOKUP(B226,【最新】商品一覧!C:M,7,0),"")&amp;""</f>
        <v>コットンフラワー</v>
      </c>
      <c r="I226" s="167">
        <f>VLOOKUP(テーブル3[[#This Row],[品番]],【最新】商品一覧!C:J,8,FALSE)</f>
        <v>3800</v>
      </c>
      <c r="J226" s="163">
        <v>4000</v>
      </c>
      <c r="K226" s="136"/>
      <c r="L226" s="48">
        <f>VLOOKUP(テーブル3[[#This Row],[ブランド名]],ブランドリスト[#All],5,FALSE)</f>
        <v>2</v>
      </c>
    </row>
    <row r="227" spans="2:12" hidden="1">
      <c r="B227" s="141">
        <v>2610</v>
      </c>
      <c r="C227" s="58" t="str">
        <f>IFERROR(VLOOKUP(B227,【最新】商品一覧!C:M,2,0),"")</f>
        <v>Lothantique／ロタンティック</v>
      </c>
      <c r="D227" s="58" t="str">
        <f>IFERROR(VLOOKUP(B227,【最新】商品一覧!C:M,3,0),"")</f>
        <v>ボンメゾン</v>
      </c>
      <c r="E227" s="60" t="str">
        <f>IFERROR(VLOOKUP(B227,【最新】商品一覧!C:M,4,0),"")&amp;""</f>
        <v>フレグランスブーケ</v>
      </c>
      <c r="F227" s="66" t="str">
        <f>IFERROR(VLOOKUP(B227,【最新】商品一覧!C:M,5,0),"")&amp;""</f>
        <v>200</v>
      </c>
      <c r="G227" s="63" t="str">
        <f>IFERROR(VLOOKUP(B227,【最新】商品一覧!C:M,6,0),"")&amp;""</f>
        <v>ml</v>
      </c>
      <c r="H227" s="58" t="str">
        <f>IFERROR(VLOOKUP(B227,【最新】商品一覧!C:M,7,0),"")&amp;""</f>
        <v>モヒート</v>
      </c>
      <c r="I227" s="167">
        <f>VLOOKUP(テーブル3[[#This Row],[品番]],【最新】商品一覧!C:J,8,FALSE)</f>
        <v>3800</v>
      </c>
      <c r="J227" s="163">
        <v>4000</v>
      </c>
      <c r="K227" s="136"/>
      <c r="L227" s="48">
        <f>VLOOKUP(テーブル3[[#This Row],[ブランド名]],ブランドリスト[#All],5,FALSE)</f>
        <v>2</v>
      </c>
    </row>
    <row r="228" spans="2:12" hidden="1">
      <c r="B228" s="141">
        <v>2695</v>
      </c>
      <c r="C228" s="58" t="str">
        <f>IFERROR(VLOOKUP(B228,【最新】商品一覧!C:M,2,0),"")</f>
        <v>Lothantique／ロタンティック</v>
      </c>
      <c r="D228" s="58" t="str">
        <f>IFERROR(VLOOKUP(B228,【最新】商品一覧!C:M,3,0),"")</f>
        <v>ボンメゾン</v>
      </c>
      <c r="E228" s="60" t="str">
        <f>IFERROR(VLOOKUP(B228,【最新】商品一覧!C:M,4,0),"")&amp;""</f>
        <v>フレグランスブーケ</v>
      </c>
      <c r="F228" s="66" t="str">
        <f>IFERROR(VLOOKUP(B228,【最新】商品一覧!C:M,5,0),"")&amp;""</f>
        <v>200</v>
      </c>
      <c r="G228" s="63" t="str">
        <f>IFERROR(VLOOKUP(B228,【最新】商品一覧!C:M,6,0),"")&amp;""</f>
        <v>ml</v>
      </c>
      <c r="H228" s="58" t="str">
        <f>IFERROR(VLOOKUP(B228,【最新】商品一覧!C:M,7,0),"")&amp;""</f>
        <v>ティアラ</v>
      </c>
      <c r="I228" s="167">
        <f>VLOOKUP(テーブル3[[#This Row],[品番]],【最新】商品一覧!C:J,8,FALSE)</f>
        <v>3800</v>
      </c>
      <c r="J228" s="163">
        <v>4000</v>
      </c>
      <c r="K228" s="136"/>
      <c r="L228" s="48">
        <f>VLOOKUP(テーブル3[[#This Row],[ブランド名]],ブランドリスト[#All],5,FALSE)</f>
        <v>2</v>
      </c>
    </row>
    <row r="229" spans="2:12" hidden="1">
      <c r="B229" s="141">
        <v>2696</v>
      </c>
      <c r="C229" s="58" t="str">
        <f>IFERROR(VLOOKUP(B229,【最新】商品一覧!C:M,2,0),"")</f>
        <v>Lothantique／ロタンティック</v>
      </c>
      <c r="D229" s="58" t="str">
        <f>IFERROR(VLOOKUP(B229,【最新】商品一覧!C:M,3,0),"")</f>
        <v>ボンメゾン</v>
      </c>
      <c r="E229" s="60" t="str">
        <f>IFERROR(VLOOKUP(B229,【最新】商品一覧!C:M,4,0),"")&amp;""</f>
        <v>フレグランスブーケ</v>
      </c>
      <c r="F229" s="66" t="str">
        <f>IFERROR(VLOOKUP(B229,【最新】商品一覧!C:M,5,0),"")&amp;""</f>
        <v>200</v>
      </c>
      <c r="G229" s="63" t="str">
        <f>IFERROR(VLOOKUP(B229,【最新】商品一覧!C:M,6,0),"")&amp;""</f>
        <v>ml</v>
      </c>
      <c r="H229" s="58" t="str">
        <f>IFERROR(VLOOKUP(B229,【最新】商品一覧!C:M,7,0),"")&amp;""</f>
        <v>カシミヤ</v>
      </c>
      <c r="I229" s="167">
        <f>VLOOKUP(テーブル3[[#This Row],[品番]],【最新】商品一覧!C:J,8,FALSE)</f>
        <v>3800</v>
      </c>
      <c r="J229" s="163">
        <v>4000</v>
      </c>
      <c r="K229" s="136"/>
      <c r="L229" s="48">
        <f>VLOOKUP(テーブル3[[#This Row],[ブランド名]],ブランドリスト[#All],5,FALSE)</f>
        <v>2</v>
      </c>
    </row>
    <row r="230" spans="2:12" hidden="1">
      <c r="B230" s="141">
        <v>2697</v>
      </c>
      <c r="C230" s="58" t="str">
        <f>IFERROR(VLOOKUP(B230,【最新】商品一覧!C:M,2,0),"")</f>
        <v>Lothantique／ロタンティック</v>
      </c>
      <c r="D230" s="58" t="str">
        <f>IFERROR(VLOOKUP(B230,【最新】商品一覧!C:M,3,0),"")</f>
        <v>ボンメゾン</v>
      </c>
      <c r="E230" s="60" t="str">
        <f>IFERROR(VLOOKUP(B230,【最新】商品一覧!C:M,4,0),"")&amp;""</f>
        <v>フレグランスブーケ</v>
      </c>
      <c r="F230" s="66" t="str">
        <f>IFERROR(VLOOKUP(B230,【最新】商品一覧!C:M,5,0),"")&amp;""</f>
        <v>200</v>
      </c>
      <c r="G230" s="63" t="str">
        <f>IFERROR(VLOOKUP(B230,【最新】商品一覧!C:M,6,0),"")&amp;""</f>
        <v>ml</v>
      </c>
      <c r="H230" s="58" t="str">
        <f>IFERROR(VLOOKUP(B230,【最新】商品一覧!C:M,7,0),"")&amp;""</f>
        <v>レモンバーベナ</v>
      </c>
      <c r="I230" s="167">
        <f>VLOOKUP(テーブル3[[#This Row],[品番]],【最新】商品一覧!C:J,8,FALSE)</f>
        <v>3800</v>
      </c>
      <c r="J230" s="163">
        <v>4000</v>
      </c>
      <c r="K230" s="136"/>
      <c r="L230" s="48">
        <f>VLOOKUP(テーブル3[[#This Row],[ブランド名]],ブランドリスト[#All],5,FALSE)</f>
        <v>2</v>
      </c>
    </row>
    <row r="231" spans="2:12" hidden="1">
      <c r="B231" s="141">
        <v>2698</v>
      </c>
      <c r="C231" s="58" t="str">
        <f>IFERROR(VLOOKUP(B231,【最新】商品一覧!C:M,2,0),"")</f>
        <v>Lothantique／ロタンティック</v>
      </c>
      <c r="D231" s="58" t="str">
        <f>IFERROR(VLOOKUP(B231,【最新】商品一覧!C:M,3,0),"")</f>
        <v>ボンメゾン</v>
      </c>
      <c r="E231" s="60" t="str">
        <f>IFERROR(VLOOKUP(B231,【最新】商品一覧!C:M,4,0),"")&amp;""</f>
        <v>フレグランスブーケ</v>
      </c>
      <c r="F231" s="66" t="str">
        <f>IFERROR(VLOOKUP(B231,【最新】商品一覧!C:M,5,0),"")&amp;""</f>
        <v>200</v>
      </c>
      <c r="G231" s="63" t="str">
        <f>IFERROR(VLOOKUP(B231,【最新】商品一覧!C:M,6,0),"")&amp;""</f>
        <v>ml</v>
      </c>
      <c r="H231" s="58" t="str">
        <f>IFERROR(VLOOKUP(B231,【最新】商品一覧!C:M,7,0),"")&amp;""</f>
        <v>オランジュ</v>
      </c>
      <c r="I231" s="167">
        <f>VLOOKUP(テーブル3[[#This Row],[品番]],【最新】商品一覧!C:J,8,FALSE)</f>
        <v>3800</v>
      </c>
      <c r="J231" s="163">
        <v>4000</v>
      </c>
      <c r="K231" s="136"/>
      <c r="L231" s="48">
        <f>VLOOKUP(テーブル3[[#This Row],[ブランド名]],ブランドリスト[#All],5,FALSE)</f>
        <v>2</v>
      </c>
    </row>
    <row r="232" spans="2:12">
      <c r="B232" s="141">
        <v>2641</v>
      </c>
      <c r="C232" s="58" t="str">
        <f>IFERROR(VLOOKUP(B232,【最新】商品一覧!C:M,2,0),"")</f>
        <v>Lothantique／ロタンティック</v>
      </c>
      <c r="D232" s="58" t="str">
        <f>IFERROR(VLOOKUP(B232,【最新】商品一覧!C:M,3,0),"")</f>
        <v>ボンメゾン</v>
      </c>
      <c r="E232" s="60" t="str">
        <f>IFERROR(VLOOKUP(B232,【最新】商品一覧!C:M,4,0),"")&amp;""</f>
        <v>グラスキャンドル</v>
      </c>
      <c r="F232" s="66" t="str">
        <f>IFERROR(VLOOKUP(B232,【最新】商品一覧!C:M,5,0),"")&amp;""</f>
        <v>160</v>
      </c>
      <c r="G232" s="63" t="str">
        <f>IFERROR(VLOOKUP(B232,【最新】商品一覧!C:M,6,0),"")&amp;""</f>
        <v>g</v>
      </c>
      <c r="H232" s="58" t="str">
        <f>IFERROR(VLOOKUP(B232,【最新】商品一覧!C:M,7,0),"")&amp;""</f>
        <v>ホワイトティー</v>
      </c>
      <c r="I232" s="167">
        <f>VLOOKUP(テーブル3[[#This Row],[品番]],【最新】商品一覧!C:J,8,FALSE)</f>
        <v>3000</v>
      </c>
      <c r="J232" s="163">
        <v>3400</v>
      </c>
      <c r="K232" s="136" t="s">
        <v>2592</v>
      </c>
      <c r="L232" s="48">
        <f>VLOOKUP(テーブル3[[#This Row],[ブランド名]],ブランドリスト[#All],5,FALSE)</f>
        <v>2</v>
      </c>
    </row>
    <row r="233" spans="2:12" hidden="1">
      <c r="B233" s="141">
        <v>2642</v>
      </c>
      <c r="C233" s="58" t="str">
        <f>IFERROR(VLOOKUP(B233,【最新】商品一覧!C:M,2,0),"")</f>
        <v>Lothantique／ロタンティック</v>
      </c>
      <c r="D233" s="58" t="str">
        <f>IFERROR(VLOOKUP(B233,【最新】商品一覧!C:M,3,0),"")</f>
        <v>ボンメゾン</v>
      </c>
      <c r="E233" s="60" t="str">
        <f>IFERROR(VLOOKUP(B233,【最新】商品一覧!C:M,4,0),"")&amp;""</f>
        <v>グラスキャンドル</v>
      </c>
      <c r="F233" s="66" t="str">
        <f>IFERROR(VLOOKUP(B233,【最新】商品一覧!C:M,5,0),"")&amp;""</f>
        <v>160</v>
      </c>
      <c r="G233" s="63" t="str">
        <f>IFERROR(VLOOKUP(B233,【最新】商品一覧!C:M,6,0),"")&amp;""</f>
        <v>g</v>
      </c>
      <c r="H233" s="58" t="str">
        <f>IFERROR(VLOOKUP(B233,【最新】商品一覧!C:M,7,0),"")&amp;""</f>
        <v>サンダルウッド</v>
      </c>
      <c r="I233" s="167">
        <f>VLOOKUP(テーブル3[[#This Row],[品番]],【最新】商品一覧!C:J,8,FALSE)</f>
        <v>3000</v>
      </c>
      <c r="J233" s="163">
        <v>3400</v>
      </c>
      <c r="K233" s="136"/>
      <c r="L233" s="48">
        <f>VLOOKUP(テーブル3[[#This Row],[ブランド名]],ブランドリスト[#All],5,FALSE)</f>
        <v>2</v>
      </c>
    </row>
    <row r="234" spans="2:12" hidden="1">
      <c r="B234" s="141">
        <v>2649</v>
      </c>
      <c r="C234" s="58" t="str">
        <f>IFERROR(VLOOKUP(B234,【最新】商品一覧!C:M,2,0),"")</f>
        <v>Lothantique／ロタンティック</v>
      </c>
      <c r="D234" s="58" t="str">
        <f>IFERROR(VLOOKUP(B234,【最新】商品一覧!C:M,3,0),"")</f>
        <v>ボンメゾン</v>
      </c>
      <c r="E234" s="60" t="str">
        <f>IFERROR(VLOOKUP(B234,【最新】商品一覧!C:M,4,0),"")&amp;""</f>
        <v>グラスキャンドル</v>
      </c>
      <c r="F234" s="66" t="str">
        <f>IFERROR(VLOOKUP(B234,【最新】商品一覧!C:M,5,0),"")&amp;""</f>
        <v>160</v>
      </c>
      <c r="G234" s="63" t="str">
        <f>IFERROR(VLOOKUP(B234,【最新】商品一覧!C:M,6,0),"")&amp;""</f>
        <v>g</v>
      </c>
      <c r="H234" s="58" t="str">
        <f>IFERROR(VLOOKUP(B234,【最新】商品一覧!C:M,7,0),"")&amp;""</f>
        <v>コットンフラワー</v>
      </c>
      <c r="I234" s="167">
        <f>VLOOKUP(テーブル3[[#This Row],[品番]],【最新】商品一覧!C:J,8,FALSE)</f>
        <v>3000</v>
      </c>
      <c r="J234" s="163">
        <v>3400</v>
      </c>
      <c r="K234" s="136"/>
      <c r="L234" s="48">
        <f>VLOOKUP(テーブル3[[#This Row],[ブランド名]],ブランドリスト[#All],5,FALSE)</f>
        <v>2</v>
      </c>
    </row>
    <row r="235" spans="2:12" hidden="1">
      <c r="B235" s="152">
        <v>2690</v>
      </c>
      <c r="C235" s="58" t="str">
        <f>IFERROR(VLOOKUP(B235,【最新】商品一覧!C:M,2,0),"")</f>
        <v>Lothantique／ロタンティック</v>
      </c>
      <c r="D235" s="58" t="str">
        <f>IFERROR(VLOOKUP(B235,【最新】商品一覧!C:M,3,0),"")</f>
        <v>ボンメゾン</v>
      </c>
      <c r="E235" s="60" t="str">
        <f>IFERROR(VLOOKUP(B235,【最新】商品一覧!C:M,4,0),"")&amp;""</f>
        <v>グラスキャンドル</v>
      </c>
      <c r="F235" s="66" t="str">
        <f>IFERROR(VLOOKUP(B235,【最新】商品一覧!C:M,5,0),"")&amp;""</f>
        <v>160</v>
      </c>
      <c r="G235" s="63" t="str">
        <f>IFERROR(VLOOKUP(B235,【最新】商品一覧!C:M,6,0),"")&amp;""</f>
        <v>g</v>
      </c>
      <c r="H235" s="58" t="str">
        <f>IFERROR(VLOOKUP(B235,【最新】商品一覧!C:M,7,0),"")&amp;""</f>
        <v>モヒート</v>
      </c>
      <c r="I235" s="167">
        <f>VLOOKUP(テーブル3[[#This Row],[品番]],【最新】商品一覧!C:J,8,FALSE)</f>
        <v>2600</v>
      </c>
      <c r="J235" s="163">
        <v>3400</v>
      </c>
      <c r="K235" s="136"/>
      <c r="L235" s="48">
        <f>VLOOKUP(テーブル3[[#This Row],[ブランド名]],ブランドリスト[#All],5,FALSE)</f>
        <v>2</v>
      </c>
    </row>
    <row r="236" spans="2:12" hidden="1">
      <c r="B236" s="152">
        <v>2711</v>
      </c>
      <c r="C236" s="58" t="str">
        <f>IFERROR(VLOOKUP(B236,【最新】商品一覧!C:M,2,0),"")</f>
        <v>Lothantique／ロタンティック</v>
      </c>
      <c r="D236" s="58" t="str">
        <f>IFERROR(VLOOKUP(B236,【最新】商品一覧!C:M,3,0),"")</f>
        <v>ボンメゾン</v>
      </c>
      <c r="E236" s="60" t="str">
        <f>IFERROR(VLOOKUP(B236,【最新】商品一覧!C:M,4,0),"")&amp;""</f>
        <v>グラスキャンドル</v>
      </c>
      <c r="F236" s="66" t="str">
        <f>IFERROR(VLOOKUP(B236,【最新】商品一覧!C:M,5,0),"")&amp;""</f>
        <v>160</v>
      </c>
      <c r="G236" s="63" t="str">
        <f>IFERROR(VLOOKUP(B236,【最新】商品一覧!C:M,6,0),"")&amp;""</f>
        <v>g</v>
      </c>
      <c r="H236" s="58" t="str">
        <f>IFERROR(VLOOKUP(B236,【最新】商品一覧!C:M,7,0),"")&amp;""</f>
        <v>ティアラ</v>
      </c>
      <c r="I236" s="167">
        <f>VLOOKUP(テーブル3[[#This Row],[品番]],【最新】商品一覧!C:J,8,FALSE)</f>
        <v>3000</v>
      </c>
      <c r="J236" s="163">
        <v>3400</v>
      </c>
      <c r="K236" s="136"/>
      <c r="L236" s="48">
        <f>VLOOKUP(テーブル3[[#This Row],[ブランド名]],ブランドリスト[#All],5,FALSE)</f>
        <v>2</v>
      </c>
    </row>
    <row r="237" spans="2:12" hidden="1">
      <c r="B237" s="152">
        <v>2712</v>
      </c>
      <c r="C237" s="58" t="str">
        <f>IFERROR(VLOOKUP(B237,【最新】商品一覧!C:M,2,0),"")</f>
        <v>Lothantique／ロタンティック</v>
      </c>
      <c r="D237" s="58" t="str">
        <f>IFERROR(VLOOKUP(B237,【最新】商品一覧!C:M,3,0),"")</f>
        <v>ボンメゾン</v>
      </c>
      <c r="E237" s="60" t="str">
        <f>IFERROR(VLOOKUP(B237,【最新】商品一覧!C:M,4,0),"")&amp;""</f>
        <v>グラスキャンドル</v>
      </c>
      <c r="F237" s="66" t="str">
        <f>IFERROR(VLOOKUP(B237,【最新】商品一覧!C:M,5,0),"")&amp;""</f>
        <v>160</v>
      </c>
      <c r="G237" s="63" t="str">
        <f>IFERROR(VLOOKUP(B237,【最新】商品一覧!C:M,6,0),"")&amp;""</f>
        <v>g</v>
      </c>
      <c r="H237" s="58" t="str">
        <f>IFERROR(VLOOKUP(B237,【最新】商品一覧!C:M,7,0),"")&amp;""</f>
        <v>カシミヤ</v>
      </c>
      <c r="I237" s="167">
        <f>VLOOKUP(テーブル3[[#This Row],[品番]],【最新】商品一覧!C:J,8,FALSE)</f>
        <v>3000</v>
      </c>
      <c r="J237" s="163">
        <v>3400</v>
      </c>
      <c r="K237" s="136"/>
      <c r="L237" s="48">
        <f>VLOOKUP(テーブル3[[#This Row],[ブランド名]],ブランドリスト[#All],5,FALSE)</f>
        <v>2</v>
      </c>
    </row>
    <row r="238" spans="2:12" hidden="1">
      <c r="B238" s="152">
        <v>2713</v>
      </c>
      <c r="C238" s="58" t="str">
        <f>IFERROR(VLOOKUP(B238,【最新】商品一覧!C:M,2,0),"")</f>
        <v>Lothantique／ロタンティック</v>
      </c>
      <c r="D238" s="58" t="str">
        <f>IFERROR(VLOOKUP(B238,【最新】商品一覧!C:M,3,0),"")</f>
        <v>ボンメゾン</v>
      </c>
      <c r="E238" s="60" t="str">
        <f>IFERROR(VLOOKUP(B238,【最新】商品一覧!C:M,4,0),"")&amp;""</f>
        <v>グラスキャンドル</v>
      </c>
      <c r="F238" s="66" t="str">
        <f>IFERROR(VLOOKUP(B238,【最新】商品一覧!C:M,5,0),"")&amp;""</f>
        <v>160</v>
      </c>
      <c r="G238" s="63" t="str">
        <f>IFERROR(VLOOKUP(B238,【最新】商品一覧!C:M,6,0),"")&amp;""</f>
        <v>g</v>
      </c>
      <c r="H238" s="58" t="str">
        <f>IFERROR(VLOOKUP(B238,【最新】商品一覧!C:M,7,0),"")&amp;""</f>
        <v>レモンバーベナ</v>
      </c>
      <c r="I238" s="167">
        <f>VLOOKUP(テーブル3[[#This Row],[品番]],【最新】商品一覧!C:J,8,FALSE)</f>
        <v>3000</v>
      </c>
      <c r="J238" s="163">
        <v>3400</v>
      </c>
      <c r="K238" s="136"/>
      <c r="L238" s="48">
        <f>VLOOKUP(テーブル3[[#This Row],[ブランド名]],ブランドリスト[#All],5,FALSE)</f>
        <v>2</v>
      </c>
    </row>
    <row r="239" spans="2:12" hidden="1">
      <c r="B239" s="152">
        <v>2714</v>
      </c>
      <c r="C239" s="58" t="str">
        <f>IFERROR(VLOOKUP(B239,【最新】商品一覧!C:M,2,0),"")</f>
        <v>Lothantique／ロタンティック</v>
      </c>
      <c r="D239" s="58" t="str">
        <f>IFERROR(VLOOKUP(B239,【最新】商品一覧!C:M,3,0),"")</f>
        <v>ボンメゾン</v>
      </c>
      <c r="E239" s="60" t="str">
        <f>IFERROR(VLOOKUP(B239,【最新】商品一覧!C:M,4,0),"")&amp;""</f>
        <v>グラスキャンドル</v>
      </c>
      <c r="F239" s="66" t="str">
        <f>IFERROR(VLOOKUP(B239,【最新】商品一覧!C:M,5,0),"")&amp;""</f>
        <v>160</v>
      </c>
      <c r="G239" s="63" t="str">
        <f>IFERROR(VLOOKUP(B239,【最新】商品一覧!C:M,6,0),"")&amp;""</f>
        <v>g</v>
      </c>
      <c r="H239" s="58" t="str">
        <f>IFERROR(VLOOKUP(B239,【最新】商品一覧!C:M,7,0),"")&amp;""</f>
        <v>オランジュ</v>
      </c>
      <c r="I239" s="167">
        <f>VLOOKUP(テーブル3[[#This Row],[品番]],【最新】商品一覧!C:J,8,FALSE)</f>
        <v>3000</v>
      </c>
      <c r="J239" s="163">
        <v>3400</v>
      </c>
      <c r="K239" s="136"/>
      <c r="L239" s="48">
        <f>VLOOKUP(テーブル3[[#This Row],[ブランド名]],ブランドリスト[#All],5,FALSE)</f>
        <v>2</v>
      </c>
    </row>
    <row r="240" spans="2:12">
      <c r="B240" s="141">
        <v>2621</v>
      </c>
      <c r="C240" s="58" t="str">
        <f>IFERROR(VLOOKUP(B240,【最新】商品一覧!C:M,2,0),"")</f>
        <v>Lothantique／ロタンティック</v>
      </c>
      <c r="D240" s="58" t="str">
        <f>IFERROR(VLOOKUP(B240,【最新】商品一覧!C:M,3,0),"")</f>
        <v>ボンメゾン</v>
      </c>
      <c r="E240" s="60" t="str">
        <f>IFERROR(VLOOKUP(B240,【最新】商品一覧!C:M,4,0),"")&amp;""</f>
        <v>ピローミスト</v>
      </c>
      <c r="F240" s="66" t="str">
        <f>IFERROR(VLOOKUP(B240,【最新】商品一覧!C:M,5,0),"")&amp;""</f>
        <v>100</v>
      </c>
      <c r="G240" s="63" t="str">
        <f>IFERROR(VLOOKUP(B240,【最新】商品一覧!C:M,6,0),"")&amp;""</f>
        <v>ml</v>
      </c>
      <c r="H240" s="58" t="str">
        <f>IFERROR(VLOOKUP(B240,【最新】商品一覧!C:M,7,0),"")&amp;""</f>
        <v>ホワイトティー</v>
      </c>
      <c r="I240" s="167">
        <f>VLOOKUP(テーブル3[[#This Row],[品番]],【最新】商品一覧!C:J,8,FALSE)</f>
        <v>1800</v>
      </c>
      <c r="J240" s="163">
        <v>2000</v>
      </c>
      <c r="K240" s="136" t="s">
        <v>2592</v>
      </c>
      <c r="L240" s="48">
        <f>VLOOKUP(テーブル3[[#This Row],[ブランド名]],ブランドリスト[#All],5,FALSE)</f>
        <v>2</v>
      </c>
    </row>
    <row r="241" spans="2:12" hidden="1">
      <c r="B241" s="141">
        <v>2622</v>
      </c>
      <c r="C241" s="58" t="str">
        <f>IFERROR(VLOOKUP(B241,【最新】商品一覧!C:M,2,0),"")</f>
        <v>Lothantique／ロタンティック</v>
      </c>
      <c r="D241" s="58" t="str">
        <f>IFERROR(VLOOKUP(B241,【最新】商品一覧!C:M,3,0),"")</f>
        <v>ボンメゾン</v>
      </c>
      <c r="E241" s="60" t="str">
        <f>IFERROR(VLOOKUP(B241,【最新】商品一覧!C:M,4,0),"")&amp;""</f>
        <v>ピローミスト</v>
      </c>
      <c r="F241" s="66" t="str">
        <f>IFERROR(VLOOKUP(B241,【最新】商品一覧!C:M,5,0),"")&amp;""</f>
        <v>100</v>
      </c>
      <c r="G241" s="63" t="str">
        <f>IFERROR(VLOOKUP(B241,【最新】商品一覧!C:M,6,0),"")&amp;""</f>
        <v>ml</v>
      </c>
      <c r="H241" s="58" t="str">
        <f>IFERROR(VLOOKUP(B241,【最新】商品一覧!C:M,7,0),"")&amp;""</f>
        <v>サンダルウッド</v>
      </c>
      <c r="I241" s="167">
        <f>VLOOKUP(テーブル3[[#This Row],[品番]],【最新】商品一覧!C:J,8,FALSE)</f>
        <v>1800</v>
      </c>
      <c r="J241" s="163">
        <v>2000</v>
      </c>
      <c r="K241" s="136"/>
      <c r="L241" s="48">
        <f>VLOOKUP(テーブル3[[#This Row],[ブランド名]],ブランドリスト[#All],5,FALSE)</f>
        <v>2</v>
      </c>
    </row>
    <row r="242" spans="2:12" hidden="1">
      <c r="B242" s="141">
        <v>2629</v>
      </c>
      <c r="C242" s="58" t="str">
        <f>IFERROR(VLOOKUP(B242,【最新】商品一覧!C:M,2,0),"")</f>
        <v>Lothantique／ロタンティック</v>
      </c>
      <c r="D242" s="58" t="str">
        <f>IFERROR(VLOOKUP(B242,【最新】商品一覧!C:M,3,0),"")</f>
        <v>ボンメゾン</v>
      </c>
      <c r="E242" s="60" t="str">
        <f>IFERROR(VLOOKUP(B242,【最新】商品一覧!C:M,4,0),"")&amp;""</f>
        <v>ピローミスト</v>
      </c>
      <c r="F242" s="66" t="str">
        <f>IFERROR(VLOOKUP(B242,【最新】商品一覧!C:M,5,0),"")&amp;""</f>
        <v>100</v>
      </c>
      <c r="G242" s="63" t="str">
        <f>IFERROR(VLOOKUP(B242,【最新】商品一覧!C:M,6,0),"")&amp;""</f>
        <v>ml</v>
      </c>
      <c r="H242" s="58" t="str">
        <f>IFERROR(VLOOKUP(B242,【最新】商品一覧!C:M,7,0),"")&amp;""</f>
        <v>コットンフラワー</v>
      </c>
      <c r="I242" s="167">
        <f>VLOOKUP(テーブル3[[#This Row],[品番]],【最新】商品一覧!C:J,8,FALSE)</f>
        <v>1800</v>
      </c>
      <c r="J242" s="163">
        <v>2000</v>
      </c>
      <c r="K242" s="136"/>
      <c r="L242" s="48">
        <f>VLOOKUP(テーブル3[[#This Row],[ブランド名]],ブランドリスト[#All],5,FALSE)</f>
        <v>2</v>
      </c>
    </row>
    <row r="243" spans="2:12" hidden="1">
      <c r="B243" s="141">
        <v>2630</v>
      </c>
      <c r="C243" s="58" t="str">
        <f>IFERROR(VLOOKUP(B243,【最新】商品一覧!C:M,2,0),"")</f>
        <v>Lothantique／ロタンティック</v>
      </c>
      <c r="D243" s="58" t="str">
        <f>IFERROR(VLOOKUP(B243,【最新】商品一覧!C:M,3,0),"")</f>
        <v>ボンメゾン</v>
      </c>
      <c r="E243" s="60" t="str">
        <f>IFERROR(VLOOKUP(B243,【最新】商品一覧!C:M,4,0),"")&amp;""</f>
        <v>ピローミスト</v>
      </c>
      <c r="F243" s="66" t="str">
        <f>IFERROR(VLOOKUP(B243,【最新】商品一覧!C:M,5,0),"")&amp;""</f>
        <v>100</v>
      </c>
      <c r="G243" s="63" t="str">
        <f>IFERROR(VLOOKUP(B243,【最新】商品一覧!C:M,6,0),"")&amp;""</f>
        <v>ml</v>
      </c>
      <c r="H243" s="58" t="str">
        <f>IFERROR(VLOOKUP(B243,【最新】商品一覧!C:M,7,0),"")&amp;""</f>
        <v>モヒート</v>
      </c>
      <c r="I243" s="167">
        <f>VLOOKUP(テーブル3[[#This Row],[品番]],【最新】商品一覧!C:J,8,FALSE)</f>
        <v>1800</v>
      </c>
      <c r="J243" s="163">
        <v>2000</v>
      </c>
      <c r="K243" s="136"/>
      <c r="L243" s="48">
        <f>VLOOKUP(テーブル3[[#This Row],[ブランド名]],ブランドリスト[#All],5,FALSE)</f>
        <v>2</v>
      </c>
    </row>
    <row r="244" spans="2:12" hidden="1">
      <c r="B244" s="141">
        <v>2665</v>
      </c>
      <c r="C244" s="58" t="str">
        <f>IFERROR(VLOOKUP(B244,【最新】商品一覧!C:M,2,0),"")</f>
        <v>Lothantique／ロタンティック</v>
      </c>
      <c r="D244" s="58" t="str">
        <f>IFERROR(VLOOKUP(B244,【最新】商品一覧!C:M,3,0),"")</f>
        <v>ボンメゾン</v>
      </c>
      <c r="E244" s="60" t="str">
        <f>IFERROR(VLOOKUP(B244,【最新】商品一覧!C:M,4,0),"")&amp;""</f>
        <v>ピローミスト</v>
      </c>
      <c r="F244" s="66" t="str">
        <f>IFERROR(VLOOKUP(B244,【最新】商品一覧!C:M,5,0),"")&amp;""</f>
        <v>100</v>
      </c>
      <c r="G244" s="63" t="str">
        <f>IFERROR(VLOOKUP(B244,【最新】商品一覧!C:M,6,0),"")&amp;""</f>
        <v>ml</v>
      </c>
      <c r="H244" s="58" t="str">
        <f>IFERROR(VLOOKUP(B244,【最新】商品一覧!C:M,7,0),"")&amp;""</f>
        <v>ティアラ</v>
      </c>
      <c r="I244" s="167">
        <f>VLOOKUP(テーブル3[[#This Row],[品番]],【最新】商品一覧!C:J,8,FALSE)</f>
        <v>1800</v>
      </c>
      <c r="J244" s="163">
        <v>2000</v>
      </c>
      <c r="K244" s="136"/>
      <c r="L244" s="48">
        <f>VLOOKUP(テーブル3[[#This Row],[ブランド名]],ブランドリスト[#All],5,FALSE)</f>
        <v>2</v>
      </c>
    </row>
    <row r="245" spans="2:12" hidden="1">
      <c r="B245" s="141">
        <v>2666</v>
      </c>
      <c r="C245" s="58" t="str">
        <f>IFERROR(VLOOKUP(B245,【最新】商品一覧!C:M,2,0),"")</f>
        <v>Lothantique／ロタンティック</v>
      </c>
      <c r="D245" s="58" t="str">
        <f>IFERROR(VLOOKUP(B245,【最新】商品一覧!C:M,3,0),"")</f>
        <v>ボンメゾン</v>
      </c>
      <c r="E245" s="60" t="str">
        <f>IFERROR(VLOOKUP(B245,【最新】商品一覧!C:M,4,0),"")&amp;""</f>
        <v>ピローミスト</v>
      </c>
      <c r="F245" s="66" t="str">
        <f>IFERROR(VLOOKUP(B245,【最新】商品一覧!C:M,5,0),"")&amp;""</f>
        <v>100</v>
      </c>
      <c r="G245" s="63" t="str">
        <f>IFERROR(VLOOKUP(B245,【最新】商品一覧!C:M,6,0),"")&amp;""</f>
        <v>ml</v>
      </c>
      <c r="H245" s="58" t="str">
        <f>IFERROR(VLOOKUP(B245,【最新】商品一覧!C:M,7,0),"")&amp;""</f>
        <v>カシミヤ</v>
      </c>
      <c r="I245" s="167">
        <f>VLOOKUP(テーブル3[[#This Row],[品番]],【最新】商品一覧!C:J,8,FALSE)</f>
        <v>1800</v>
      </c>
      <c r="J245" s="163">
        <v>2000</v>
      </c>
      <c r="K245" s="136"/>
      <c r="L245" s="48">
        <f>VLOOKUP(テーブル3[[#This Row],[ブランド名]],ブランドリスト[#All],5,FALSE)</f>
        <v>2</v>
      </c>
    </row>
    <row r="246" spans="2:12" hidden="1">
      <c r="B246" s="141">
        <v>2667</v>
      </c>
      <c r="C246" s="58" t="str">
        <f>IFERROR(VLOOKUP(B246,【最新】商品一覧!C:M,2,0),"")</f>
        <v>Lothantique／ロタンティック</v>
      </c>
      <c r="D246" s="58" t="str">
        <f>IFERROR(VLOOKUP(B246,【最新】商品一覧!C:M,3,0),"")</f>
        <v>ボンメゾン</v>
      </c>
      <c r="E246" s="60" t="str">
        <f>IFERROR(VLOOKUP(B246,【最新】商品一覧!C:M,4,0),"")&amp;""</f>
        <v>ピローミスト</v>
      </c>
      <c r="F246" s="66" t="str">
        <f>IFERROR(VLOOKUP(B246,【最新】商品一覧!C:M,5,0),"")&amp;""</f>
        <v>100</v>
      </c>
      <c r="G246" s="63" t="str">
        <f>IFERROR(VLOOKUP(B246,【最新】商品一覧!C:M,6,0),"")&amp;""</f>
        <v>ml</v>
      </c>
      <c r="H246" s="58" t="str">
        <f>IFERROR(VLOOKUP(B246,【最新】商品一覧!C:M,7,0),"")&amp;""</f>
        <v>レモンバーベナ</v>
      </c>
      <c r="I246" s="167">
        <f>VLOOKUP(テーブル3[[#This Row],[品番]],【最新】商品一覧!C:J,8,FALSE)</f>
        <v>1800</v>
      </c>
      <c r="J246" s="163">
        <v>2000</v>
      </c>
      <c r="K246" s="136"/>
      <c r="L246" s="48">
        <f>VLOOKUP(テーブル3[[#This Row],[ブランド名]],ブランドリスト[#All],5,FALSE)</f>
        <v>2</v>
      </c>
    </row>
    <row r="247" spans="2:12" hidden="1">
      <c r="B247" s="141">
        <v>2668</v>
      </c>
      <c r="C247" s="58" t="str">
        <f>IFERROR(VLOOKUP(B247,【最新】商品一覧!C:M,2,0),"")</f>
        <v>Lothantique／ロタンティック</v>
      </c>
      <c r="D247" s="58" t="str">
        <f>IFERROR(VLOOKUP(B247,【最新】商品一覧!C:M,3,0),"")</f>
        <v>ボンメゾン</v>
      </c>
      <c r="E247" s="60" t="str">
        <f>IFERROR(VLOOKUP(B247,【最新】商品一覧!C:M,4,0),"")&amp;""</f>
        <v>ピローミスト</v>
      </c>
      <c r="F247" s="66" t="str">
        <f>IFERROR(VLOOKUP(B247,【最新】商品一覧!C:M,5,0),"")&amp;""</f>
        <v>100</v>
      </c>
      <c r="G247" s="63" t="str">
        <f>IFERROR(VLOOKUP(B247,【最新】商品一覧!C:M,6,0),"")&amp;""</f>
        <v>ml</v>
      </c>
      <c r="H247" s="58" t="str">
        <f>IFERROR(VLOOKUP(B247,【最新】商品一覧!C:M,7,0),"")&amp;""</f>
        <v>オランジュ</v>
      </c>
      <c r="I247" s="167">
        <f>VLOOKUP(テーブル3[[#This Row],[品番]],【最新】商品一覧!C:J,8,FALSE)</f>
        <v>1800</v>
      </c>
      <c r="J247" s="163">
        <v>2000</v>
      </c>
      <c r="K247" s="136"/>
      <c r="L247" s="48">
        <f>VLOOKUP(テーブル3[[#This Row],[ブランド名]],ブランドリスト[#All],5,FALSE)</f>
        <v>2</v>
      </c>
    </row>
    <row r="248" spans="2:12">
      <c r="B248" s="152">
        <v>2650</v>
      </c>
      <c r="C248" s="58" t="str">
        <f>IFERROR(VLOOKUP(B248,【最新】商品一覧!C:M,2,0),"")</f>
        <v>Lothantique／ロタンティック</v>
      </c>
      <c r="D248" s="58" t="str">
        <f>IFERROR(VLOOKUP(B248,【最新】商品一覧!C:M,3,0),"")</f>
        <v>マルセイユ</v>
      </c>
      <c r="E248" s="60" t="str">
        <f>IFERROR(VLOOKUP(B248,【最新】商品一覧!C:M,4,0),"")&amp;""</f>
        <v>マルセイユソープ</v>
      </c>
      <c r="F248" s="66" t="str">
        <f>IFERROR(VLOOKUP(B248,【最新】商品一覧!C:M,5,0),"")&amp;""</f>
        <v>100</v>
      </c>
      <c r="G248" s="63" t="str">
        <f>IFERROR(VLOOKUP(B248,【最新】商品一覧!C:M,6,0),"")&amp;""</f>
        <v>g</v>
      </c>
      <c r="H248" s="58" t="str">
        <f>IFERROR(VLOOKUP(B248,【最新】商品一覧!C:M,7,0),"")&amp;""</f>
        <v>シトラス</v>
      </c>
      <c r="I248" s="167">
        <f>VLOOKUP(テーブル3[[#This Row],[品番]],【最新】商品一覧!C:J,8,FALSE)</f>
        <v>600</v>
      </c>
      <c r="J248" s="163">
        <v>700</v>
      </c>
      <c r="K248" s="136" t="s">
        <v>2597</v>
      </c>
      <c r="L248" s="48">
        <f>VLOOKUP(テーブル3[[#This Row],[ブランド名]],ブランドリスト[#All],5,FALSE)</f>
        <v>2</v>
      </c>
    </row>
    <row r="249" spans="2:12" hidden="1">
      <c r="B249" s="152">
        <v>2651</v>
      </c>
      <c r="C249" s="58" t="str">
        <f>IFERROR(VLOOKUP(B249,【最新】商品一覧!C:M,2,0),"")</f>
        <v>Lothantique／ロタンティック</v>
      </c>
      <c r="D249" s="58" t="str">
        <f>IFERROR(VLOOKUP(B249,【最新】商品一覧!C:M,3,0),"")</f>
        <v>マルセイユ</v>
      </c>
      <c r="E249" s="60" t="str">
        <f>IFERROR(VLOOKUP(B249,【最新】商品一覧!C:M,4,0),"")&amp;""</f>
        <v>マルセイユソープ</v>
      </c>
      <c r="F249" s="66" t="str">
        <f>IFERROR(VLOOKUP(B249,【最新】商品一覧!C:M,5,0),"")&amp;""</f>
        <v>100</v>
      </c>
      <c r="G249" s="63" t="str">
        <f>IFERROR(VLOOKUP(B249,【最新】商品一覧!C:M,6,0),"")&amp;""</f>
        <v>g</v>
      </c>
      <c r="H249" s="58" t="str">
        <f>IFERROR(VLOOKUP(B249,【最新】商品一覧!C:M,7,0),"")&amp;""</f>
        <v>ミルク（ロバミルク）</v>
      </c>
      <c r="I249" s="167">
        <f>VLOOKUP(テーブル3[[#This Row],[品番]],【最新】商品一覧!C:J,8,FALSE)</f>
        <v>600</v>
      </c>
      <c r="J249" s="163">
        <v>700</v>
      </c>
      <c r="K249" s="136"/>
      <c r="L249" s="48">
        <f>VLOOKUP(テーブル3[[#This Row],[ブランド名]],ブランドリスト[#All],5,FALSE)</f>
        <v>2</v>
      </c>
    </row>
    <row r="250" spans="2:12" hidden="1">
      <c r="B250" s="152">
        <v>2653</v>
      </c>
      <c r="C250" s="58" t="str">
        <f>IFERROR(VLOOKUP(B250,【最新】商品一覧!C:M,2,0),"")</f>
        <v>Lothantique／ロタンティック</v>
      </c>
      <c r="D250" s="58" t="str">
        <f>IFERROR(VLOOKUP(B250,【最新】商品一覧!C:M,3,0),"")</f>
        <v>マルセイユ</v>
      </c>
      <c r="E250" s="60" t="str">
        <f>IFERROR(VLOOKUP(B250,【最新】商品一覧!C:M,4,0),"")&amp;""</f>
        <v>マルセイユソープ</v>
      </c>
      <c r="F250" s="66" t="str">
        <f>IFERROR(VLOOKUP(B250,【最新】商品一覧!C:M,5,0),"")&amp;""</f>
        <v>100</v>
      </c>
      <c r="G250" s="63" t="str">
        <f>IFERROR(VLOOKUP(B250,【最新】商品一覧!C:M,6,0),"")&amp;""</f>
        <v>g</v>
      </c>
      <c r="H250" s="58" t="str">
        <f>IFERROR(VLOOKUP(B250,【最新】商品一覧!C:M,7,0),"")&amp;""</f>
        <v>ベルベーヌ</v>
      </c>
      <c r="I250" s="167">
        <f>VLOOKUP(テーブル3[[#This Row],[品番]],【最新】商品一覧!C:J,8,FALSE)</f>
        <v>600</v>
      </c>
      <c r="J250" s="163">
        <v>700</v>
      </c>
      <c r="K250" s="136"/>
      <c r="L250" s="48">
        <f>VLOOKUP(テーブル3[[#This Row],[ブランド名]],ブランドリスト[#All],5,FALSE)</f>
        <v>2</v>
      </c>
    </row>
    <row r="251" spans="2:12" hidden="1">
      <c r="B251" s="152">
        <v>2654</v>
      </c>
      <c r="C251" s="58" t="str">
        <f>IFERROR(VLOOKUP(B251,【最新】商品一覧!C:M,2,0),"")</f>
        <v>Lothantique／ロタンティック</v>
      </c>
      <c r="D251" s="58" t="str">
        <f>IFERROR(VLOOKUP(B251,【最新】商品一覧!C:M,3,0),"")</f>
        <v>マルセイユ</v>
      </c>
      <c r="E251" s="60" t="str">
        <f>IFERROR(VLOOKUP(B251,【最新】商品一覧!C:M,4,0),"")&amp;""</f>
        <v>マルセイユソープ</v>
      </c>
      <c r="F251" s="66" t="str">
        <f>IFERROR(VLOOKUP(B251,【最新】商品一覧!C:M,5,0),"")&amp;""</f>
        <v>100</v>
      </c>
      <c r="G251" s="63" t="str">
        <f>IFERROR(VLOOKUP(B251,【最新】商品一覧!C:M,6,0),"")&amp;""</f>
        <v>g</v>
      </c>
      <c r="H251" s="58" t="str">
        <f>IFERROR(VLOOKUP(B251,【最新】商品一覧!C:M,7,0),"")&amp;""</f>
        <v>オリーブ</v>
      </c>
      <c r="I251" s="167">
        <f>VLOOKUP(テーブル3[[#This Row],[品番]],【最新】商品一覧!C:J,8,FALSE)</f>
        <v>600</v>
      </c>
      <c r="J251" s="163">
        <v>700</v>
      </c>
      <c r="K251" s="136"/>
      <c r="L251" s="48">
        <f>VLOOKUP(テーブル3[[#This Row],[ブランド名]],ブランドリスト[#All],5,FALSE)</f>
        <v>2</v>
      </c>
    </row>
    <row r="252" spans="2:12" hidden="1">
      <c r="B252" s="152">
        <v>2656</v>
      </c>
      <c r="C252" s="58" t="str">
        <f>IFERROR(VLOOKUP(B252,【最新】商品一覧!C:M,2,0),"")</f>
        <v>Lothantique／ロタンティック</v>
      </c>
      <c r="D252" s="58" t="str">
        <f>IFERROR(VLOOKUP(B252,【最新】商品一覧!C:M,3,0),"")</f>
        <v>マルセイユ</v>
      </c>
      <c r="E252" s="60" t="str">
        <f>IFERROR(VLOOKUP(B252,【最新】商品一覧!C:M,4,0),"")&amp;""</f>
        <v>マルセイユソープ</v>
      </c>
      <c r="F252" s="66" t="str">
        <f>IFERROR(VLOOKUP(B252,【最新】商品一覧!C:M,5,0),"")&amp;""</f>
        <v>100</v>
      </c>
      <c r="G252" s="63" t="str">
        <f>IFERROR(VLOOKUP(B252,【最新】商品一覧!C:M,6,0),"")&amp;""</f>
        <v>g</v>
      </c>
      <c r="H252" s="58" t="str">
        <f>IFERROR(VLOOKUP(B252,【最新】商品一覧!C:M,7,0),"")&amp;""</f>
        <v>ホワイトティー</v>
      </c>
      <c r="I252" s="167">
        <f>VLOOKUP(テーブル3[[#This Row],[品番]],【最新】商品一覧!C:J,8,FALSE)</f>
        <v>600</v>
      </c>
      <c r="J252" s="163">
        <v>700</v>
      </c>
      <c r="K252" s="136"/>
      <c r="L252" s="48">
        <f>VLOOKUP(テーブル3[[#This Row],[ブランド名]],ブランドリスト[#All],5,FALSE)</f>
        <v>2</v>
      </c>
    </row>
    <row r="253" spans="2:12" hidden="1">
      <c r="B253" s="152">
        <v>2658</v>
      </c>
      <c r="C253" s="58" t="str">
        <f>IFERROR(VLOOKUP(B253,【最新】商品一覧!C:M,2,0),"")</f>
        <v>Lothantique／ロタンティック</v>
      </c>
      <c r="D253" s="58" t="str">
        <f>IFERROR(VLOOKUP(B253,【最新】商品一覧!C:M,3,0),"")</f>
        <v>マルセイユ</v>
      </c>
      <c r="E253" s="60" t="str">
        <f>IFERROR(VLOOKUP(B253,【最新】商品一覧!C:M,4,0),"")&amp;""</f>
        <v>マルセイユソープ</v>
      </c>
      <c r="F253" s="66" t="str">
        <f>IFERROR(VLOOKUP(B253,【最新】商品一覧!C:M,5,0),"")&amp;""</f>
        <v>100</v>
      </c>
      <c r="G253" s="63" t="str">
        <f>IFERROR(VLOOKUP(B253,【最新】商品一覧!C:M,6,0),"")&amp;""</f>
        <v>g</v>
      </c>
      <c r="H253" s="58" t="str">
        <f>IFERROR(VLOOKUP(B253,【最新】商品一覧!C:M,7,0),"")&amp;""</f>
        <v>ティアラ</v>
      </c>
      <c r="I253" s="167">
        <f>VLOOKUP(テーブル3[[#This Row],[品番]],【最新】商品一覧!C:J,8,FALSE)</f>
        <v>600</v>
      </c>
      <c r="J253" s="163">
        <v>700</v>
      </c>
      <c r="K253" s="136"/>
      <c r="L253" s="48">
        <f>VLOOKUP(テーブル3[[#This Row],[ブランド名]],ブランドリスト[#All],5,FALSE)</f>
        <v>2</v>
      </c>
    </row>
    <row r="254" spans="2:12">
      <c r="B254" s="141">
        <v>2900</v>
      </c>
      <c r="C254" s="58" t="str">
        <f>IFERROR(VLOOKUP(B254,【最新】商品一覧!C:M,2,0),"")</f>
        <v>Lothantique／ロタンティック</v>
      </c>
      <c r="D254" s="58" t="str">
        <f>IFERROR(VLOOKUP(B254,【最新】商品一覧!C:M,3,0),"")</f>
        <v>ミレー・エ・ベルトー</v>
      </c>
      <c r="E254" s="60" t="str">
        <f>IFERROR(VLOOKUP(B254,【最新】商品一覧!C:M,4,0),"")&amp;""</f>
        <v>オードパルファム</v>
      </c>
      <c r="F254" s="66" t="str">
        <f>IFERROR(VLOOKUP(B254,【最新】商品一覧!C:M,5,0),"")&amp;""</f>
        <v>100</v>
      </c>
      <c r="G254" s="63" t="str">
        <f>IFERROR(VLOOKUP(B254,【最新】商品一覧!C:M,6,0),"")&amp;""</f>
        <v>ml</v>
      </c>
      <c r="H254" s="58" t="str">
        <f>IFERROR(VLOOKUP(B254,【最新】商品一覧!C:M,7,0),"")&amp;""</f>
        <v>＃１　フォーユー</v>
      </c>
      <c r="I254" s="167">
        <f>VLOOKUP(テーブル3[[#This Row],[品番]],【最新】商品一覧!C:J,8,FALSE)</f>
        <v>15000</v>
      </c>
      <c r="J254" s="163">
        <v>18000</v>
      </c>
      <c r="K254" s="136" t="s">
        <v>2592</v>
      </c>
      <c r="L254" s="48">
        <f>VLOOKUP(テーブル3[[#This Row],[ブランド名]],ブランドリスト[#All],5,FALSE)</f>
        <v>2</v>
      </c>
    </row>
    <row r="255" spans="2:12" hidden="1">
      <c r="B255" s="141">
        <v>2901</v>
      </c>
      <c r="C255" s="58" t="str">
        <f>IFERROR(VLOOKUP(B255,【最新】商品一覧!C:M,2,0),"")</f>
        <v>Lothantique／ロタンティック</v>
      </c>
      <c r="D255" s="58" t="str">
        <f>IFERROR(VLOOKUP(B255,【最新】商品一覧!C:M,3,0),"")</f>
        <v>ミレー・エ・ベルトー</v>
      </c>
      <c r="E255" s="60" t="str">
        <f>IFERROR(VLOOKUP(B255,【最新】商品一覧!C:M,4,0),"")&amp;""</f>
        <v>オードパルファム</v>
      </c>
      <c r="F255" s="66" t="str">
        <f>IFERROR(VLOOKUP(B255,【最新】商品一覧!C:M,5,0),"")&amp;""</f>
        <v>100</v>
      </c>
      <c r="G255" s="63" t="str">
        <f>IFERROR(VLOOKUP(B255,【最新】商品一覧!C:M,6,0),"")&amp;""</f>
        <v>ml</v>
      </c>
      <c r="H255" s="58" t="str">
        <f>IFERROR(VLOOKUP(B255,【最新】商品一覧!C:M,7,0),"")&amp;""</f>
        <v>＃２　スピリタス</v>
      </c>
      <c r="I255" s="167">
        <f>VLOOKUP(テーブル3[[#This Row],[品番]],【最新】商品一覧!C:J,8,FALSE)</f>
        <v>15000</v>
      </c>
      <c r="J255" s="163">
        <v>18000</v>
      </c>
      <c r="K255" s="136"/>
      <c r="L255" s="48">
        <f>VLOOKUP(テーブル3[[#This Row],[ブランド名]],ブランドリスト[#All],5,FALSE)</f>
        <v>2</v>
      </c>
    </row>
    <row r="256" spans="2:12" hidden="1">
      <c r="B256" s="141">
        <v>2902</v>
      </c>
      <c r="C256" s="58" t="str">
        <f>IFERROR(VLOOKUP(B256,【最新】商品一覧!C:M,2,0),"")</f>
        <v>Lothantique／ロタンティック</v>
      </c>
      <c r="D256" s="58" t="str">
        <f>IFERROR(VLOOKUP(B256,【最新】商品一覧!C:M,3,0),"")</f>
        <v>ミレー・エ・ベルトー</v>
      </c>
      <c r="E256" s="60" t="str">
        <f>IFERROR(VLOOKUP(B256,【最新】商品一覧!C:M,4,0),"")&amp;""</f>
        <v>オードパルファム</v>
      </c>
      <c r="F256" s="66" t="str">
        <f>IFERROR(VLOOKUP(B256,【最新】商品一覧!C:M,5,0),"")&amp;""</f>
        <v>100</v>
      </c>
      <c r="G256" s="63" t="str">
        <f>IFERROR(VLOOKUP(B256,【最新】商品一覧!C:M,6,0),"")&amp;""</f>
        <v>ml</v>
      </c>
      <c r="H256" s="58" t="str">
        <f>IFERROR(VLOOKUP(B256,【最新】商品一覧!C:M,7,0),"")&amp;""</f>
        <v>＃３　グリーン</v>
      </c>
      <c r="I256" s="167">
        <f>VLOOKUP(テーブル3[[#This Row],[品番]],【最新】商品一覧!C:J,8,FALSE)</f>
        <v>15000</v>
      </c>
      <c r="J256" s="163">
        <v>18000</v>
      </c>
      <c r="K256" s="136"/>
      <c r="L256" s="48">
        <f>VLOOKUP(テーブル3[[#This Row],[ブランド名]],ブランドリスト[#All],5,FALSE)</f>
        <v>2</v>
      </c>
    </row>
    <row r="257" spans="2:12" hidden="1">
      <c r="B257" s="141">
        <v>2903</v>
      </c>
      <c r="C257" s="58" t="str">
        <f>IFERROR(VLOOKUP(B257,【最新】商品一覧!C:M,2,0),"")</f>
        <v>Lothantique／ロタンティック</v>
      </c>
      <c r="D257" s="58" t="str">
        <f>IFERROR(VLOOKUP(B257,【最新】商品一覧!C:M,3,0),"")</f>
        <v>ミレー・エ・ベルトー</v>
      </c>
      <c r="E257" s="60" t="str">
        <f>IFERROR(VLOOKUP(B257,【最新】商品一覧!C:M,4,0),"")&amp;""</f>
        <v>オードパルファム</v>
      </c>
      <c r="F257" s="66" t="str">
        <f>IFERROR(VLOOKUP(B257,【最新】商品一覧!C:M,5,0),"")&amp;""</f>
        <v>100</v>
      </c>
      <c r="G257" s="63" t="str">
        <f>IFERROR(VLOOKUP(B257,【最新】商品一覧!C:M,6,0),"")&amp;""</f>
        <v>ml</v>
      </c>
      <c r="H257" s="58" t="str">
        <f>IFERROR(VLOOKUP(B257,【最新】商品一覧!C:M,7,0),"")&amp;""</f>
        <v>クワイエットモーニング</v>
      </c>
      <c r="I257" s="167">
        <f>VLOOKUP(テーブル3[[#This Row],[品番]],【最新】商品一覧!C:J,8,FALSE)</f>
        <v>15000</v>
      </c>
      <c r="J257" s="163">
        <v>18000</v>
      </c>
      <c r="K257" s="136"/>
      <c r="L257" s="48">
        <f>VLOOKUP(テーブル3[[#This Row],[ブランド名]],ブランドリスト[#All],5,FALSE)</f>
        <v>2</v>
      </c>
    </row>
    <row r="258" spans="2:12" hidden="1">
      <c r="B258" s="141">
        <v>2904</v>
      </c>
      <c r="C258" s="58" t="str">
        <f>IFERROR(VLOOKUP(B258,【最新】商品一覧!C:M,2,0),"")</f>
        <v>Lothantique／ロタンティック</v>
      </c>
      <c r="D258" s="58" t="str">
        <f>IFERROR(VLOOKUP(B258,【最新】商品一覧!C:M,3,0),"")</f>
        <v>ミレー・エ・ベルトー</v>
      </c>
      <c r="E258" s="60" t="str">
        <f>IFERROR(VLOOKUP(B258,【最新】商品一覧!C:M,4,0),"")&amp;""</f>
        <v>オードパルファム</v>
      </c>
      <c r="F258" s="66" t="str">
        <f>IFERROR(VLOOKUP(B258,【最新】商品一覧!C:M,5,0),"")&amp;""</f>
        <v>100</v>
      </c>
      <c r="G258" s="63" t="str">
        <f>IFERROR(VLOOKUP(B258,【最新】商品一覧!C:M,6,0),"")&amp;""</f>
        <v>ml</v>
      </c>
      <c r="H258" s="58" t="str">
        <f>IFERROR(VLOOKUP(B258,【最新】商品一覧!C:M,7,0),"")&amp;""</f>
        <v>シャンティシャンティ</v>
      </c>
      <c r="I258" s="167">
        <f>VLOOKUP(テーブル3[[#This Row],[品番]],【最新】商品一覧!C:J,8,FALSE)</f>
        <v>15000</v>
      </c>
      <c r="J258" s="163">
        <v>18000</v>
      </c>
      <c r="K258" s="136"/>
      <c r="L258" s="48">
        <f>VLOOKUP(テーブル3[[#This Row],[ブランド名]],ブランドリスト[#All],5,FALSE)</f>
        <v>2</v>
      </c>
    </row>
    <row r="259" spans="2:12" hidden="1">
      <c r="B259" s="141">
        <v>2907</v>
      </c>
      <c r="C259" s="58" t="str">
        <f>IFERROR(VLOOKUP(B259,【最新】商品一覧!C:M,2,0),"")</f>
        <v>Lothantique／ロタンティック</v>
      </c>
      <c r="D259" s="58" t="str">
        <f>IFERROR(VLOOKUP(B259,【最新】商品一覧!C:M,3,0),"")</f>
        <v>ミレー・エ・ベルトー</v>
      </c>
      <c r="E259" s="60" t="str">
        <f>IFERROR(VLOOKUP(B259,【最新】商品一覧!C:M,4,0),"")&amp;""</f>
        <v>オードパルファム</v>
      </c>
      <c r="F259" s="66" t="str">
        <f>IFERROR(VLOOKUP(B259,【最新】商品一覧!C:M,5,0),"")&amp;""</f>
        <v>100</v>
      </c>
      <c r="G259" s="63" t="str">
        <f>IFERROR(VLOOKUP(B259,【最新】商品一覧!C:M,6,0),"")&amp;""</f>
        <v>ml</v>
      </c>
      <c r="H259" s="58" t="str">
        <f>IFERROR(VLOOKUP(B259,【最新】商品一覧!C:M,7,0),"")&amp;""</f>
        <v>オオーォォオオォー</v>
      </c>
      <c r="I259" s="167">
        <f>VLOOKUP(テーブル3[[#This Row],[品番]],【最新】商品一覧!C:J,8,FALSE)</f>
        <v>15000</v>
      </c>
      <c r="J259" s="163">
        <v>18000</v>
      </c>
      <c r="K259" s="136"/>
      <c r="L259" s="48">
        <f>VLOOKUP(テーブル3[[#This Row],[ブランド名]],ブランドリスト[#All],5,FALSE)</f>
        <v>2</v>
      </c>
    </row>
    <row r="260" spans="2:12" hidden="1">
      <c r="B260" s="141">
        <v>2909</v>
      </c>
      <c r="C260" s="58" t="str">
        <f>IFERROR(VLOOKUP(B260,【最新】商品一覧!C:M,2,0),"")</f>
        <v>Lothantique／ロタンティック</v>
      </c>
      <c r="D260" s="58" t="str">
        <f>IFERROR(VLOOKUP(B260,【最新】商品一覧!C:M,3,0),"")</f>
        <v>ミレー・エ・ベルトー</v>
      </c>
      <c r="E260" s="60" t="str">
        <f>IFERROR(VLOOKUP(B260,【最新】商品一覧!C:M,4,0),"")&amp;""</f>
        <v>オードパルファム</v>
      </c>
      <c r="F260" s="66" t="str">
        <f>IFERROR(VLOOKUP(B260,【最新】商品一覧!C:M,5,0),"")&amp;""</f>
        <v>100</v>
      </c>
      <c r="G260" s="63" t="str">
        <f>IFERROR(VLOOKUP(B260,【最新】商品一覧!C:M,6,0),"")&amp;""</f>
        <v>ml</v>
      </c>
      <c r="H260" s="58" t="str">
        <f>IFERROR(VLOOKUP(B260,【最新】商品一覧!C:M,7,0),"")&amp;""</f>
        <v>スタディ＃１７</v>
      </c>
      <c r="I260" s="167">
        <f>VLOOKUP(テーブル3[[#This Row],[品番]],【最新】商品一覧!C:J,8,FALSE)</f>
        <v>15000</v>
      </c>
      <c r="J260" s="163">
        <v>18000</v>
      </c>
      <c r="K260" s="136"/>
      <c r="L260" s="48">
        <f>VLOOKUP(テーブル3[[#This Row],[ブランド名]],ブランドリスト[#All],5,FALSE)</f>
        <v>2</v>
      </c>
    </row>
    <row r="261" spans="2:12" hidden="1">
      <c r="B261" s="141">
        <v>2910</v>
      </c>
      <c r="C261" s="58" t="str">
        <f>IFERROR(VLOOKUP(B261,【最新】商品一覧!C:M,2,0),"")</f>
        <v>Lothantique／ロタンティック</v>
      </c>
      <c r="D261" s="58" t="str">
        <f>IFERROR(VLOOKUP(B261,【最新】商品一覧!C:M,3,0),"")</f>
        <v>ミレー・エ・ベルトー</v>
      </c>
      <c r="E261" s="60" t="str">
        <f>IFERROR(VLOOKUP(B261,【最新】商品一覧!C:M,4,0),"")&amp;""</f>
        <v>オードパルファム</v>
      </c>
      <c r="F261" s="66" t="str">
        <f>IFERROR(VLOOKUP(B261,【最新】商品一覧!C:M,5,0),"")&amp;""</f>
        <v>100</v>
      </c>
      <c r="G261" s="63" t="str">
        <f>IFERROR(VLOOKUP(B261,【最新】商品一覧!C:M,6,0),"")&amp;""</f>
        <v>ml</v>
      </c>
      <c r="H261" s="58" t="str">
        <f>IFERROR(VLOOKUP(B261,【最新】商品一覧!C:M,7,0),"")&amp;""</f>
        <v>トゥルシビバ！</v>
      </c>
      <c r="I261" s="167">
        <f>VLOOKUP(テーブル3[[#This Row],[品番]],【最新】商品一覧!C:J,8,FALSE)</f>
        <v>15000</v>
      </c>
      <c r="J261" s="163">
        <v>18000</v>
      </c>
      <c r="K261" s="136"/>
      <c r="L261" s="48">
        <f>VLOOKUP(テーブル3[[#This Row],[ブランド名]],ブランドリスト[#All],5,FALSE)</f>
        <v>2</v>
      </c>
    </row>
    <row r="262" spans="2:12" hidden="1">
      <c r="B262" s="141">
        <v>2911</v>
      </c>
      <c r="C262" s="58" t="str">
        <f>IFERROR(VLOOKUP(B262,【最新】商品一覧!C:M,2,0),"")</f>
        <v>Lothantique／ロタンティック</v>
      </c>
      <c r="D262" s="58" t="str">
        <f>IFERROR(VLOOKUP(B262,【最新】商品一覧!C:M,3,0),"")</f>
        <v>ミレー・エ・ベルトー</v>
      </c>
      <c r="E262" s="60" t="str">
        <f>IFERROR(VLOOKUP(B262,【最新】商品一覧!C:M,4,0),"")&amp;""</f>
        <v>オードパルファム</v>
      </c>
      <c r="F262" s="66" t="str">
        <f>IFERROR(VLOOKUP(B262,【最新】商品一覧!C:M,5,0),"")&amp;""</f>
        <v>100</v>
      </c>
      <c r="G262" s="63" t="str">
        <f>IFERROR(VLOOKUP(B262,【最新】商品一覧!C:M,6,0),"")&amp;""</f>
        <v>ml</v>
      </c>
      <c r="H262" s="58" t="str">
        <f>IFERROR(VLOOKUP(B262,【最新】商品一覧!C:M,7,0),"")&amp;""</f>
        <v>ミントミント</v>
      </c>
      <c r="I262" s="167">
        <f>VLOOKUP(テーブル3[[#This Row],[品番]],【最新】商品一覧!C:J,8,FALSE)</f>
        <v>15000</v>
      </c>
      <c r="J262" s="163">
        <v>18000</v>
      </c>
      <c r="K262" s="136"/>
      <c r="L262" s="48">
        <f>VLOOKUP(テーブル3[[#This Row],[ブランド名]],ブランドリスト[#All],5,FALSE)</f>
        <v>2</v>
      </c>
    </row>
    <row r="263" spans="2:12" hidden="1">
      <c r="B263" s="141">
        <v>2912</v>
      </c>
      <c r="C263" s="58" t="str">
        <f>IFERROR(VLOOKUP(B263,【最新】商品一覧!C:M,2,0),"")</f>
        <v>Lothantique／ロタンティック</v>
      </c>
      <c r="D263" s="58" t="str">
        <f>IFERROR(VLOOKUP(B263,【最新】商品一覧!C:M,3,0),"")</f>
        <v>ミレー・エ・ベルトー</v>
      </c>
      <c r="E263" s="60" t="str">
        <f>IFERROR(VLOOKUP(B263,【最新】商品一覧!C:M,4,0),"")&amp;""</f>
        <v>オードパルファム</v>
      </c>
      <c r="F263" s="66" t="str">
        <f>IFERROR(VLOOKUP(B263,【最新】商品一覧!C:M,5,0),"")&amp;""</f>
        <v>100</v>
      </c>
      <c r="G263" s="63" t="str">
        <f>IFERROR(VLOOKUP(B263,【最新】商品一覧!C:M,6,0),"")&amp;""</f>
        <v>ml</v>
      </c>
      <c r="H263" s="58" t="str">
        <f>IFERROR(VLOOKUP(B263,【最新】商品一覧!C:M,7,0),"")&amp;""</f>
        <v>アイマラ</v>
      </c>
      <c r="I263" s="167">
        <f>VLOOKUP(テーブル3[[#This Row],[品番]],【最新】商品一覧!C:J,8,FALSE)</f>
        <v>15000</v>
      </c>
      <c r="J263" s="163">
        <v>18000</v>
      </c>
      <c r="K263" s="136"/>
      <c r="L263" s="48">
        <f>VLOOKUP(テーブル3[[#This Row],[ブランド名]],ブランドリスト[#All],5,FALSE)</f>
        <v>2</v>
      </c>
    </row>
    <row r="264" spans="2:12">
      <c r="B264" s="152">
        <v>5892</v>
      </c>
      <c r="C264" s="58" t="str">
        <f>IFERROR(VLOOKUP(B264,【最新】商品一覧!C:M,2,0),"")</f>
        <v>FER A CHEVAL／フェール・シュヴァル</v>
      </c>
      <c r="D264" s="58" t="str">
        <f>IFERROR(VLOOKUP(B264,【最新】商品一覧!C:M,3,0),"")</f>
        <v>お洗濯用</v>
      </c>
      <c r="E264" s="60" t="str">
        <f>IFERROR(VLOOKUP(B264,【最新】商品一覧!C:M,4,0),"")&amp;""</f>
        <v>ランドリーソープ　２Ｌ</v>
      </c>
      <c r="F264" s="66" t="str">
        <f>IFERROR(VLOOKUP(B264,【最新】商品一覧!C:M,5,0),"")&amp;""</f>
        <v>2000</v>
      </c>
      <c r="G264" s="63" t="str">
        <f>IFERROR(VLOOKUP(B264,【最新】商品一覧!C:M,6,0),"")&amp;""</f>
        <v>ml</v>
      </c>
      <c r="H264" s="58" t="str">
        <f>IFERROR(VLOOKUP(B264,【最新】商品一覧!C:M,7,0),"")&amp;""</f>
        <v>-</v>
      </c>
      <c r="I264" s="167">
        <f>VLOOKUP(テーブル3[[#This Row],[品番]],【最新】商品一覧!C:J,8,FALSE)</f>
        <v>4500</v>
      </c>
      <c r="J264" s="163">
        <v>5000</v>
      </c>
      <c r="K264" s="136" t="s">
        <v>2601</v>
      </c>
      <c r="L264" s="48">
        <f>VLOOKUP(テーブル3[[#This Row],[ブランド名]],ブランドリスト[#All],5,FALSE)</f>
        <v>4</v>
      </c>
    </row>
    <row r="265" spans="2:12">
      <c r="B265" s="152">
        <v>5891</v>
      </c>
      <c r="C265" s="58" t="str">
        <f>IFERROR(VLOOKUP(B265,【最新】商品一覧!C:M,2,0),"")</f>
        <v>FER A CHEVAL／フェール・シュヴァル</v>
      </c>
      <c r="D265" s="58" t="str">
        <f>IFERROR(VLOOKUP(B265,【最新】商品一覧!C:M,3,0),"")</f>
        <v>お洗濯用</v>
      </c>
      <c r="E265" s="60" t="str">
        <f>IFERROR(VLOOKUP(B265,【最新】商品一覧!C:M,4,0),"")&amp;""</f>
        <v>マルセイユソープ（フレーク）</v>
      </c>
      <c r="F265" s="66" t="str">
        <f>IFERROR(VLOOKUP(B265,【最新】商品一覧!C:M,5,0),"")&amp;""</f>
        <v>750</v>
      </c>
      <c r="G265" s="63" t="str">
        <f>IFERROR(VLOOKUP(B265,【最新】商品一覧!C:M,6,0),"")&amp;""</f>
        <v>g</v>
      </c>
      <c r="H265" s="58" t="str">
        <f>IFERROR(VLOOKUP(B265,【最新】商品一覧!C:M,7,0),"")&amp;""</f>
        <v>巾着入り</v>
      </c>
      <c r="I265" s="167">
        <f>VLOOKUP(テーブル3[[#This Row],[品番]],【最新】商品一覧!C:J,8,FALSE)</f>
        <v>3200</v>
      </c>
      <c r="J265" s="163">
        <v>3800</v>
      </c>
      <c r="K265" s="136" t="s">
        <v>2600</v>
      </c>
      <c r="L265" s="48">
        <f>VLOOKUP(テーブル3[[#This Row],[ブランド名]],ブランドリスト[#All],5,FALSE)</f>
        <v>4</v>
      </c>
    </row>
    <row r="266" spans="2:12">
      <c r="B266" s="152">
        <v>5890</v>
      </c>
      <c r="C266" s="58" t="str">
        <f>IFERROR(VLOOKUP(B266,【最新】商品一覧!C:M,2,0),"")</f>
        <v>FER A CHEVAL／フェール・シュヴァル</v>
      </c>
      <c r="D266" s="58" t="str">
        <f>IFERROR(VLOOKUP(B266,【最新】商品一覧!C:M,3,0),"")</f>
        <v>お洗濯用</v>
      </c>
      <c r="E266" s="60" t="str">
        <f>IFERROR(VLOOKUP(B266,【最新】商品一覧!C:M,4,0),"")&amp;""</f>
        <v>マルセイユソープ（フレーク）</v>
      </c>
      <c r="F266" s="66" t="str">
        <f>IFERROR(VLOOKUP(B266,【最新】商品一覧!C:M,5,0),"")&amp;""</f>
        <v>400</v>
      </c>
      <c r="G266" s="63" t="str">
        <f>IFERROR(VLOOKUP(B266,【最新】商品一覧!C:M,6,0),"")&amp;""</f>
        <v>g</v>
      </c>
      <c r="H266" s="58" t="str">
        <f>IFERROR(VLOOKUP(B266,【最新】商品一覧!C:M,7,0),"")&amp;""</f>
        <v>ジャー入り</v>
      </c>
      <c r="I266" s="167">
        <f>VLOOKUP(テーブル3[[#This Row],[品番]],【最新】商品一覧!C:J,8,FALSE)</f>
        <v>2200</v>
      </c>
      <c r="J266" s="163">
        <v>2600</v>
      </c>
      <c r="K266" s="136" t="s">
        <v>2601</v>
      </c>
      <c r="L266" s="48">
        <f>VLOOKUP(テーブル3[[#This Row],[ブランド名]],ブランドリスト[#All],5,FALSE)</f>
        <v>4</v>
      </c>
    </row>
    <row r="267" spans="2:12">
      <c r="B267" s="152">
        <v>5893</v>
      </c>
      <c r="C267" s="58" t="str">
        <f>IFERROR(VLOOKUP(B267,【最新】商品一覧!C:M,2,0),"")</f>
        <v>FER A CHEVAL／フェール・シュヴァル</v>
      </c>
      <c r="D267" s="58" t="str">
        <f>IFERROR(VLOOKUP(B267,【最新】商品一覧!C:M,3,0),"")</f>
        <v>お洗濯用</v>
      </c>
      <c r="E267" s="60" t="str">
        <f>IFERROR(VLOOKUP(B267,【最新】商品一覧!C:M,4,0),"")&amp;""</f>
        <v>ステインリムーバー</v>
      </c>
      <c r="F267" s="66" t="str">
        <f>IFERROR(VLOOKUP(B267,【最新】商品一覧!C:M,5,0),"")&amp;""</f>
        <v>150</v>
      </c>
      <c r="G267" s="63" t="str">
        <f>IFERROR(VLOOKUP(B267,【最新】商品一覧!C:M,6,0),"")&amp;""</f>
        <v>g</v>
      </c>
      <c r="H267" s="58" t="str">
        <f>IFERROR(VLOOKUP(B267,【最新】商品一覧!C:M,7,0),"")&amp;""</f>
        <v>-</v>
      </c>
      <c r="I267" s="167">
        <f>VLOOKUP(テーブル3[[#This Row],[品番]],【最新】商品一覧!C:J,8,FALSE)</f>
        <v>600</v>
      </c>
      <c r="J267" s="163">
        <v>800</v>
      </c>
      <c r="K267" s="136" t="s">
        <v>2600</v>
      </c>
      <c r="L267" s="48">
        <f>VLOOKUP(テーブル3[[#This Row],[ブランド名]],ブランドリスト[#All],5,FALSE)</f>
        <v>4</v>
      </c>
    </row>
    <row r="268" spans="2:12">
      <c r="B268" s="152">
        <v>5896</v>
      </c>
      <c r="C268" s="58" t="str">
        <f>IFERROR(VLOOKUP(B268,【最新】商品一覧!C:M,2,0),"")</f>
        <v>FER A CHEVAL／フェール・シュヴァル</v>
      </c>
      <c r="D268" s="58" t="str">
        <f>IFERROR(VLOOKUP(B268,【最新】商品一覧!C:M,3,0),"")</f>
        <v>お掃除用</v>
      </c>
      <c r="E268" s="60" t="str">
        <f>IFERROR(VLOOKUP(B268,【最新】商品一覧!C:M,4,0),"")&amp;""</f>
        <v>フロアクリーナー１L</v>
      </c>
      <c r="F268" s="66" t="str">
        <f>IFERROR(VLOOKUP(B268,【最新】商品一覧!C:M,5,0),"")&amp;""</f>
        <v>1000</v>
      </c>
      <c r="G268" s="63" t="str">
        <f>IFERROR(VLOOKUP(B268,【最新】商品一覧!C:M,6,0),"")&amp;""</f>
        <v>ml</v>
      </c>
      <c r="H268" s="58" t="str">
        <f>IFERROR(VLOOKUP(B268,【最新】商品一覧!C:M,7,0),"")&amp;""</f>
        <v/>
      </c>
      <c r="I268" s="167">
        <f>VLOOKUP(テーブル3[[#This Row],[品番]],【最新】商品一覧!C:J,8,FALSE)</f>
        <v>2400</v>
      </c>
      <c r="J268" s="163">
        <v>2800</v>
      </c>
      <c r="K268" s="136" t="s">
        <v>2600</v>
      </c>
      <c r="L268" s="48">
        <f>VLOOKUP(テーブル3[[#This Row],[ブランド名]],ブランドリスト[#All],5,FALSE)</f>
        <v>4</v>
      </c>
    </row>
    <row r="269" spans="2:12">
      <c r="B269" s="152">
        <v>5898</v>
      </c>
      <c r="C269" s="58" t="str">
        <f>IFERROR(VLOOKUP(B269,【最新】商品一覧!C:M,2,0),"")</f>
        <v>FER A CHEVAL／フェール・シュヴァル</v>
      </c>
      <c r="D269" s="58" t="str">
        <f>IFERROR(VLOOKUP(B269,【最新】商品一覧!C:M,3,0),"")</f>
        <v>お掃除用</v>
      </c>
      <c r="E269" s="60" t="str">
        <f>IFERROR(VLOOKUP(B269,【最新】商品一覧!C:M,4,0),"")&amp;""</f>
        <v>ソーダクリスタル（重曹）</v>
      </c>
      <c r="F269" s="66" t="str">
        <f>IFERROR(VLOOKUP(B269,【最新】商品一覧!C:M,5,0),"")&amp;""</f>
        <v>1</v>
      </c>
      <c r="G269" s="63" t="str">
        <f>IFERROR(VLOOKUP(B269,【最新】商品一覧!C:M,6,0),"")&amp;""</f>
        <v>kg</v>
      </c>
      <c r="H269" s="58" t="str">
        <f>IFERROR(VLOOKUP(B269,【最新】商品一覧!C:M,7,0),"")&amp;""</f>
        <v/>
      </c>
      <c r="I269" s="167">
        <f>VLOOKUP(テーブル3[[#This Row],[品番]],【最新】商品一覧!C:J,8,FALSE)</f>
        <v>1400</v>
      </c>
      <c r="J269" s="163">
        <v>1600</v>
      </c>
      <c r="K269" s="136" t="s">
        <v>2601</v>
      </c>
      <c r="L269" s="48">
        <f>VLOOKUP(テーブル3[[#This Row],[ブランド名]],ブランドリスト[#All],5,FALSE)</f>
        <v>4</v>
      </c>
    </row>
    <row r="270" spans="2:12">
      <c r="B270" s="152">
        <v>5897</v>
      </c>
      <c r="C270" s="58" t="str">
        <f>IFERROR(VLOOKUP(B270,【最新】商品一覧!C:M,2,0),"")</f>
        <v>FER A CHEVAL／フェール・シュヴァル</v>
      </c>
      <c r="D270" s="58" t="str">
        <f>IFERROR(VLOOKUP(B270,【最新】商品一覧!C:M,3,0),"")</f>
        <v>お掃除用</v>
      </c>
      <c r="E270" s="60" t="str">
        <f>IFERROR(VLOOKUP(B270,【最新】商品一覧!C:M,4,0),"")&amp;""</f>
        <v>ディッシュソープ</v>
      </c>
      <c r="F270" s="66" t="str">
        <f>IFERROR(VLOOKUP(B270,【最新】商品一覧!C:M,5,0),"")&amp;""</f>
        <v>500</v>
      </c>
      <c r="G270" s="63" t="str">
        <f>IFERROR(VLOOKUP(B270,【最新】商品一覧!C:M,6,0),"")&amp;""</f>
        <v>ml</v>
      </c>
      <c r="H270" s="58" t="str">
        <f>IFERROR(VLOOKUP(B270,【最新】商品一覧!C:M,7,0),"")&amp;""</f>
        <v/>
      </c>
      <c r="I270" s="167">
        <f>VLOOKUP(テーブル3[[#This Row],[品番]],【最新】商品一覧!C:J,8,FALSE)</f>
        <v>900</v>
      </c>
      <c r="J270" s="163">
        <v>1200</v>
      </c>
      <c r="K270" s="136" t="s">
        <v>2601</v>
      </c>
      <c r="L270" s="48">
        <f>VLOOKUP(テーブル3[[#This Row],[ブランド名]],ブランドリスト[#All],5,FALSE)</f>
        <v>4</v>
      </c>
    </row>
    <row r="271" spans="2:12">
      <c r="B271" s="152">
        <v>5940</v>
      </c>
      <c r="C271" s="58" t="str">
        <f>IFERROR(VLOOKUP(B271,【最新】商品一覧!C:M,2,0),"")</f>
        <v>FER A CHEVAL／フェール・シュヴァル</v>
      </c>
      <c r="D271" s="58" t="str">
        <f>IFERROR(VLOOKUP(B271,【最新】商品一覧!C:M,3,0),"")</f>
        <v>ソープ用缶ケース</v>
      </c>
      <c r="E271" s="60" t="str">
        <f>IFERROR(VLOOKUP(B271,【最新】商品一覧!C:M,4,0),"")&amp;""</f>
        <v>ソープ用缶ケース</v>
      </c>
      <c r="F271" s="66" t="str">
        <f>IFERROR(VLOOKUP(B271,【最新】商品一覧!C:M,5,0),"")&amp;""</f>
        <v>30</v>
      </c>
      <c r="G271" s="63" t="str">
        <f>IFERROR(VLOOKUP(B271,【最新】商品一覧!C:M,6,0),"")&amp;""</f>
        <v>g</v>
      </c>
      <c r="H271" s="58" t="str">
        <f>IFERROR(VLOOKUP(B271,【最新】商品一覧!C:M,7,0),"")&amp;""</f>
        <v>シルバー</v>
      </c>
      <c r="I271" s="167">
        <f>VLOOKUP(テーブル3[[#This Row],[品番]],【最新】商品一覧!C:J,8,FALSE)</f>
        <v>1400</v>
      </c>
      <c r="J271" s="163">
        <v>1800</v>
      </c>
      <c r="K271" s="136" t="s">
        <v>565</v>
      </c>
      <c r="L271" s="48">
        <f>VLOOKUP(テーブル3[[#This Row],[ブランド名]],ブランドリスト[#All],5,FALSE)</f>
        <v>4</v>
      </c>
    </row>
    <row r="272" spans="2:12">
      <c r="B272" s="152">
        <v>5885</v>
      </c>
      <c r="C272" s="58" t="str">
        <f>IFERROR(VLOOKUP(B272,【最新】商品一覧!C:M,2,0),"")</f>
        <v>FER A CHEVAL／フェール・シュヴァル</v>
      </c>
      <c r="D272" s="58" t="str">
        <f>IFERROR(VLOOKUP(B272,【最新】商品一覧!C:M,3,0),"")</f>
        <v>ブラックソープ</v>
      </c>
      <c r="E272" s="60" t="str">
        <f>IFERROR(VLOOKUP(B272,【最新】商品一覧!C:M,4,0),"")&amp;""</f>
        <v>ペーストタイプ</v>
      </c>
      <c r="F272" s="66" t="str">
        <f>IFERROR(VLOOKUP(B272,【最新】商品一覧!C:M,5,0),"")&amp;""</f>
        <v>500</v>
      </c>
      <c r="G272" s="63" t="str">
        <f>IFERROR(VLOOKUP(B272,【最新】商品一覧!C:M,6,0),"")&amp;""</f>
        <v>g</v>
      </c>
      <c r="H272" s="58" t="str">
        <f>IFERROR(VLOOKUP(B272,【最新】商品一覧!C:M,7,0),"")&amp;""</f>
        <v>無香料</v>
      </c>
      <c r="I272" s="167">
        <f>VLOOKUP(テーブル3[[#This Row],[品番]],【最新】商品一覧!C:J,8,FALSE)</f>
        <v>2000</v>
      </c>
      <c r="J272" s="163">
        <v>2400</v>
      </c>
      <c r="K272" s="136" t="s">
        <v>2600</v>
      </c>
      <c r="L272" s="48">
        <f>VLOOKUP(テーブル3[[#This Row],[ブランド名]],ブランドリスト[#All],5,FALSE)</f>
        <v>4</v>
      </c>
    </row>
    <row r="273" spans="2:12">
      <c r="B273" s="152">
        <v>5887</v>
      </c>
      <c r="C273" s="58" t="str">
        <f>IFERROR(VLOOKUP(B273,【最新】商品一覧!C:M,2,0),"")</f>
        <v>FER A CHEVAL／フェール・シュヴァル</v>
      </c>
      <c r="D273" s="58" t="str">
        <f>IFERROR(VLOOKUP(B273,【最新】商品一覧!C:M,3,0),"")</f>
        <v>ブラックソープ</v>
      </c>
      <c r="E273" s="60" t="str">
        <f>IFERROR(VLOOKUP(B273,【最新】商品一覧!C:M,4,0),"")&amp;""</f>
        <v>リキッドタイプ（ﾗﾍﾞﾝﾀﾞｰ）</v>
      </c>
      <c r="F273" s="66" t="str">
        <f>IFERROR(VLOOKUP(B273,【最新】商品一覧!C:M,5,0),"")&amp;""</f>
        <v>500</v>
      </c>
      <c r="G273" s="63" t="str">
        <f>IFERROR(VLOOKUP(B273,【最新】商品一覧!C:M,6,0),"")&amp;""</f>
        <v>ml</v>
      </c>
      <c r="H273" s="58" t="str">
        <f>IFERROR(VLOOKUP(B273,【最新】商品一覧!C:M,7,0),"")&amp;""</f>
        <v>ラベンダー</v>
      </c>
      <c r="I273" s="167">
        <f>VLOOKUP(テーブル3[[#This Row],[品番]],【最新】商品一覧!C:J,8,FALSE)</f>
        <v>2000</v>
      </c>
      <c r="J273" s="163">
        <v>2200</v>
      </c>
      <c r="K273" s="136" t="s">
        <v>2600</v>
      </c>
      <c r="L273" s="48">
        <f>VLOOKUP(テーブル3[[#This Row],[ブランド名]],ブランドリスト[#All],5,FALSE)</f>
        <v>4</v>
      </c>
    </row>
    <row r="274" spans="2:12">
      <c r="B274" s="152">
        <v>5886</v>
      </c>
      <c r="C274" s="58" t="str">
        <f>IFERROR(VLOOKUP(B274,【最新】商品一覧!C:M,2,0),"")</f>
        <v>FER A CHEVAL／フェール・シュヴァル</v>
      </c>
      <c r="D274" s="58" t="str">
        <f>IFERROR(VLOOKUP(B274,【最新】商品一覧!C:M,3,0),"")</f>
        <v>ブラックソープ</v>
      </c>
      <c r="E274" s="60" t="str">
        <f>IFERROR(VLOOKUP(B274,【最新】商品一覧!C:M,4,0),"")&amp;""</f>
        <v>リキッドタイプ（無香料）</v>
      </c>
      <c r="F274" s="66" t="str">
        <f>IFERROR(VLOOKUP(B274,【最新】商品一覧!C:M,5,0),"")&amp;""</f>
        <v>500</v>
      </c>
      <c r="G274" s="63" t="str">
        <f>IFERROR(VLOOKUP(B274,【最新】商品一覧!C:M,6,0),"")&amp;""</f>
        <v>ml</v>
      </c>
      <c r="H274" s="58" t="str">
        <f>IFERROR(VLOOKUP(B274,【最新】商品一覧!C:M,7,0),"")&amp;""</f>
        <v>無香料</v>
      </c>
      <c r="I274" s="167">
        <f>VLOOKUP(テーブル3[[#This Row],[品番]],【最新】商品一覧!C:J,8,FALSE)</f>
        <v>1600</v>
      </c>
      <c r="J274" s="163">
        <v>2000</v>
      </c>
      <c r="K274" s="136" t="s">
        <v>2601</v>
      </c>
      <c r="L274" s="48">
        <f>VLOOKUP(テーブル3[[#This Row],[ブランド名]],ブランドリスト[#All],5,FALSE)</f>
        <v>4</v>
      </c>
    </row>
    <row r="275" spans="2:12">
      <c r="B275" s="152">
        <v>5910</v>
      </c>
      <c r="C275" s="58" t="str">
        <f>IFERROR(VLOOKUP(B275,【最新】商品一覧!C:M,2,0),"")</f>
        <v>FER A CHEVAL／フェール・シュヴァル</v>
      </c>
      <c r="D275" s="58" t="str">
        <f>IFERROR(VLOOKUP(B275,【最新】商品一覧!C:M,3,0),"")</f>
        <v>フレグランスマルセイユ</v>
      </c>
      <c r="E275" s="60" t="str">
        <f>IFERROR(VLOOKUP(B275,【最新】商品一覧!C:M,4,0),"")&amp;""</f>
        <v>フレグランスリキッドソープ</v>
      </c>
      <c r="F275" s="66" t="str">
        <f>IFERROR(VLOOKUP(B275,【最新】商品一覧!C:M,5,0),"")&amp;""</f>
        <v>500</v>
      </c>
      <c r="G275" s="63" t="str">
        <f>IFERROR(VLOOKUP(B275,【最新】商品一覧!C:M,6,0),"")&amp;""</f>
        <v>ml</v>
      </c>
      <c r="H275" s="58" t="str">
        <f>IFERROR(VLOOKUP(B275,【最新】商品一覧!C:M,7,0),"")&amp;""</f>
        <v>ローズペタル</v>
      </c>
      <c r="I275" s="167">
        <f>VLOOKUP(テーブル3[[#This Row],[品番]],【最新】商品一覧!C:J,8,FALSE)</f>
        <v>2400</v>
      </c>
      <c r="J275" s="163">
        <v>3000</v>
      </c>
      <c r="K275" s="136" t="s">
        <v>2601</v>
      </c>
      <c r="L275" s="48">
        <f>VLOOKUP(テーブル3[[#This Row],[ブランド名]],ブランドリスト[#All],5,FALSE)</f>
        <v>4</v>
      </c>
    </row>
    <row r="276" spans="2:12" hidden="1">
      <c r="B276" s="152">
        <v>5911</v>
      </c>
      <c r="C276" s="58" t="str">
        <f>IFERROR(VLOOKUP(B276,【最新】商品一覧!C:M,2,0),"")</f>
        <v>FER A CHEVAL／フェール・シュヴァル</v>
      </c>
      <c r="D276" s="58" t="str">
        <f>IFERROR(VLOOKUP(B276,【最新】商品一覧!C:M,3,0),"")</f>
        <v>フレグランスマルセイユ</v>
      </c>
      <c r="E276" s="60" t="str">
        <f>IFERROR(VLOOKUP(B276,【最新】商品一覧!C:M,4,0),"")&amp;""</f>
        <v>フレグランスリキッドソープ</v>
      </c>
      <c r="F276" s="66" t="str">
        <f>IFERROR(VLOOKUP(B276,【最新】商品一覧!C:M,5,0),"")&amp;""</f>
        <v>500</v>
      </c>
      <c r="G276" s="63" t="str">
        <f>IFERROR(VLOOKUP(B276,【最新】商品一覧!C:M,6,0),"")&amp;""</f>
        <v>ml</v>
      </c>
      <c r="H276" s="58" t="str">
        <f>IFERROR(VLOOKUP(B276,【最新】商品一覧!C:M,7,0),"")&amp;""</f>
        <v>エナジャイジングラベンダー</v>
      </c>
      <c r="I276" s="167">
        <f>VLOOKUP(テーブル3[[#This Row],[品番]],【最新】商品一覧!C:J,8,FALSE)</f>
        <v>2400</v>
      </c>
      <c r="J276" s="163">
        <v>3000</v>
      </c>
      <c r="K276" s="136"/>
      <c r="L276" s="48">
        <f>VLOOKUP(テーブル3[[#This Row],[ブランド名]],ブランドリスト[#All],5,FALSE)</f>
        <v>4</v>
      </c>
    </row>
    <row r="277" spans="2:12" hidden="1">
      <c r="B277" s="152">
        <v>5912</v>
      </c>
      <c r="C277" s="58" t="str">
        <f>IFERROR(VLOOKUP(B277,【最新】商品一覧!C:M,2,0),"")</f>
        <v>FER A CHEVAL／フェール・シュヴァル</v>
      </c>
      <c r="D277" s="58" t="str">
        <f>IFERROR(VLOOKUP(B277,【最新】商品一覧!C:M,3,0),"")</f>
        <v>フレグランスマルセイユ</v>
      </c>
      <c r="E277" s="60" t="str">
        <f>IFERROR(VLOOKUP(B277,【最新】商品一覧!C:M,4,0),"")&amp;""</f>
        <v>フレグランスリキッドソープ</v>
      </c>
      <c r="F277" s="66" t="str">
        <f>IFERROR(VLOOKUP(B277,【最新】商品一覧!C:M,5,0),"")&amp;""</f>
        <v>500</v>
      </c>
      <c r="G277" s="63" t="str">
        <f>IFERROR(VLOOKUP(B277,【最新】商品一覧!C:M,6,0),"")&amp;""</f>
        <v>ml</v>
      </c>
      <c r="H277" s="58" t="str">
        <f>IFERROR(VLOOKUP(B277,【最新】商品一覧!C:M,7,0),"")&amp;""</f>
        <v>フィグリーブス</v>
      </c>
      <c r="I277" s="167">
        <f>VLOOKUP(テーブル3[[#This Row],[品番]],【最新】商品一覧!C:J,8,FALSE)</f>
        <v>2400</v>
      </c>
      <c r="J277" s="163">
        <v>3000</v>
      </c>
      <c r="K277" s="136"/>
      <c r="L277" s="48">
        <f>VLOOKUP(テーブル3[[#This Row],[ブランド名]],ブランドリスト[#All],5,FALSE)</f>
        <v>4</v>
      </c>
    </row>
    <row r="278" spans="2:12" hidden="1">
      <c r="B278" s="152">
        <v>5914</v>
      </c>
      <c r="C278" s="58" t="str">
        <f>IFERROR(VLOOKUP(B278,【最新】商品一覧!C:M,2,0),"")</f>
        <v>FER A CHEVAL／フェール・シュヴァル</v>
      </c>
      <c r="D278" s="58" t="str">
        <f>IFERROR(VLOOKUP(B278,【最新】商品一覧!C:M,3,0),"")</f>
        <v>フレグランスマルセイユ</v>
      </c>
      <c r="E278" s="60" t="str">
        <f>IFERROR(VLOOKUP(B278,【最新】商品一覧!C:M,4,0),"")&amp;""</f>
        <v>フレグランスリキッドソープ</v>
      </c>
      <c r="F278" s="66" t="str">
        <f>IFERROR(VLOOKUP(B278,【最新】商品一覧!C:M,5,0),"")&amp;""</f>
        <v>500</v>
      </c>
      <c r="G278" s="63" t="str">
        <f>IFERROR(VLOOKUP(B278,【最新】商品一覧!C:M,6,0),"")&amp;""</f>
        <v>ml</v>
      </c>
      <c r="H278" s="58" t="str">
        <f>IFERROR(VLOOKUP(B278,【最新】商品一覧!C:M,7,0),"")&amp;""</f>
        <v>ハニ＆アーモンド</v>
      </c>
      <c r="I278" s="167">
        <f>VLOOKUP(テーブル3[[#This Row],[品番]],【最新】商品一覧!C:J,8,FALSE)</f>
        <v>2400</v>
      </c>
      <c r="J278" s="163">
        <v>3000</v>
      </c>
      <c r="K278" s="136"/>
      <c r="L278" s="48">
        <f>VLOOKUP(テーブル3[[#This Row],[ブランド名]],ブランドリスト[#All],5,FALSE)</f>
        <v>4</v>
      </c>
    </row>
    <row r="279" spans="2:12" hidden="1">
      <c r="B279" s="152">
        <v>5915</v>
      </c>
      <c r="C279" s="58" t="str">
        <f>IFERROR(VLOOKUP(B279,【最新】商品一覧!C:M,2,0),"")</f>
        <v>FER A CHEVAL／フェール・シュヴァル</v>
      </c>
      <c r="D279" s="58" t="str">
        <f>IFERROR(VLOOKUP(B279,【最新】商品一覧!C:M,3,0),"")</f>
        <v>フレグランスマルセイユ</v>
      </c>
      <c r="E279" s="60" t="str">
        <f>IFERROR(VLOOKUP(B279,【最新】商品一覧!C:M,4,0),"")&amp;""</f>
        <v>フレグランスリキッドソープ</v>
      </c>
      <c r="F279" s="66" t="str">
        <f>IFERROR(VLOOKUP(B279,【最新】商品一覧!C:M,5,0),"")&amp;""</f>
        <v>500</v>
      </c>
      <c r="G279" s="63" t="str">
        <f>IFERROR(VLOOKUP(B279,【最新】商品一覧!C:M,6,0),"")&amp;""</f>
        <v>ml</v>
      </c>
      <c r="H279" s="58" t="str">
        <f>IFERROR(VLOOKUP(B279,【最新】商品一覧!C:M,7,0),"")&amp;""</f>
        <v>ホワイトティー＆ユズ</v>
      </c>
      <c r="I279" s="167">
        <f>VLOOKUP(テーブル3[[#This Row],[品番]],【最新】商品一覧!C:J,8,FALSE)</f>
        <v>2400</v>
      </c>
      <c r="J279" s="163">
        <v>3000</v>
      </c>
      <c r="K279" s="136"/>
      <c r="L279" s="48">
        <f>VLOOKUP(テーブル3[[#This Row],[ブランド名]],ブランドリスト[#All],5,FALSE)</f>
        <v>4</v>
      </c>
    </row>
    <row r="280" spans="2:12" hidden="1">
      <c r="B280" s="152">
        <v>5916</v>
      </c>
      <c r="C280" s="58" t="str">
        <f>IFERROR(VLOOKUP(B280,【最新】商品一覧!C:M,2,0),"")</f>
        <v>FER A CHEVAL／フェール・シュヴァル</v>
      </c>
      <c r="D280" s="58" t="str">
        <f>IFERROR(VLOOKUP(B280,【最新】商品一覧!C:M,3,0),"")</f>
        <v>フレグランスマルセイユ</v>
      </c>
      <c r="E280" s="60" t="str">
        <f>IFERROR(VLOOKUP(B280,【最新】商品一覧!C:M,4,0),"")&amp;""</f>
        <v>フレグランスリキッドソープ</v>
      </c>
      <c r="F280" s="66" t="str">
        <f>IFERROR(VLOOKUP(B280,【最新】商品一覧!C:M,5,0),"")&amp;""</f>
        <v>500</v>
      </c>
      <c r="G280" s="63" t="str">
        <f>IFERROR(VLOOKUP(B280,【最新】商品一覧!C:M,6,0),"")&amp;""</f>
        <v>ml</v>
      </c>
      <c r="H280" s="58" t="str">
        <f>IFERROR(VLOOKUP(B280,【最新】商品一覧!C:M,7,0),"")&amp;""</f>
        <v>シーサイドシトラス</v>
      </c>
      <c r="I280" s="167">
        <f>VLOOKUP(テーブル3[[#This Row],[品番]],【最新】商品一覧!C:J,8,FALSE)</f>
        <v>2400</v>
      </c>
      <c r="J280" s="163">
        <v>3000</v>
      </c>
      <c r="K280" s="136"/>
      <c r="L280" s="48">
        <f>VLOOKUP(テーブル3[[#This Row],[ブランド名]],ブランドリスト[#All],5,FALSE)</f>
        <v>4</v>
      </c>
    </row>
    <row r="281" spans="2:12" hidden="1">
      <c r="B281" s="152">
        <v>5917</v>
      </c>
      <c r="C281" s="58" t="str">
        <f>IFERROR(VLOOKUP(B281,【最新】商品一覧!C:M,2,0),"")</f>
        <v>FER A CHEVAL／フェール・シュヴァル</v>
      </c>
      <c r="D281" s="58" t="str">
        <f>IFERROR(VLOOKUP(B281,【最新】商品一覧!C:M,3,0),"")</f>
        <v>フレグランスマルセイユ</v>
      </c>
      <c r="E281" s="60" t="str">
        <f>IFERROR(VLOOKUP(B281,【最新】商品一覧!C:M,4,0),"")&amp;""</f>
        <v>フレグランスリキッドソープ</v>
      </c>
      <c r="F281" s="66" t="str">
        <f>IFERROR(VLOOKUP(B281,【最新】商品一覧!C:M,5,0),"")&amp;""</f>
        <v>500</v>
      </c>
      <c r="G281" s="63" t="str">
        <f>IFERROR(VLOOKUP(B281,【最新】商品一覧!C:M,6,0),"")&amp;""</f>
        <v>ml</v>
      </c>
      <c r="H281" s="58" t="str">
        <f>IFERROR(VLOOKUP(B281,【最新】商品一覧!C:M,7,0),"")&amp;""</f>
        <v>アクアタンジェリン</v>
      </c>
      <c r="I281" s="167">
        <f>VLOOKUP(テーブル3[[#This Row],[品番]],【最新】商品一覧!C:J,8,FALSE)</f>
        <v>2400</v>
      </c>
      <c r="J281" s="163">
        <v>3000</v>
      </c>
      <c r="K281" s="136"/>
      <c r="L281" s="48">
        <f>VLOOKUP(テーブル3[[#This Row],[ブランド名]],ブランドリスト[#All],5,FALSE)</f>
        <v>4</v>
      </c>
    </row>
    <row r="282" spans="2:12">
      <c r="B282" s="152">
        <v>5951</v>
      </c>
      <c r="C282" s="58" t="str">
        <f>IFERROR(VLOOKUP(B282,【最新】商品一覧!C:M,2,0),"")</f>
        <v>FER A CHEVAL／フェール・シュヴァル</v>
      </c>
      <c r="D282" s="58" t="str">
        <f>IFERROR(VLOOKUP(B282,【最新】商品一覧!C:M,3,0),"")</f>
        <v>フレグランスマルセイユ</v>
      </c>
      <c r="E282" s="60" t="str">
        <f>IFERROR(VLOOKUP(B282,【最新】商品一覧!C:M,4,0),"")&amp;""</f>
        <v>ハンドクリーム</v>
      </c>
      <c r="F282" s="66" t="str">
        <f>IFERROR(VLOOKUP(B282,【最新】商品一覧!C:M,5,0),"")&amp;""</f>
        <v>30</v>
      </c>
      <c r="G282" s="63" t="str">
        <f>IFERROR(VLOOKUP(B282,【最新】商品一覧!C:M,6,0),"")&amp;""</f>
        <v>ml</v>
      </c>
      <c r="H282" s="58" t="str">
        <f>IFERROR(VLOOKUP(B282,【最新】商品一覧!C:M,7,0),"")&amp;""</f>
        <v>ローズペタル</v>
      </c>
      <c r="I282" s="167">
        <f>VLOOKUP(テーブル3[[#This Row],[品番]],【最新】商品一覧!C:J,8,FALSE)</f>
        <v>1800</v>
      </c>
      <c r="J282" s="163">
        <v>2000</v>
      </c>
      <c r="K282" s="136" t="s">
        <v>565</v>
      </c>
      <c r="L282" s="48">
        <f>VLOOKUP(テーブル3[[#This Row],[ブランド名]],ブランドリスト[#All],5,FALSE)</f>
        <v>4</v>
      </c>
    </row>
    <row r="283" spans="2:12" hidden="1">
      <c r="B283" s="152">
        <v>5952</v>
      </c>
      <c r="C283" s="58" t="str">
        <f>IFERROR(VLOOKUP(B283,【最新】商品一覧!C:M,2,0),"")</f>
        <v>FER A CHEVAL／フェール・シュヴァル</v>
      </c>
      <c r="D283" s="58" t="str">
        <f>IFERROR(VLOOKUP(B283,【最新】商品一覧!C:M,3,0),"")</f>
        <v>フレグランスマルセイユ</v>
      </c>
      <c r="E283" s="60" t="str">
        <f>IFERROR(VLOOKUP(B283,【最新】商品一覧!C:M,4,0),"")&amp;""</f>
        <v>ハンドクリーム</v>
      </c>
      <c r="F283" s="66" t="str">
        <f>IFERROR(VLOOKUP(B283,【最新】商品一覧!C:M,5,0),"")&amp;""</f>
        <v>30</v>
      </c>
      <c r="G283" s="63" t="str">
        <f>IFERROR(VLOOKUP(B283,【最新】商品一覧!C:M,6,0),"")&amp;""</f>
        <v>ml</v>
      </c>
      <c r="H283" s="58" t="str">
        <f>IFERROR(VLOOKUP(B283,【最新】商品一覧!C:M,7,0),"")&amp;""</f>
        <v>エナジャイジングラベンダー</v>
      </c>
      <c r="I283" s="167">
        <f>VLOOKUP(テーブル3[[#This Row],[品番]],【最新】商品一覧!C:J,8,FALSE)</f>
        <v>1800</v>
      </c>
      <c r="J283" s="163">
        <v>2000</v>
      </c>
      <c r="K283" s="136"/>
      <c r="L283" s="48">
        <f>VLOOKUP(テーブル3[[#This Row],[ブランド名]],ブランドリスト[#All],5,FALSE)</f>
        <v>4</v>
      </c>
    </row>
    <row r="284" spans="2:12" hidden="1">
      <c r="B284" s="152">
        <v>5953</v>
      </c>
      <c r="C284" s="58" t="str">
        <f>IFERROR(VLOOKUP(B284,【最新】商品一覧!C:M,2,0),"")</f>
        <v>FER A CHEVAL／フェール・シュヴァル</v>
      </c>
      <c r="D284" s="58" t="str">
        <f>IFERROR(VLOOKUP(B284,【最新】商品一覧!C:M,3,0),"")</f>
        <v>フレグランスマルセイユ</v>
      </c>
      <c r="E284" s="60" t="str">
        <f>IFERROR(VLOOKUP(B284,【最新】商品一覧!C:M,4,0),"")&amp;""</f>
        <v>ハンドクリーム</v>
      </c>
      <c r="F284" s="66" t="str">
        <f>IFERROR(VLOOKUP(B284,【最新】商品一覧!C:M,5,0),"")&amp;""</f>
        <v>30</v>
      </c>
      <c r="G284" s="63" t="str">
        <f>IFERROR(VLOOKUP(B284,【最新】商品一覧!C:M,6,0),"")&amp;""</f>
        <v>ml</v>
      </c>
      <c r="H284" s="58" t="str">
        <f>IFERROR(VLOOKUP(B284,【最新】商品一覧!C:M,7,0),"")&amp;""</f>
        <v>ハニ＆アーモンド</v>
      </c>
      <c r="I284" s="167">
        <f>VLOOKUP(テーブル3[[#This Row],[品番]],【最新】商品一覧!C:J,8,FALSE)</f>
        <v>1800</v>
      </c>
      <c r="J284" s="163">
        <v>2000</v>
      </c>
      <c r="K284" s="136"/>
      <c r="L284" s="48">
        <f>VLOOKUP(テーブル3[[#This Row],[ブランド名]],ブランドリスト[#All],5,FALSE)</f>
        <v>4</v>
      </c>
    </row>
    <row r="285" spans="2:12" hidden="1">
      <c r="B285" s="152">
        <v>5954</v>
      </c>
      <c r="C285" s="58" t="str">
        <f>IFERROR(VLOOKUP(B285,【最新】商品一覧!C:M,2,0),"")</f>
        <v>FER A CHEVAL／フェール・シュヴァル</v>
      </c>
      <c r="D285" s="58" t="str">
        <f>IFERROR(VLOOKUP(B285,【最新】商品一覧!C:M,3,0),"")</f>
        <v>フレグランスマルセイユ</v>
      </c>
      <c r="E285" s="60" t="str">
        <f>IFERROR(VLOOKUP(B285,【最新】商品一覧!C:M,4,0),"")&amp;""</f>
        <v>ハンドクリーム</v>
      </c>
      <c r="F285" s="66" t="str">
        <f>IFERROR(VLOOKUP(B285,【最新】商品一覧!C:M,5,0),"")&amp;""</f>
        <v>30</v>
      </c>
      <c r="G285" s="63" t="str">
        <f>IFERROR(VLOOKUP(B285,【最新】商品一覧!C:M,6,0),"")&amp;""</f>
        <v>ml</v>
      </c>
      <c r="H285" s="58" t="str">
        <f>IFERROR(VLOOKUP(B285,【最新】商品一覧!C:M,7,0),"")&amp;""</f>
        <v>ホワイトティー＆ユズ</v>
      </c>
      <c r="I285" s="167">
        <f>VLOOKUP(テーブル3[[#This Row],[品番]],【最新】商品一覧!C:J,8,FALSE)</f>
        <v>1800</v>
      </c>
      <c r="J285" s="163">
        <v>2000</v>
      </c>
      <c r="K285" s="136"/>
      <c r="L285" s="48">
        <f>VLOOKUP(テーブル3[[#This Row],[ブランド名]],ブランドリスト[#All],5,FALSE)</f>
        <v>4</v>
      </c>
    </row>
    <row r="286" spans="2:12" hidden="1">
      <c r="B286" s="152">
        <v>5955</v>
      </c>
      <c r="C286" s="58" t="str">
        <f>IFERROR(VLOOKUP(B286,【最新】商品一覧!C:M,2,0),"")</f>
        <v>FER A CHEVAL／フェール・シュヴァル</v>
      </c>
      <c r="D286" s="58" t="str">
        <f>IFERROR(VLOOKUP(B286,【最新】商品一覧!C:M,3,0),"")</f>
        <v>フレグランスマルセイユ</v>
      </c>
      <c r="E286" s="60" t="str">
        <f>IFERROR(VLOOKUP(B286,【最新】商品一覧!C:M,4,0),"")&amp;""</f>
        <v>ハンドクリーム</v>
      </c>
      <c r="F286" s="66" t="str">
        <f>IFERROR(VLOOKUP(B286,【最新】商品一覧!C:M,5,0),"")&amp;""</f>
        <v>30</v>
      </c>
      <c r="G286" s="63" t="str">
        <f>IFERROR(VLOOKUP(B286,【最新】商品一覧!C:M,6,0),"")&amp;""</f>
        <v>ml</v>
      </c>
      <c r="H286" s="58" t="str">
        <f>IFERROR(VLOOKUP(B286,【最新】商品一覧!C:M,7,0),"")&amp;""</f>
        <v>アクアタンジェリン</v>
      </c>
      <c r="I286" s="167">
        <f>VLOOKUP(テーブル3[[#This Row],[品番]],【最新】商品一覧!C:J,8,FALSE)</f>
        <v>1800</v>
      </c>
      <c r="J286" s="163">
        <v>2000</v>
      </c>
      <c r="K286" s="136"/>
      <c r="L286" s="48">
        <f>VLOOKUP(テーブル3[[#This Row],[ブランド名]],ブランドリスト[#All],5,FALSE)</f>
        <v>4</v>
      </c>
    </row>
    <row r="287" spans="2:12">
      <c r="B287" s="152">
        <v>5900</v>
      </c>
      <c r="C287" s="58" t="str">
        <f>IFERROR(VLOOKUP(B287,【最新】商品一覧!C:M,2,0),"")</f>
        <v>FER A CHEVAL／フェール・シュヴァル</v>
      </c>
      <c r="D287" s="58" t="str">
        <f>IFERROR(VLOOKUP(B287,【最新】商品一覧!C:M,3,0),"")</f>
        <v>フレグランスマルセイユ</v>
      </c>
      <c r="E287" s="60" t="str">
        <f>IFERROR(VLOOKUP(B287,【最新】商品一覧!C:M,4,0),"")&amp;""</f>
        <v>フレグランスソープ</v>
      </c>
      <c r="F287" s="66" t="str">
        <f>IFERROR(VLOOKUP(B287,【最新】商品一覧!C:M,5,0),"")&amp;""</f>
        <v>125</v>
      </c>
      <c r="G287" s="63" t="str">
        <f>IFERROR(VLOOKUP(B287,【最新】商品一覧!C:M,6,0),"")&amp;""</f>
        <v>g</v>
      </c>
      <c r="H287" s="58" t="str">
        <f>IFERROR(VLOOKUP(B287,【最新】商品一覧!C:M,7,0),"")&amp;""</f>
        <v>ローズペタル</v>
      </c>
      <c r="I287" s="167">
        <f>VLOOKUP(テーブル3[[#This Row],[品番]],【最新】商品一覧!C:J,8,FALSE)</f>
        <v>900</v>
      </c>
      <c r="J287" s="163">
        <v>1200</v>
      </c>
      <c r="K287" s="136" t="s">
        <v>2601</v>
      </c>
      <c r="L287" s="48">
        <f>VLOOKUP(テーブル3[[#This Row],[ブランド名]],ブランドリスト[#All],5,FALSE)</f>
        <v>4</v>
      </c>
    </row>
    <row r="288" spans="2:12" hidden="1">
      <c r="B288" s="152">
        <v>5901</v>
      </c>
      <c r="C288" s="58" t="str">
        <f>IFERROR(VLOOKUP(B288,【最新】商品一覧!C:M,2,0),"")</f>
        <v>FER A CHEVAL／フェール・シュヴァル</v>
      </c>
      <c r="D288" s="58" t="str">
        <f>IFERROR(VLOOKUP(B288,【最新】商品一覧!C:M,3,0),"")</f>
        <v>フレグランスマルセイユ</v>
      </c>
      <c r="E288" s="60" t="str">
        <f>IFERROR(VLOOKUP(B288,【最新】商品一覧!C:M,4,0),"")&amp;""</f>
        <v>フレグランスソープ</v>
      </c>
      <c r="F288" s="66" t="str">
        <f>IFERROR(VLOOKUP(B288,【最新】商品一覧!C:M,5,0),"")&amp;""</f>
        <v>125</v>
      </c>
      <c r="G288" s="63" t="str">
        <f>IFERROR(VLOOKUP(B288,【最新】商品一覧!C:M,6,0),"")&amp;""</f>
        <v>g</v>
      </c>
      <c r="H288" s="58" t="str">
        <f>IFERROR(VLOOKUP(B288,【最新】商品一覧!C:M,7,0),"")&amp;""</f>
        <v>エナジャイジングラベンダー</v>
      </c>
      <c r="I288" s="167">
        <f>VLOOKUP(テーブル3[[#This Row],[品番]],【最新】商品一覧!C:J,8,FALSE)</f>
        <v>900</v>
      </c>
      <c r="J288" s="163">
        <v>1200</v>
      </c>
      <c r="K288" s="136"/>
      <c r="L288" s="48">
        <f>VLOOKUP(テーブル3[[#This Row],[ブランド名]],ブランドリスト[#All],5,FALSE)</f>
        <v>4</v>
      </c>
    </row>
    <row r="289" spans="2:12" hidden="1">
      <c r="B289" s="152">
        <v>5902</v>
      </c>
      <c r="C289" s="58" t="str">
        <f>IFERROR(VLOOKUP(B289,【最新】商品一覧!C:M,2,0),"")</f>
        <v>FER A CHEVAL／フェール・シュヴァル</v>
      </c>
      <c r="D289" s="58" t="str">
        <f>IFERROR(VLOOKUP(B289,【最新】商品一覧!C:M,3,0),"")</f>
        <v>フレグランスマルセイユ</v>
      </c>
      <c r="E289" s="60" t="str">
        <f>IFERROR(VLOOKUP(B289,【最新】商品一覧!C:M,4,0),"")&amp;""</f>
        <v>フレグランスソープ</v>
      </c>
      <c r="F289" s="66" t="str">
        <f>IFERROR(VLOOKUP(B289,【最新】商品一覧!C:M,5,0),"")&amp;""</f>
        <v>125</v>
      </c>
      <c r="G289" s="63" t="str">
        <f>IFERROR(VLOOKUP(B289,【最新】商品一覧!C:M,6,0),"")&amp;""</f>
        <v>g</v>
      </c>
      <c r="H289" s="58" t="str">
        <f>IFERROR(VLOOKUP(B289,【最新】商品一覧!C:M,7,0),"")&amp;""</f>
        <v>フィグリーブス</v>
      </c>
      <c r="I289" s="167">
        <f>VLOOKUP(テーブル3[[#This Row],[品番]],【最新】商品一覧!C:J,8,FALSE)</f>
        <v>900</v>
      </c>
      <c r="J289" s="163">
        <v>1200</v>
      </c>
      <c r="K289" s="136"/>
      <c r="L289" s="48">
        <f>VLOOKUP(テーブル3[[#This Row],[ブランド名]],ブランドリスト[#All],5,FALSE)</f>
        <v>4</v>
      </c>
    </row>
    <row r="290" spans="2:12" hidden="1">
      <c r="B290" s="152">
        <v>5903</v>
      </c>
      <c r="C290" s="58" t="str">
        <f>IFERROR(VLOOKUP(B290,【最新】商品一覧!C:M,2,0),"")</f>
        <v>FER A CHEVAL／フェール・シュヴァル</v>
      </c>
      <c r="D290" s="58" t="str">
        <f>IFERROR(VLOOKUP(B290,【最新】商品一覧!C:M,3,0),"")</f>
        <v>フレグランスマルセイユ</v>
      </c>
      <c r="E290" s="60" t="str">
        <f>IFERROR(VLOOKUP(B290,【最新】商品一覧!C:M,4,0),"")&amp;""</f>
        <v>フレグランスソープ</v>
      </c>
      <c r="F290" s="66" t="str">
        <f>IFERROR(VLOOKUP(B290,【最新】商品一覧!C:M,5,0),"")&amp;""</f>
        <v>125</v>
      </c>
      <c r="G290" s="63" t="str">
        <f>IFERROR(VLOOKUP(B290,【最新】商品一覧!C:M,6,0),"")&amp;""</f>
        <v>g</v>
      </c>
      <c r="H290" s="58" t="str">
        <f>IFERROR(VLOOKUP(B290,【最新】商品一覧!C:M,7,0),"")&amp;""</f>
        <v>オリーブブロッサム</v>
      </c>
      <c r="I290" s="167">
        <f>VLOOKUP(テーブル3[[#This Row],[品番]],【最新】商品一覧!C:J,8,FALSE)</f>
        <v>900</v>
      </c>
      <c r="J290" s="163">
        <v>1200</v>
      </c>
      <c r="K290" s="136"/>
      <c r="L290" s="48">
        <f>VLOOKUP(テーブル3[[#This Row],[ブランド名]],ブランドリスト[#All],5,FALSE)</f>
        <v>4</v>
      </c>
    </row>
    <row r="291" spans="2:12" hidden="1">
      <c r="B291" s="152">
        <v>5904</v>
      </c>
      <c r="C291" s="58" t="str">
        <f>IFERROR(VLOOKUP(B291,【最新】商品一覧!C:M,2,0),"")</f>
        <v>FER A CHEVAL／フェール・シュヴァル</v>
      </c>
      <c r="D291" s="58" t="str">
        <f>IFERROR(VLOOKUP(B291,【最新】商品一覧!C:M,3,0),"")</f>
        <v>フレグランスマルセイユ</v>
      </c>
      <c r="E291" s="60" t="str">
        <f>IFERROR(VLOOKUP(B291,【最新】商品一覧!C:M,4,0),"")&amp;""</f>
        <v>フレグランスソープ</v>
      </c>
      <c r="F291" s="66" t="str">
        <f>IFERROR(VLOOKUP(B291,【最新】商品一覧!C:M,5,0),"")&amp;""</f>
        <v>125</v>
      </c>
      <c r="G291" s="63" t="str">
        <f>IFERROR(VLOOKUP(B291,【最新】商品一覧!C:M,6,0),"")&amp;""</f>
        <v>g</v>
      </c>
      <c r="H291" s="58" t="str">
        <f>IFERROR(VLOOKUP(B291,【最新】商品一覧!C:M,7,0),"")&amp;""</f>
        <v>ハニ＆アーモンド</v>
      </c>
      <c r="I291" s="167">
        <f>VLOOKUP(テーブル3[[#This Row],[品番]],【最新】商品一覧!C:J,8,FALSE)</f>
        <v>900</v>
      </c>
      <c r="J291" s="163">
        <v>1200</v>
      </c>
      <c r="K291" s="136"/>
      <c r="L291" s="48">
        <f>VLOOKUP(テーブル3[[#This Row],[ブランド名]],ブランドリスト[#All],5,FALSE)</f>
        <v>4</v>
      </c>
    </row>
    <row r="292" spans="2:12" hidden="1">
      <c r="B292" s="152">
        <v>5905</v>
      </c>
      <c r="C292" s="58" t="str">
        <f>IFERROR(VLOOKUP(B292,【最新】商品一覧!C:M,2,0),"")</f>
        <v>FER A CHEVAL／フェール・シュヴァル</v>
      </c>
      <c r="D292" s="58" t="str">
        <f>IFERROR(VLOOKUP(B292,【最新】商品一覧!C:M,3,0),"")</f>
        <v>フレグランスマルセイユ</v>
      </c>
      <c r="E292" s="60" t="str">
        <f>IFERROR(VLOOKUP(B292,【最新】商品一覧!C:M,4,0),"")&amp;""</f>
        <v>フレグランスソープ</v>
      </c>
      <c r="F292" s="66" t="str">
        <f>IFERROR(VLOOKUP(B292,【最新】商品一覧!C:M,5,0),"")&amp;""</f>
        <v>125</v>
      </c>
      <c r="G292" s="63" t="str">
        <f>IFERROR(VLOOKUP(B292,【最新】商品一覧!C:M,6,0),"")&amp;""</f>
        <v>g</v>
      </c>
      <c r="H292" s="58" t="str">
        <f>IFERROR(VLOOKUP(B292,【最新】商品一覧!C:M,7,0),"")&amp;""</f>
        <v>ホワイトティー＆ユズ</v>
      </c>
      <c r="I292" s="167">
        <f>VLOOKUP(テーブル3[[#This Row],[品番]],【最新】商品一覧!C:J,8,FALSE)</f>
        <v>900</v>
      </c>
      <c r="J292" s="163">
        <v>1200</v>
      </c>
      <c r="K292" s="136"/>
      <c r="L292" s="48">
        <f>VLOOKUP(テーブル3[[#This Row],[ブランド名]],ブランドリスト[#All],5,FALSE)</f>
        <v>4</v>
      </c>
    </row>
    <row r="293" spans="2:12" hidden="1">
      <c r="B293" s="152">
        <v>5906</v>
      </c>
      <c r="C293" s="58" t="str">
        <f>IFERROR(VLOOKUP(B293,【最新】商品一覧!C:M,2,0),"")</f>
        <v>FER A CHEVAL／フェール・シュヴァル</v>
      </c>
      <c r="D293" s="58" t="str">
        <f>IFERROR(VLOOKUP(B293,【最新】商品一覧!C:M,3,0),"")</f>
        <v>フレグランスマルセイユ</v>
      </c>
      <c r="E293" s="60" t="str">
        <f>IFERROR(VLOOKUP(B293,【最新】商品一覧!C:M,4,0),"")&amp;""</f>
        <v>フレグランスソープ</v>
      </c>
      <c r="F293" s="66" t="str">
        <f>IFERROR(VLOOKUP(B293,【最新】商品一覧!C:M,5,0),"")&amp;""</f>
        <v>125</v>
      </c>
      <c r="G293" s="63" t="str">
        <f>IFERROR(VLOOKUP(B293,【最新】商品一覧!C:M,6,0),"")&amp;""</f>
        <v>g</v>
      </c>
      <c r="H293" s="58" t="str">
        <f>IFERROR(VLOOKUP(B293,【最新】商品一覧!C:M,7,0),"")&amp;""</f>
        <v>シーサイドシトラス</v>
      </c>
      <c r="I293" s="167">
        <f>VLOOKUP(テーブル3[[#This Row],[品番]],【最新】商品一覧!C:J,8,FALSE)</f>
        <v>900</v>
      </c>
      <c r="J293" s="163">
        <v>1200</v>
      </c>
      <c r="K293" s="136"/>
      <c r="L293" s="48">
        <f>VLOOKUP(テーブル3[[#This Row],[ブランド名]],ブランドリスト[#All],5,FALSE)</f>
        <v>4</v>
      </c>
    </row>
    <row r="294" spans="2:12" hidden="1">
      <c r="B294" s="152">
        <v>5907</v>
      </c>
      <c r="C294" s="58" t="str">
        <f>IFERROR(VLOOKUP(B294,【最新】商品一覧!C:M,2,0),"")</f>
        <v>FER A CHEVAL／フェール・シュヴァル</v>
      </c>
      <c r="D294" s="58" t="str">
        <f>IFERROR(VLOOKUP(B294,【最新】商品一覧!C:M,3,0),"")</f>
        <v>フレグランスマルセイユ</v>
      </c>
      <c r="E294" s="60" t="str">
        <f>IFERROR(VLOOKUP(B294,【最新】商品一覧!C:M,4,0),"")&amp;""</f>
        <v>フレグランスソープ</v>
      </c>
      <c r="F294" s="66" t="str">
        <f>IFERROR(VLOOKUP(B294,【最新】商品一覧!C:M,5,0),"")&amp;""</f>
        <v>125</v>
      </c>
      <c r="G294" s="63" t="str">
        <f>IFERROR(VLOOKUP(B294,【最新】商品一覧!C:M,6,0),"")&amp;""</f>
        <v>g</v>
      </c>
      <c r="H294" s="58" t="str">
        <f>IFERROR(VLOOKUP(B294,【最新】商品一覧!C:M,7,0),"")&amp;""</f>
        <v>アクアタンジェリン</v>
      </c>
      <c r="I294" s="167">
        <f>VLOOKUP(テーブル3[[#This Row],[品番]],【最新】商品一覧!C:J,8,FALSE)</f>
        <v>900</v>
      </c>
      <c r="J294" s="163">
        <v>1200</v>
      </c>
      <c r="K294" s="136"/>
      <c r="L294" s="48">
        <f>VLOOKUP(テーブル3[[#This Row],[ブランド名]],ブランドリスト[#All],5,FALSE)</f>
        <v>4</v>
      </c>
    </row>
    <row r="295" spans="2:12">
      <c r="B295" s="152">
        <v>5930</v>
      </c>
      <c r="C295" s="58" t="str">
        <f>IFERROR(VLOOKUP(B295,【最新】商品一覧!C:M,2,0),"")</f>
        <v>FER A CHEVAL／フェール・シュヴァル</v>
      </c>
      <c r="D295" s="58" t="str">
        <f>IFERROR(VLOOKUP(B295,【最新】商品一覧!C:M,3,0),"")</f>
        <v>フレグランスマルセイユ</v>
      </c>
      <c r="E295" s="60" t="str">
        <f>IFERROR(VLOOKUP(B295,【最新】商品一覧!C:M,4,0),"")&amp;""</f>
        <v>フレグランスソープ　ミニ</v>
      </c>
      <c r="F295" s="66" t="str">
        <f>IFERROR(VLOOKUP(B295,【最新】商品一覧!C:M,5,0),"")&amp;""</f>
        <v>25</v>
      </c>
      <c r="G295" s="63" t="str">
        <f>IFERROR(VLOOKUP(B295,【最新】商品一覧!C:M,6,0),"")&amp;""</f>
        <v>g</v>
      </c>
      <c r="H295" s="58" t="str">
        <f>IFERROR(VLOOKUP(B295,【最新】商品一覧!C:M,7,0),"")&amp;""</f>
        <v>ローズペタル</v>
      </c>
      <c r="I295" s="167">
        <f>VLOOKUP(テーブル3[[#This Row],[品番]],【最新】商品一覧!C:J,8,FALSE)</f>
        <v>350</v>
      </c>
      <c r="J295" s="163">
        <v>450</v>
      </c>
      <c r="K295" s="136" t="s">
        <v>2601</v>
      </c>
      <c r="L295" s="48">
        <f>VLOOKUP(テーブル3[[#This Row],[ブランド名]],ブランドリスト[#All],5,FALSE)</f>
        <v>4</v>
      </c>
    </row>
    <row r="296" spans="2:12" hidden="1">
      <c r="B296" s="152">
        <v>5931</v>
      </c>
      <c r="C296" s="58" t="str">
        <f>IFERROR(VLOOKUP(B296,【最新】商品一覧!C:M,2,0),"")</f>
        <v>FER A CHEVAL／フェール・シュヴァル</v>
      </c>
      <c r="D296" s="58" t="str">
        <f>IFERROR(VLOOKUP(B296,【最新】商品一覧!C:M,3,0),"")</f>
        <v>フレグランスマルセイユ</v>
      </c>
      <c r="E296" s="60" t="str">
        <f>IFERROR(VLOOKUP(B296,【最新】商品一覧!C:M,4,0),"")&amp;""</f>
        <v>フレグランスソープ　ミニ</v>
      </c>
      <c r="F296" s="66" t="str">
        <f>IFERROR(VLOOKUP(B296,【最新】商品一覧!C:M,5,0),"")&amp;""</f>
        <v>25</v>
      </c>
      <c r="G296" s="63" t="str">
        <f>IFERROR(VLOOKUP(B296,【最新】商品一覧!C:M,6,0),"")&amp;""</f>
        <v>g</v>
      </c>
      <c r="H296" s="58" t="str">
        <f>IFERROR(VLOOKUP(B296,【最新】商品一覧!C:M,7,0),"")&amp;""</f>
        <v>エナジャイジングラベンダー</v>
      </c>
      <c r="I296" s="167">
        <f>VLOOKUP(テーブル3[[#This Row],[品番]],【最新】商品一覧!C:J,8,FALSE)</f>
        <v>350</v>
      </c>
      <c r="J296" s="163">
        <v>450</v>
      </c>
      <c r="K296" s="136"/>
      <c r="L296" s="48">
        <f>VLOOKUP(テーブル3[[#This Row],[ブランド名]],ブランドリスト[#All],5,FALSE)</f>
        <v>4</v>
      </c>
    </row>
    <row r="297" spans="2:12" hidden="1">
      <c r="B297" s="152">
        <v>5932</v>
      </c>
      <c r="C297" s="58" t="str">
        <f>IFERROR(VLOOKUP(B297,【最新】商品一覧!C:M,2,0),"")</f>
        <v>FER A CHEVAL／フェール・シュヴァル</v>
      </c>
      <c r="D297" s="58" t="str">
        <f>IFERROR(VLOOKUP(B297,【最新】商品一覧!C:M,3,0),"")</f>
        <v>フレグランスマルセイユ</v>
      </c>
      <c r="E297" s="60" t="str">
        <f>IFERROR(VLOOKUP(B297,【最新】商品一覧!C:M,4,0),"")&amp;""</f>
        <v>フレグランスソープ　ミニ</v>
      </c>
      <c r="F297" s="66" t="str">
        <f>IFERROR(VLOOKUP(B297,【最新】商品一覧!C:M,5,0),"")&amp;""</f>
        <v>25</v>
      </c>
      <c r="G297" s="63" t="str">
        <f>IFERROR(VLOOKUP(B297,【最新】商品一覧!C:M,6,0),"")&amp;""</f>
        <v>g</v>
      </c>
      <c r="H297" s="58" t="str">
        <f>IFERROR(VLOOKUP(B297,【最新】商品一覧!C:M,7,0),"")&amp;""</f>
        <v>ハニ＆アーモンド</v>
      </c>
      <c r="I297" s="167">
        <f>VLOOKUP(テーブル3[[#This Row],[品番]],【最新】商品一覧!C:J,8,FALSE)</f>
        <v>350</v>
      </c>
      <c r="J297" s="163">
        <v>450</v>
      </c>
      <c r="K297" s="136"/>
      <c r="L297" s="48">
        <f>VLOOKUP(テーブル3[[#This Row],[ブランド名]],ブランドリスト[#All],5,FALSE)</f>
        <v>4</v>
      </c>
    </row>
    <row r="298" spans="2:12" hidden="1">
      <c r="B298" s="152">
        <v>5933</v>
      </c>
      <c r="C298" s="58" t="str">
        <f>IFERROR(VLOOKUP(B298,【最新】商品一覧!C:M,2,0),"")</f>
        <v>FER A CHEVAL／フェール・シュヴァル</v>
      </c>
      <c r="D298" s="58" t="str">
        <f>IFERROR(VLOOKUP(B298,【最新】商品一覧!C:M,3,0),"")</f>
        <v>フレグランスマルセイユ</v>
      </c>
      <c r="E298" s="60" t="str">
        <f>IFERROR(VLOOKUP(B298,【最新】商品一覧!C:M,4,0),"")&amp;""</f>
        <v>フレグランスソープ　ミニ</v>
      </c>
      <c r="F298" s="66" t="str">
        <f>IFERROR(VLOOKUP(B298,【最新】商品一覧!C:M,5,0),"")&amp;""</f>
        <v>25</v>
      </c>
      <c r="G298" s="63" t="str">
        <f>IFERROR(VLOOKUP(B298,【最新】商品一覧!C:M,6,0),"")&amp;""</f>
        <v>g</v>
      </c>
      <c r="H298" s="58" t="str">
        <f>IFERROR(VLOOKUP(B298,【最新】商品一覧!C:M,7,0),"")&amp;""</f>
        <v>ホワイトティー＆ユズ</v>
      </c>
      <c r="I298" s="167">
        <f>VLOOKUP(テーブル3[[#This Row],[品番]],【最新】商品一覧!C:J,8,FALSE)</f>
        <v>350</v>
      </c>
      <c r="J298" s="163">
        <v>450</v>
      </c>
      <c r="K298" s="136"/>
      <c r="L298" s="48">
        <f>VLOOKUP(テーブル3[[#This Row],[ブランド名]],ブランドリスト[#All],5,FALSE)</f>
        <v>4</v>
      </c>
    </row>
    <row r="299" spans="2:12" hidden="1">
      <c r="B299" s="152">
        <v>5934</v>
      </c>
      <c r="C299" s="58" t="str">
        <f>IFERROR(VLOOKUP(B299,【最新】商品一覧!C:M,2,0),"")</f>
        <v>FER A CHEVAL／フェール・シュヴァル</v>
      </c>
      <c r="D299" s="58" t="str">
        <f>IFERROR(VLOOKUP(B299,【最新】商品一覧!C:M,3,0),"")</f>
        <v>フレグランスマルセイユ</v>
      </c>
      <c r="E299" s="60" t="str">
        <f>IFERROR(VLOOKUP(B299,【最新】商品一覧!C:M,4,0),"")&amp;""</f>
        <v>フレグランスソープ　ミニ</v>
      </c>
      <c r="F299" s="66" t="str">
        <f>IFERROR(VLOOKUP(B299,【最新】商品一覧!C:M,5,0),"")&amp;""</f>
        <v>25</v>
      </c>
      <c r="G299" s="63" t="str">
        <f>IFERROR(VLOOKUP(B299,【最新】商品一覧!C:M,6,0),"")&amp;""</f>
        <v>g</v>
      </c>
      <c r="H299" s="58" t="str">
        <f>IFERROR(VLOOKUP(B299,【最新】商品一覧!C:M,7,0),"")&amp;""</f>
        <v>アクアタンジェリン</v>
      </c>
      <c r="I299" s="167">
        <f>VLOOKUP(テーブル3[[#This Row],[品番]],【最新】商品一覧!C:J,8,FALSE)</f>
        <v>350</v>
      </c>
      <c r="J299" s="163">
        <v>450</v>
      </c>
      <c r="K299" s="136"/>
      <c r="L299" s="48">
        <f>VLOOKUP(テーブル3[[#This Row],[ブランド名]],ブランドリスト[#All],5,FALSE)</f>
        <v>4</v>
      </c>
    </row>
    <row r="300" spans="2:12">
      <c r="B300" s="152">
        <v>5860</v>
      </c>
      <c r="C300" s="58" t="str">
        <f>IFERROR(VLOOKUP(B300,【最新】商品一覧!C:M,2,0),"")</f>
        <v>FER A CHEVAL／フェール・シュヴァル</v>
      </c>
      <c r="D300" s="58" t="str">
        <f>IFERROR(VLOOKUP(B300,【最新】商品一覧!C:M,3,0),"")</f>
        <v>プレミアムマルセイユ</v>
      </c>
      <c r="E300" s="60" t="str">
        <f>IFERROR(VLOOKUP(B300,【最新】商品一覧!C:M,4,0),"")&amp;""</f>
        <v>ソープ（Ｓ）</v>
      </c>
      <c r="F300" s="66" t="str">
        <f>IFERROR(VLOOKUP(B300,【最新】商品一覧!C:M,5,0),"")&amp;""</f>
        <v>100</v>
      </c>
      <c r="G300" s="63" t="str">
        <f>IFERROR(VLOOKUP(B300,【最新】商品一覧!C:M,6,0),"")&amp;""</f>
        <v>g</v>
      </c>
      <c r="H300" s="58" t="str">
        <f>IFERROR(VLOOKUP(B300,【最新】商品一覧!C:M,7,0),"")&amp;""</f>
        <v>ソープ（Ｓ）</v>
      </c>
      <c r="I300" s="167">
        <f>VLOOKUP(テーブル3[[#This Row],[品番]],【最新】商品一覧!C:J,8,FALSE)</f>
        <v>980</v>
      </c>
      <c r="J300" s="163">
        <v>1000</v>
      </c>
      <c r="K300" s="136" t="s">
        <v>2601</v>
      </c>
      <c r="L300" s="48">
        <f>VLOOKUP(テーブル3[[#This Row],[ブランド名]],ブランドリスト[#All],5,FALSE)</f>
        <v>4</v>
      </c>
    </row>
    <row r="301" spans="2:12">
      <c r="B301" s="152">
        <v>5864</v>
      </c>
      <c r="C301" s="58" t="str">
        <f>IFERROR(VLOOKUP(B301,【最新】商品一覧!C:M,2,0),"")</f>
        <v>FER A CHEVAL／フェール・シュヴァル</v>
      </c>
      <c r="D301" s="58" t="str">
        <f>IFERROR(VLOOKUP(B301,【最新】商品一覧!C:M,3,0),"")</f>
        <v>マルセイユ</v>
      </c>
      <c r="E301" s="60" t="str">
        <f>IFERROR(VLOOKUP(B301,【最新】商品一覧!C:M,4,0),"")&amp;""</f>
        <v>マルセイユソープ　1ｋｇ</v>
      </c>
      <c r="F301" s="66" t="str">
        <f>IFERROR(VLOOKUP(B301,【最新】商品一覧!C:M,5,0),"")&amp;""</f>
        <v>1000</v>
      </c>
      <c r="G301" s="63" t="str">
        <f>IFERROR(VLOOKUP(B301,【最新】商品一覧!C:M,6,0),"")&amp;""</f>
        <v>g</v>
      </c>
      <c r="H301" s="58" t="str">
        <f>IFERROR(VLOOKUP(B301,【最新】商品一覧!C:M,7,0),"")&amp;""</f>
        <v>オリーブ</v>
      </c>
      <c r="I301" s="167">
        <f>VLOOKUP(テーブル3[[#This Row],[品番]],【最新】商品一覧!C:J,8,FALSE)</f>
        <v>3600</v>
      </c>
      <c r="J301" s="163">
        <v>4600</v>
      </c>
      <c r="K301" s="136" t="s">
        <v>2601</v>
      </c>
      <c r="L301" s="48">
        <f>VLOOKUP(テーブル3[[#This Row],[ブランド名]],ブランドリスト[#All],5,FALSE)</f>
        <v>4</v>
      </c>
    </row>
    <row r="302" spans="2:12" hidden="1">
      <c r="B302" s="152">
        <v>5865</v>
      </c>
      <c r="C302" s="58" t="str">
        <f>IFERROR(VLOOKUP(B302,【最新】商品一覧!C:M,2,0),"")</f>
        <v>FER A CHEVAL／フェール・シュヴァル</v>
      </c>
      <c r="D302" s="58" t="str">
        <f>IFERROR(VLOOKUP(B302,【最新】商品一覧!C:M,3,0),"")</f>
        <v>マルセイユ</v>
      </c>
      <c r="E302" s="60" t="str">
        <f>IFERROR(VLOOKUP(B302,【最新】商品一覧!C:M,4,0),"")&amp;""</f>
        <v>マルセイユソープ　1ｋｇ</v>
      </c>
      <c r="F302" s="66" t="str">
        <f>IFERROR(VLOOKUP(B302,【最新】商品一覧!C:M,5,0),"")&amp;""</f>
        <v>1000</v>
      </c>
      <c r="G302" s="63" t="str">
        <f>IFERROR(VLOOKUP(B302,【最新】商品一覧!C:M,6,0),"")&amp;""</f>
        <v>g</v>
      </c>
      <c r="H302" s="58" t="str">
        <f>IFERROR(VLOOKUP(B302,【最新】商品一覧!C:M,7,0),"")&amp;""</f>
        <v>プラント</v>
      </c>
      <c r="I302" s="167">
        <f>VLOOKUP(テーブル3[[#This Row],[品番]],【最新】商品一覧!C:J,8,FALSE)</f>
        <v>3600</v>
      </c>
      <c r="J302" s="163">
        <v>4600</v>
      </c>
      <c r="K302" s="136"/>
      <c r="L302" s="48">
        <f>VLOOKUP(テーブル3[[#This Row],[ブランド名]],ブランドリスト[#All],5,FALSE)</f>
        <v>4</v>
      </c>
    </row>
    <row r="303" spans="2:12">
      <c r="B303" s="152">
        <v>5866</v>
      </c>
      <c r="C303" s="58" t="str">
        <f>IFERROR(VLOOKUP(B303,【最新】商品一覧!C:M,2,0),"")</f>
        <v>FER A CHEVAL／フェール・シュヴァル</v>
      </c>
      <c r="D303" s="58" t="str">
        <f>IFERROR(VLOOKUP(B303,【最新】商品一覧!C:M,3,0),"")</f>
        <v>マルセイユ</v>
      </c>
      <c r="E303" s="60" t="str">
        <f>IFERROR(VLOOKUP(B303,【最新】商品一覧!C:M,4,0),"")&amp;""</f>
        <v>マルセイユリキッドソープ</v>
      </c>
      <c r="F303" s="66" t="str">
        <f>IFERROR(VLOOKUP(B303,【最新】商品一覧!C:M,5,0),"")&amp;""</f>
        <v>500</v>
      </c>
      <c r="G303" s="63" t="str">
        <f>IFERROR(VLOOKUP(B303,【最新】商品一覧!C:M,6,0),"")&amp;""</f>
        <v>ml</v>
      </c>
      <c r="H303" s="58" t="str">
        <f>IFERROR(VLOOKUP(B303,【最新】商品一覧!C:M,7,0),"")&amp;""</f>
        <v>オリーブ</v>
      </c>
      <c r="I303" s="167">
        <f>VLOOKUP(テーブル3[[#This Row],[品番]],【最新】商品一覧!C:J,8,FALSE)</f>
        <v>2400</v>
      </c>
      <c r="J303" s="163">
        <v>2800</v>
      </c>
      <c r="K303" s="136" t="s">
        <v>2601</v>
      </c>
      <c r="L303" s="48">
        <f>VLOOKUP(テーブル3[[#This Row],[ブランド名]],ブランドリスト[#All],5,FALSE)</f>
        <v>4</v>
      </c>
    </row>
    <row r="304" spans="2:12" hidden="1">
      <c r="B304" s="152">
        <v>5867</v>
      </c>
      <c r="C304" s="58" t="str">
        <f>IFERROR(VLOOKUP(B304,【最新】商品一覧!C:M,2,0),"")</f>
        <v>FER A CHEVAL／フェール・シュヴァル</v>
      </c>
      <c r="D304" s="58" t="str">
        <f>IFERROR(VLOOKUP(B304,【最新】商品一覧!C:M,3,0),"")</f>
        <v>マルセイユ</v>
      </c>
      <c r="E304" s="60" t="str">
        <f>IFERROR(VLOOKUP(B304,【最新】商品一覧!C:M,4,0),"")&amp;""</f>
        <v>マルセイユリキッドソープ</v>
      </c>
      <c r="F304" s="66" t="str">
        <f>IFERROR(VLOOKUP(B304,【最新】商品一覧!C:M,5,0),"")&amp;""</f>
        <v>500</v>
      </c>
      <c r="G304" s="63" t="str">
        <f>IFERROR(VLOOKUP(B304,【最新】商品一覧!C:M,6,0),"")&amp;""</f>
        <v>ml</v>
      </c>
      <c r="H304" s="58" t="str">
        <f>IFERROR(VLOOKUP(B304,【最新】商品一覧!C:M,7,0),"")&amp;""</f>
        <v>ココナッツ</v>
      </c>
      <c r="I304" s="167">
        <f>VLOOKUP(テーブル3[[#This Row],[品番]],【最新】商品一覧!C:J,8,FALSE)</f>
        <v>2400</v>
      </c>
      <c r="J304" s="163">
        <v>2800</v>
      </c>
      <c r="K304" s="136"/>
      <c r="L304" s="48">
        <f>VLOOKUP(テーブル3[[#This Row],[ブランド名]],ブランドリスト[#All],5,FALSE)</f>
        <v>4</v>
      </c>
    </row>
    <row r="305" spans="2:12">
      <c r="B305" s="152">
        <v>5828</v>
      </c>
      <c r="C305" s="58" t="str">
        <f>IFERROR(VLOOKUP(B305,【最新】商品一覧!C:M,2,0),"")</f>
        <v>FER A CHEVAL／フェール・シュヴァル</v>
      </c>
      <c r="D305" s="58" t="str">
        <f>IFERROR(VLOOKUP(B305,【最新】商品一覧!C:M,3,0),"")</f>
        <v>マルセイユ</v>
      </c>
      <c r="E305" s="60" t="str">
        <f>IFERROR(VLOOKUP(B305,【最新】商品一覧!C:M,4,0),"")&amp;""</f>
        <v>マルセイユソープ　キューブ　ＸＬ</v>
      </c>
      <c r="F305" s="66" t="str">
        <f>IFERROR(VLOOKUP(B305,【最新】商品一覧!C:M,5,0),"")&amp;""</f>
        <v>600</v>
      </c>
      <c r="G305" s="63" t="str">
        <f>IFERROR(VLOOKUP(B305,【最新】商品一覧!C:M,6,0),"")&amp;""</f>
        <v>g</v>
      </c>
      <c r="H305" s="58" t="str">
        <f>IFERROR(VLOOKUP(B305,【最新】商品一覧!C:M,7,0),"")&amp;""</f>
        <v>オリーブ</v>
      </c>
      <c r="I305" s="167">
        <f>VLOOKUP(テーブル3[[#This Row],[品番]],【最新】商品一覧!C:J,8,FALSE)</f>
        <v>1400</v>
      </c>
      <c r="J305" s="163">
        <v>1800</v>
      </c>
      <c r="K305" s="136" t="s">
        <v>565</v>
      </c>
      <c r="L305" s="48">
        <f>VLOOKUP(テーブル3[[#This Row],[ブランド名]],ブランドリスト[#All],5,FALSE)</f>
        <v>4</v>
      </c>
    </row>
    <row r="306" spans="2:12" hidden="1">
      <c r="B306" s="152">
        <v>5829</v>
      </c>
      <c r="C306" s="58" t="str">
        <f>IFERROR(VLOOKUP(B306,【最新】商品一覧!C:M,2,0),"")</f>
        <v>FER A CHEVAL／フェール・シュヴァル</v>
      </c>
      <c r="D306" s="58" t="str">
        <f>IFERROR(VLOOKUP(B306,【最新】商品一覧!C:M,3,0),"")</f>
        <v>マルセイユ</v>
      </c>
      <c r="E306" s="60" t="str">
        <f>IFERROR(VLOOKUP(B306,【最新】商品一覧!C:M,4,0),"")&amp;""</f>
        <v>マルセイユソープ　キューブ　ＸＬ</v>
      </c>
      <c r="F306" s="66" t="str">
        <f>IFERROR(VLOOKUP(B306,【最新】商品一覧!C:M,5,0),"")&amp;""</f>
        <v>600</v>
      </c>
      <c r="G306" s="63" t="str">
        <f>IFERROR(VLOOKUP(B306,【最新】商品一覧!C:M,6,0),"")&amp;""</f>
        <v>g</v>
      </c>
      <c r="H306" s="58" t="str">
        <f>IFERROR(VLOOKUP(B306,【最新】商品一覧!C:M,7,0),"")&amp;""</f>
        <v>プラント</v>
      </c>
      <c r="I306" s="167">
        <f>VLOOKUP(テーブル3[[#This Row],[品番]],【最新】商品一覧!C:J,8,FALSE)</f>
        <v>1400</v>
      </c>
      <c r="J306" s="163">
        <v>1800</v>
      </c>
      <c r="K306" s="136"/>
      <c r="L306" s="48">
        <f>VLOOKUP(テーブル3[[#This Row],[ブランド名]],ブランドリスト[#All],5,FALSE)</f>
        <v>4</v>
      </c>
    </row>
    <row r="307" spans="2:12">
      <c r="B307" s="152">
        <v>5926</v>
      </c>
      <c r="C307" s="58" t="str">
        <f>IFERROR(VLOOKUP(B307,【最新】商品一覧!C:M,2,0),"")</f>
        <v>FER A CHEVAL／フェール・シュヴァル</v>
      </c>
      <c r="D307" s="58" t="str">
        <f>IFERROR(VLOOKUP(B307,【最新】商品一覧!C:M,3,0),"")</f>
        <v>マルセイユ</v>
      </c>
      <c r="E307" s="60" t="str">
        <f>IFERROR(VLOOKUP(B307,【最新】商品一覧!C:M,4,0),"")&amp;""</f>
        <v>マルセイユソープ　キューブ（カットタイプ）</v>
      </c>
      <c r="F307" s="66" t="str">
        <f>IFERROR(VLOOKUP(B307,【最新】商品一覧!C:M,5,0),"")&amp;""</f>
        <v>4×65</v>
      </c>
      <c r="G307" s="63" t="str">
        <f>IFERROR(VLOOKUP(B307,【最新】商品一覧!C:M,6,0),"")&amp;""</f>
        <v>g</v>
      </c>
      <c r="H307" s="58" t="str">
        <f>IFERROR(VLOOKUP(B307,【最新】商品一覧!C:M,7,0),"")&amp;""</f>
        <v>オリーブ</v>
      </c>
      <c r="I307" s="167">
        <f>VLOOKUP(テーブル3[[#This Row],[品番]],【最新】商品一覧!C:J,8,FALSE)</f>
        <v>1200</v>
      </c>
      <c r="J307" s="163">
        <v>1400</v>
      </c>
      <c r="K307" s="136" t="s">
        <v>565</v>
      </c>
      <c r="L307" s="48">
        <f>VLOOKUP(テーブル3[[#This Row],[ブランド名]],ブランドリスト[#All],5,FALSE)</f>
        <v>4</v>
      </c>
    </row>
    <row r="308" spans="2:12">
      <c r="B308" s="152">
        <v>5923</v>
      </c>
      <c r="C308" s="58" t="str">
        <f>IFERROR(VLOOKUP(B308,【最新】商品一覧!C:M,2,0),"")</f>
        <v>FER A CHEVAL／フェール・シュヴァル</v>
      </c>
      <c r="D308" s="58" t="str">
        <f>IFERROR(VLOOKUP(B308,【最新】商品一覧!C:M,3,0),"")</f>
        <v>マルセイユ</v>
      </c>
      <c r="E308" s="60" t="str">
        <f>IFERROR(VLOOKUP(B308,【最新】商品一覧!C:M,4,0),"")&amp;""</f>
        <v>マルセイユソープ　キューブ</v>
      </c>
      <c r="F308" s="66" t="str">
        <f>IFERROR(VLOOKUP(B308,【最新】商品一覧!C:M,5,0),"")&amp;""</f>
        <v>300</v>
      </c>
      <c r="G308" s="63" t="str">
        <f>IFERROR(VLOOKUP(B308,【最新】商品一覧!C:M,6,0),"")&amp;""</f>
        <v>g</v>
      </c>
      <c r="H308" s="58" t="str">
        <f>IFERROR(VLOOKUP(B308,【最新】商品一覧!C:M,7,0),"")&amp;""</f>
        <v>オリーブ</v>
      </c>
      <c r="I308" s="167">
        <f>VLOOKUP(テーブル3[[#This Row],[品番]],【最新】商品一覧!C:J,8,FALSE)</f>
        <v>900</v>
      </c>
      <c r="J308" s="163">
        <v>1200</v>
      </c>
      <c r="K308" s="136" t="s">
        <v>565</v>
      </c>
      <c r="L308" s="48">
        <f>VLOOKUP(テーブル3[[#This Row],[ブランド名]],ブランドリスト[#All],5,FALSE)</f>
        <v>4</v>
      </c>
    </row>
    <row r="309" spans="2:12" hidden="1">
      <c r="B309" s="152">
        <v>5924</v>
      </c>
      <c r="C309" s="58" t="str">
        <f>IFERROR(VLOOKUP(B309,【最新】商品一覧!C:M,2,0),"")</f>
        <v>FER A CHEVAL／フェール・シュヴァル</v>
      </c>
      <c r="D309" s="58" t="str">
        <f>IFERROR(VLOOKUP(B309,【最新】商品一覧!C:M,3,0),"")</f>
        <v>マルセイユ</v>
      </c>
      <c r="E309" s="60" t="str">
        <f>IFERROR(VLOOKUP(B309,【最新】商品一覧!C:M,4,0),"")&amp;""</f>
        <v>マルセイユソープ　キューブ</v>
      </c>
      <c r="F309" s="66" t="str">
        <f>IFERROR(VLOOKUP(B309,【最新】商品一覧!C:M,5,0),"")&amp;""</f>
        <v>300</v>
      </c>
      <c r="G309" s="63" t="str">
        <f>IFERROR(VLOOKUP(B309,【最新】商品一覧!C:M,6,0),"")&amp;""</f>
        <v>g</v>
      </c>
      <c r="H309" s="58" t="str">
        <f>IFERROR(VLOOKUP(B309,【最新】商品一覧!C:M,7,0),"")&amp;""</f>
        <v>プラント</v>
      </c>
      <c r="I309" s="167">
        <f>VLOOKUP(テーブル3[[#This Row],[品番]],【最新】商品一覧!C:J,8,FALSE)</f>
        <v>900</v>
      </c>
      <c r="J309" s="163">
        <v>1200</v>
      </c>
      <c r="K309" s="136"/>
      <c r="L309" s="48">
        <f>VLOOKUP(テーブル3[[#This Row],[ブランド名]],ブランドリスト[#All],5,FALSE)</f>
        <v>4</v>
      </c>
    </row>
    <row r="310" spans="2:12">
      <c r="B310" s="152">
        <v>5920</v>
      </c>
      <c r="C310" s="58" t="str">
        <f>IFERROR(VLOOKUP(B310,【最新】商品一覧!C:M,2,0),"")</f>
        <v>FER A CHEVAL／フェール・シュヴァル</v>
      </c>
      <c r="D310" s="58" t="str">
        <f>IFERROR(VLOOKUP(B310,【最新】商品一覧!C:M,3,0),"")</f>
        <v>マルセイユ</v>
      </c>
      <c r="E310" s="60" t="str">
        <f>IFERROR(VLOOKUP(B310,【最新】商品一覧!C:M,4,0),"")&amp;""</f>
        <v>マルセイユソープ　レギュラー</v>
      </c>
      <c r="F310" s="66" t="str">
        <f>IFERROR(VLOOKUP(B310,【最新】商品一覧!C:M,5,0),"")&amp;""</f>
        <v>100</v>
      </c>
      <c r="G310" s="63" t="str">
        <f>IFERROR(VLOOKUP(B310,【最新】商品一覧!C:M,6,0),"")&amp;""</f>
        <v>g</v>
      </c>
      <c r="H310" s="58" t="str">
        <f>IFERROR(VLOOKUP(B310,【最新】商品一覧!C:M,7,0),"")&amp;""</f>
        <v>オリーブ</v>
      </c>
      <c r="I310" s="167">
        <f>VLOOKUP(テーブル3[[#This Row],[品番]],【最新】商品一覧!C:J,8,FALSE)</f>
        <v>600</v>
      </c>
      <c r="J310" s="163">
        <v>700</v>
      </c>
      <c r="K310" s="136" t="s">
        <v>2601</v>
      </c>
      <c r="L310" s="48">
        <f>VLOOKUP(テーブル3[[#This Row],[ブランド名]],ブランドリスト[#All],5,FALSE)</f>
        <v>4</v>
      </c>
    </row>
    <row r="311" spans="2:12" hidden="1">
      <c r="B311" s="152">
        <v>5921</v>
      </c>
      <c r="C311" s="58" t="str">
        <f>IFERROR(VLOOKUP(B311,【最新】商品一覧!C:M,2,0),"")</f>
        <v>FER A CHEVAL／フェール・シュヴァル</v>
      </c>
      <c r="D311" s="58" t="str">
        <f>IFERROR(VLOOKUP(B311,【最新】商品一覧!C:M,3,0),"")</f>
        <v>マルセイユ</v>
      </c>
      <c r="E311" s="60" t="str">
        <f>IFERROR(VLOOKUP(B311,【最新】商品一覧!C:M,4,0),"")&amp;""</f>
        <v>マルセイユソープ　レギュラー</v>
      </c>
      <c r="F311" s="66" t="str">
        <f>IFERROR(VLOOKUP(B311,【最新】商品一覧!C:M,5,0),"")&amp;""</f>
        <v>100</v>
      </c>
      <c r="G311" s="63" t="str">
        <f>IFERROR(VLOOKUP(B311,【最新】商品一覧!C:M,6,0),"")&amp;""</f>
        <v>g</v>
      </c>
      <c r="H311" s="58" t="str">
        <f>IFERROR(VLOOKUP(B311,【最新】商品一覧!C:M,7,0),"")&amp;""</f>
        <v>プラント</v>
      </c>
      <c r="I311" s="167">
        <f>VLOOKUP(テーブル3[[#This Row],[品番]],【最新】商品一覧!C:J,8,FALSE)</f>
        <v>600</v>
      </c>
      <c r="J311" s="163">
        <v>700</v>
      </c>
      <c r="K311" s="136"/>
      <c r="L311" s="48">
        <f>VLOOKUP(テーブル3[[#This Row],[ブランド名]],ブランドリスト[#All],5,FALSE)</f>
        <v>4</v>
      </c>
    </row>
    <row r="312" spans="2:12">
      <c r="B312" s="152">
        <v>5935</v>
      </c>
      <c r="C312" s="58" t="str">
        <f>IFERROR(VLOOKUP(B312,【最新】商品一覧!C:M,2,0),"")</f>
        <v>FER A CHEVAL／フェール・シュヴァル</v>
      </c>
      <c r="D312" s="58" t="str">
        <f>IFERROR(VLOOKUP(B312,【最新】商品一覧!C:M,3,0),"")</f>
        <v>マルセイユ</v>
      </c>
      <c r="E312" s="60" t="str">
        <f>IFERROR(VLOOKUP(B312,【最新】商品一覧!C:M,4,0),"")&amp;""</f>
        <v>マルセイユソープ　ミニ</v>
      </c>
      <c r="F312" s="66" t="str">
        <f>IFERROR(VLOOKUP(B312,【最新】商品一覧!C:M,5,0),"")&amp;""</f>
        <v>25</v>
      </c>
      <c r="G312" s="63" t="str">
        <f>IFERROR(VLOOKUP(B312,【最新】商品一覧!C:M,6,0),"")&amp;""</f>
        <v>g</v>
      </c>
      <c r="H312" s="58" t="str">
        <f>IFERROR(VLOOKUP(B312,【最新】商品一覧!C:M,7,0),"")&amp;""</f>
        <v>オリーブ</v>
      </c>
      <c r="I312" s="167">
        <f>VLOOKUP(テーブル3[[#This Row],[品番]],【最新】商品一覧!C:J,8,FALSE)</f>
        <v>250</v>
      </c>
      <c r="J312" s="163">
        <v>300</v>
      </c>
      <c r="K312" s="136" t="s">
        <v>565</v>
      </c>
      <c r="L312" s="48">
        <f>VLOOKUP(テーブル3[[#This Row],[ブランド名]],ブランドリスト[#All],5,FALSE)</f>
        <v>4</v>
      </c>
    </row>
    <row r="313" spans="2:12">
      <c r="B313" s="152">
        <v>7401</v>
      </c>
      <c r="C313" s="58" t="str">
        <f>IFERROR(VLOOKUP(B313,【最新】商品一覧!C:M,2,0),"")</f>
        <v>Mi Woollies／ミ・ウーリーズ</v>
      </c>
      <c r="D313" s="58" t="str">
        <f>IFERROR(VLOOKUP(B313,【最新】商品一覧!C:M,3,0),"")</f>
        <v>羊毛ダスター</v>
      </c>
      <c r="E313" s="60" t="str">
        <f>IFERROR(VLOOKUP(B313,【最新】商品一覧!C:M,4,0),"")&amp;""</f>
        <v>Lサイズ　</v>
      </c>
      <c r="F313" s="66" t="str">
        <f>IFERROR(VLOOKUP(B313,【最新】商品一覧!C:M,5,0),"")&amp;""</f>
        <v/>
      </c>
      <c r="G313" s="63" t="str">
        <f>IFERROR(VLOOKUP(B313,【最新】商品一覧!C:M,6,0),"")&amp;""</f>
        <v/>
      </c>
      <c r="H313" s="58" t="str">
        <f>IFERROR(VLOOKUP(B313,【最新】商品一覧!C:M,7,0),"")&amp;""</f>
        <v>Lサイズ　50cm</v>
      </c>
      <c r="I313" s="167">
        <f>VLOOKUP(テーブル3[[#This Row],[品番]],【最新】商品一覧!C:J,8,FALSE)</f>
        <v>1800</v>
      </c>
      <c r="J313" s="163">
        <v>2000</v>
      </c>
      <c r="K313" s="136" t="s">
        <v>229</v>
      </c>
      <c r="L313" s="48">
        <f>VLOOKUP(テーブル3[[#This Row],[ブランド名]],ブランドリスト[#All],5,FALSE)</f>
        <v>15</v>
      </c>
    </row>
    <row r="314" spans="2:12">
      <c r="B314" s="152">
        <v>7400</v>
      </c>
      <c r="C314" s="58" t="str">
        <f>IFERROR(VLOOKUP(B314,【最新】商品一覧!C:M,2,0),"")</f>
        <v>Mi Woollies／ミ・ウーリーズ</v>
      </c>
      <c r="D314" s="58" t="str">
        <f>IFERROR(VLOOKUP(B314,【最新】商品一覧!C:M,3,0),"")</f>
        <v>羊毛ダスター</v>
      </c>
      <c r="E314" s="60" t="str">
        <f>IFERROR(VLOOKUP(B314,【最新】商品一覧!C:M,4,0),"")&amp;""</f>
        <v>Sサイズ　</v>
      </c>
      <c r="F314" s="66" t="str">
        <f>IFERROR(VLOOKUP(B314,【最新】商品一覧!C:M,5,0),"")&amp;""</f>
        <v/>
      </c>
      <c r="G314" s="63" t="str">
        <f>IFERROR(VLOOKUP(B314,【最新】商品一覧!C:M,6,0),"")&amp;""</f>
        <v/>
      </c>
      <c r="H314" s="58" t="str">
        <f>IFERROR(VLOOKUP(B314,【最新】商品一覧!C:M,7,0),"")&amp;""</f>
        <v>Sサイズ　30cm</v>
      </c>
      <c r="I314" s="167">
        <f>VLOOKUP(テーブル3[[#This Row],[品番]],【最新】商品一覧!C:J,8,FALSE)</f>
        <v>1200</v>
      </c>
      <c r="J314" s="163">
        <v>1400</v>
      </c>
      <c r="K314" s="136" t="s">
        <v>229</v>
      </c>
      <c r="L314" s="48">
        <f>VLOOKUP(テーブル3[[#This Row],[ブランド名]],ブランドリスト[#All],5,FALSE)</f>
        <v>15</v>
      </c>
    </row>
    <row r="315" spans="2:12">
      <c r="B315" s="152">
        <v>7210</v>
      </c>
      <c r="C315" s="58" t="str">
        <f>IFERROR(VLOOKUP(B315,【最新】商品一覧!C:M,2,0),"")</f>
        <v>LINDEN LEAVES／リンデンリーブス</v>
      </c>
      <c r="D315" s="58" t="str">
        <f>IFERROR(VLOOKUP(B315,【最新】商品一覧!C:M,3,0),"")</f>
        <v>ボディオイル</v>
      </c>
      <c r="E315" s="60" t="str">
        <f>IFERROR(VLOOKUP(B315,【最新】商品一覧!C:M,4,0),"")&amp;""</f>
        <v>ボディオイル</v>
      </c>
      <c r="F315" s="66" t="str">
        <f>IFERROR(VLOOKUP(B315,【最新】商品一覧!C:M,5,0),"")&amp;""</f>
        <v>250</v>
      </c>
      <c r="G315" s="63" t="str">
        <f>IFERROR(VLOOKUP(B315,【最新】商品一覧!C:M,6,0),"")&amp;""</f>
        <v>ml</v>
      </c>
      <c r="H315" s="58" t="str">
        <f>IFERROR(VLOOKUP(B315,【最新】商品一覧!C:M,7,0),"")&amp;""</f>
        <v>【Ｌ】ローズ</v>
      </c>
      <c r="I315" s="167">
        <f>VLOOKUP(テーブル3[[#This Row],[品番]],【最新】商品一覧!C:J,8,FALSE)</f>
        <v>5000</v>
      </c>
      <c r="J315" s="163">
        <v>5500</v>
      </c>
      <c r="K315" s="136" t="s">
        <v>2593</v>
      </c>
      <c r="L315" s="48">
        <f>VLOOKUP(テーブル3[[#This Row],[ブランド名]],ブランドリスト[#All],5,FALSE)</f>
        <v>16</v>
      </c>
    </row>
    <row r="316" spans="2:12" hidden="1">
      <c r="B316" s="152">
        <v>7211</v>
      </c>
      <c r="C316" s="58" t="str">
        <f>IFERROR(VLOOKUP(B316,【最新】商品一覧!C:M,2,0),"")</f>
        <v>LINDEN LEAVES／リンデンリーブス</v>
      </c>
      <c r="D316" s="58" t="str">
        <f>IFERROR(VLOOKUP(B316,【最新】商品一覧!C:M,3,0),"")</f>
        <v>ボディオイル</v>
      </c>
      <c r="E316" s="60" t="str">
        <f>IFERROR(VLOOKUP(B316,【最新】商品一覧!C:M,4,0),"")&amp;""</f>
        <v>ボディオイル</v>
      </c>
      <c r="F316" s="66" t="str">
        <f>IFERROR(VLOOKUP(B316,【最新】商品一覧!C:M,5,0),"")&amp;""</f>
        <v>250</v>
      </c>
      <c r="G316" s="63" t="str">
        <f>IFERROR(VLOOKUP(B316,【最新】商品一覧!C:M,6,0),"")&amp;""</f>
        <v>ml</v>
      </c>
      <c r="H316" s="58" t="str">
        <f>IFERROR(VLOOKUP(B316,【最新】商品一覧!C:M,7,0),"")&amp;""</f>
        <v>【Ｌ】ラベンダー</v>
      </c>
      <c r="I316" s="167">
        <f>VLOOKUP(テーブル3[[#This Row],[品番]],【最新】商品一覧!C:J,8,FALSE)</f>
        <v>5000</v>
      </c>
      <c r="J316" s="163">
        <v>5500</v>
      </c>
      <c r="K316" s="136"/>
      <c r="L316" s="48">
        <f>VLOOKUP(テーブル3[[#This Row],[ブランド名]],ブランドリスト[#All],5,FALSE)</f>
        <v>16</v>
      </c>
    </row>
    <row r="317" spans="2:12" hidden="1">
      <c r="B317" s="152">
        <v>7212</v>
      </c>
      <c r="C317" s="58" t="str">
        <f>IFERROR(VLOOKUP(B317,【最新】商品一覧!C:M,2,0),"")</f>
        <v>LINDEN LEAVES／リンデンリーブス</v>
      </c>
      <c r="D317" s="58" t="str">
        <f>IFERROR(VLOOKUP(B317,【最新】商品一覧!C:M,3,0),"")</f>
        <v>ボディオイル</v>
      </c>
      <c r="E317" s="60" t="str">
        <f>IFERROR(VLOOKUP(B317,【最新】商品一覧!C:M,4,0),"")&amp;""</f>
        <v>ボディオイル</v>
      </c>
      <c r="F317" s="66" t="str">
        <f>IFERROR(VLOOKUP(B317,【最新】商品一覧!C:M,5,0),"")&amp;""</f>
        <v>250</v>
      </c>
      <c r="G317" s="63" t="str">
        <f>IFERROR(VLOOKUP(B317,【最新】商品一覧!C:M,6,0),"")&amp;""</f>
        <v>ml</v>
      </c>
      <c r="H317" s="58" t="str">
        <f>IFERROR(VLOOKUP(B317,【最新】商品一覧!C:M,7,0),"")&amp;""</f>
        <v>【Ｌ】シトラス</v>
      </c>
      <c r="I317" s="167">
        <f>VLOOKUP(テーブル3[[#This Row],[品番]],【最新】商品一覧!C:J,8,FALSE)</f>
        <v>5000</v>
      </c>
      <c r="J317" s="163">
        <v>5500</v>
      </c>
      <c r="K317" s="136"/>
      <c r="L317" s="48">
        <f>VLOOKUP(テーブル3[[#This Row],[ブランド名]],ブランドリスト[#All],5,FALSE)</f>
        <v>16</v>
      </c>
    </row>
    <row r="318" spans="2:12" hidden="1">
      <c r="B318" s="152">
        <v>7213</v>
      </c>
      <c r="C318" s="58" t="str">
        <f>IFERROR(VLOOKUP(B318,【最新】商品一覧!C:M,2,0),"")</f>
        <v>LINDEN LEAVES／リンデンリーブス</v>
      </c>
      <c r="D318" s="58" t="str">
        <f>IFERROR(VLOOKUP(B318,【最新】商品一覧!C:M,3,0),"")</f>
        <v>ボディオイル</v>
      </c>
      <c r="E318" s="60" t="str">
        <f>IFERROR(VLOOKUP(B318,【最新】商品一覧!C:M,4,0),"")&amp;""</f>
        <v>ボディオイル</v>
      </c>
      <c r="F318" s="66" t="str">
        <f>IFERROR(VLOOKUP(B318,【最新】商品一覧!C:M,5,0),"")&amp;""</f>
        <v>250</v>
      </c>
      <c r="G318" s="63" t="str">
        <f>IFERROR(VLOOKUP(B318,【最新】商品一覧!C:M,6,0),"")&amp;""</f>
        <v>ml</v>
      </c>
      <c r="H318" s="58" t="str">
        <f>IFERROR(VLOOKUP(B318,【最新】商品一覧!C:M,7,0),"")&amp;""</f>
        <v>【Ｌ】バニラ</v>
      </c>
      <c r="I318" s="167">
        <f>VLOOKUP(テーブル3[[#This Row],[品番]],【最新】商品一覧!C:J,8,FALSE)</f>
        <v>5000</v>
      </c>
      <c r="J318" s="163">
        <v>5500</v>
      </c>
      <c r="K318" s="136"/>
      <c r="L318" s="48">
        <f>VLOOKUP(テーブル3[[#This Row],[ブランド名]],ブランドリスト[#All],5,FALSE)</f>
        <v>16</v>
      </c>
    </row>
    <row r="319" spans="2:12">
      <c r="B319" s="152">
        <v>7200</v>
      </c>
      <c r="C319" s="58" t="str">
        <f>IFERROR(VLOOKUP(B319,【最新】商品一覧!C:M,2,0),"")</f>
        <v>LINDEN LEAVES／リンデンリーブス</v>
      </c>
      <c r="D319" s="58" t="str">
        <f>IFERROR(VLOOKUP(B319,【最新】商品一覧!C:M,3,0),"")</f>
        <v>ボディオイル</v>
      </c>
      <c r="E319" s="60" t="str">
        <f>IFERROR(VLOOKUP(B319,【最新】商品一覧!C:M,4,0),"")&amp;""</f>
        <v>ボディオイル</v>
      </c>
      <c r="F319" s="66" t="str">
        <f>IFERROR(VLOOKUP(B319,【最新】商品一覧!C:M,5,0),"")&amp;""</f>
        <v>60</v>
      </c>
      <c r="G319" s="63" t="str">
        <f>IFERROR(VLOOKUP(B319,【最新】商品一覧!C:M,6,0),"")&amp;""</f>
        <v>ml</v>
      </c>
      <c r="H319" s="58" t="str">
        <f>IFERROR(VLOOKUP(B319,【最新】商品一覧!C:M,7,0),"")&amp;""</f>
        <v>【Ｓ】ローズ</v>
      </c>
      <c r="I319" s="167">
        <f>VLOOKUP(テーブル3[[#This Row],[品番]],【最新】商品一覧!C:J,8,FALSE)</f>
        <v>2000</v>
      </c>
      <c r="J319" s="163">
        <v>2200</v>
      </c>
      <c r="K319" s="136" t="s">
        <v>2592</v>
      </c>
      <c r="L319" s="48">
        <f>VLOOKUP(テーブル3[[#This Row],[ブランド名]],ブランドリスト[#All],5,FALSE)</f>
        <v>16</v>
      </c>
    </row>
    <row r="320" spans="2:12" hidden="1">
      <c r="B320" s="152">
        <v>7201</v>
      </c>
      <c r="C320" s="58" t="str">
        <f>IFERROR(VLOOKUP(B320,【最新】商品一覧!C:M,2,0),"")</f>
        <v>LINDEN LEAVES／リンデンリーブス</v>
      </c>
      <c r="D320" s="58" t="str">
        <f>IFERROR(VLOOKUP(B320,【最新】商品一覧!C:M,3,0),"")</f>
        <v>ボディオイル</v>
      </c>
      <c r="E320" s="60" t="str">
        <f>IFERROR(VLOOKUP(B320,【最新】商品一覧!C:M,4,0),"")&amp;""</f>
        <v>ボディオイル</v>
      </c>
      <c r="F320" s="66" t="str">
        <f>IFERROR(VLOOKUP(B320,【最新】商品一覧!C:M,5,0),"")&amp;""</f>
        <v>60</v>
      </c>
      <c r="G320" s="63" t="str">
        <f>IFERROR(VLOOKUP(B320,【最新】商品一覧!C:M,6,0),"")&amp;""</f>
        <v>ml</v>
      </c>
      <c r="H320" s="58" t="str">
        <f>IFERROR(VLOOKUP(B320,【最新】商品一覧!C:M,7,0),"")&amp;""</f>
        <v>【Ｓ】ラベンダー</v>
      </c>
      <c r="I320" s="167">
        <f>VLOOKUP(テーブル3[[#This Row],[品番]],【最新】商品一覧!C:J,8,FALSE)</f>
        <v>2000</v>
      </c>
      <c r="J320" s="163">
        <v>2200</v>
      </c>
      <c r="K320" s="136"/>
      <c r="L320" s="48">
        <f>VLOOKUP(テーブル3[[#This Row],[ブランド名]],ブランドリスト[#All],5,FALSE)</f>
        <v>16</v>
      </c>
    </row>
    <row r="321" spans="2:12" hidden="1">
      <c r="B321" s="152">
        <v>7202</v>
      </c>
      <c r="C321" s="58" t="str">
        <f>IFERROR(VLOOKUP(B321,【最新】商品一覧!C:M,2,0),"")</f>
        <v>LINDEN LEAVES／リンデンリーブス</v>
      </c>
      <c r="D321" s="58" t="str">
        <f>IFERROR(VLOOKUP(B321,【最新】商品一覧!C:M,3,0),"")</f>
        <v>ボディオイル</v>
      </c>
      <c r="E321" s="60" t="str">
        <f>IFERROR(VLOOKUP(B321,【最新】商品一覧!C:M,4,0),"")&amp;""</f>
        <v>ボディオイル</v>
      </c>
      <c r="F321" s="66" t="str">
        <f>IFERROR(VLOOKUP(B321,【最新】商品一覧!C:M,5,0),"")&amp;""</f>
        <v>60</v>
      </c>
      <c r="G321" s="63" t="str">
        <f>IFERROR(VLOOKUP(B321,【最新】商品一覧!C:M,6,0),"")&amp;""</f>
        <v>ml</v>
      </c>
      <c r="H321" s="58" t="str">
        <f>IFERROR(VLOOKUP(B321,【最新】商品一覧!C:M,7,0),"")&amp;""</f>
        <v>【Ｓ】シトラス</v>
      </c>
      <c r="I321" s="167">
        <f>VLOOKUP(テーブル3[[#This Row],[品番]],【最新】商品一覧!C:J,8,FALSE)</f>
        <v>2000</v>
      </c>
      <c r="J321" s="163">
        <v>2200</v>
      </c>
      <c r="K321" s="136"/>
      <c r="L321" s="48">
        <f>VLOOKUP(テーブル3[[#This Row],[ブランド名]],ブランドリスト[#All],5,FALSE)</f>
        <v>16</v>
      </c>
    </row>
    <row r="322" spans="2:12" hidden="1">
      <c r="B322" s="152">
        <v>7203</v>
      </c>
      <c r="C322" s="58" t="str">
        <f>IFERROR(VLOOKUP(B322,【最新】商品一覧!C:M,2,0),"")</f>
        <v>LINDEN LEAVES／リンデンリーブス</v>
      </c>
      <c r="D322" s="58" t="str">
        <f>IFERROR(VLOOKUP(B322,【最新】商品一覧!C:M,3,0),"")</f>
        <v>ボディオイル</v>
      </c>
      <c r="E322" s="60" t="str">
        <f>IFERROR(VLOOKUP(B322,【最新】商品一覧!C:M,4,0),"")&amp;""</f>
        <v>ボディオイル</v>
      </c>
      <c r="F322" s="66" t="str">
        <f>IFERROR(VLOOKUP(B322,【最新】商品一覧!C:M,5,0),"")&amp;""</f>
        <v>60</v>
      </c>
      <c r="G322" s="63" t="str">
        <f>IFERROR(VLOOKUP(B322,【最新】商品一覧!C:M,6,0),"")&amp;""</f>
        <v>ml</v>
      </c>
      <c r="H322" s="58" t="str">
        <f>IFERROR(VLOOKUP(B322,【最新】商品一覧!C:M,7,0),"")&amp;""</f>
        <v>【Ｓ】バニラ</v>
      </c>
      <c r="I322" s="167">
        <f>VLOOKUP(テーブル3[[#This Row],[品番]],【最新】商品一覧!C:J,8,FALSE)</f>
        <v>2000</v>
      </c>
      <c r="J322" s="163">
        <v>2200</v>
      </c>
      <c r="K322" s="136"/>
      <c r="L322" s="48">
        <f>VLOOKUP(テーブル3[[#This Row],[ブランド名]],ブランドリスト[#All],5,FALSE)</f>
        <v>16</v>
      </c>
    </row>
    <row r="323" spans="2:12">
      <c r="B323" s="152">
        <v>6098</v>
      </c>
      <c r="C323" s="58" t="str">
        <f>IFERROR(VLOOKUP(B323,【最新】商品一覧!C:M,2,0),"")</f>
        <v>CARBALINE／カルバリン</v>
      </c>
      <c r="D323" s="58" t="str">
        <f>IFERROR(VLOOKUP(B323,【最新】商品一覧!C:M,3,0),"")</f>
        <v>オードトワレ</v>
      </c>
      <c r="E323" s="60" t="str">
        <f>IFERROR(VLOOKUP(B323,【最新】商品一覧!C:M,4,0),"")&amp;""</f>
        <v>オードトワレ</v>
      </c>
      <c r="F323" s="66" t="str">
        <f>IFERROR(VLOOKUP(B323,【最新】商品一覧!C:M,5,0),"")&amp;""</f>
        <v>10</v>
      </c>
      <c r="G323" s="63" t="str">
        <f>IFERROR(VLOOKUP(B323,【最新】商品一覧!C:M,6,0),"")&amp;""</f>
        <v>ml</v>
      </c>
      <c r="H323" s="58" t="str">
        <f>IFERROR(VLOOKUP(B323,【最新】商品一覧!C:M,7,0),"")&amp;""</f>
        <v>マグノリア＆チュベローズ</v>
      </c>
      <c r="I323" s="167">
        <f>VLOOKUP(テーブル3[[#This Row],[品番]],【最新】商品一覧!C:J,8,FALSE)</f>
        <v>800</v>
      </c>
      <c r="J323" s="163">
        <v>900</v>
      </c>
      <c r="K323" s="136" t="s">
        <v>2645</v>
      </c>
      <c r="L323" s="48">
        <f>VLOOKUP(テーブル3[[#This Row],[ブランド名]],ブランドリスト[#All],5,FALSE)</f>
        <v>17</v>
      </c>
    </row>
    <row r="324" spans="2:12" hidden="1">
      <c r="B324" s="152">
        <v>6099</v>
      </c>
      <c r="C324" s="58" t="str">
        <f>IFERROR(VLOOKUP(B324,【最新】商品一覧!C:M,2,0),"")</f>
        <v>CARBALINE／カルバリン</v>
      </c>
      <c r="D324" s="58" t="str">
        <f>IFERROR(VLOOKUP(B324,【最新】商品一覧!C:M,3,0),"")</f>
        <v>オードトワレ</v>
      </c>
      <c r="E324" s="60" t="str">
        <f>IFERROR(VLOOKUP(B324,【最新】商品一覧!C:M,4,0),"")&amp;""</f>
        <v>オードトワレ</v>
      </c>
      <c r="F324" s="66" t="str">
        <f>IFERROR(VLOOKUP(B324,【最新】商品一覧!C:M,5,0),"")&amp;""</f>
        <v>10</v>
      </c>
      <c r="G324" s="63" t="str">
        <f>IFERROR(VLOOKUP(B324,【最新】商品一覧!C:M,6,0),"")&amp;""</f>
        <v>ml</v>
      </c>
      <c r="H324" s="58" t="str">
        <f>IFERROR(VLOOKUP(B324,【最新】商品一覧!C:M,7,0),"")&amp;""</f>
        <v>カメリア＆グレープフルーツ</v>
      </c>
      <c r="I324" s="167">
        <f>VLOOKUP(テーブル3[[#This Row],[品番]],【最新】商品一覧!C:J,8,FALSE)</f>
        <v>800</v>
      </c>
      <c r="J324" s="163">
        <v>900</v>
      </c>
      <c r="K324" s="136"/>
      <c r="L324" s="48">
        <f>VLOOKUP(テーブル3[[#This Row],[ブランド名]],ブランドリスト[#All],5,FALSE)</f>
        <v>17</v>
      </c>
    </row>
    <row r="325" spans="2:12" hidden="1">
      <c r="B325" s="152">
        <v>6100</v>
      </c>
      <c r="C325" s="58" t="str">
        <f>IFERROR(VLOOKUP(B325,【最新】商品一覧!C:M,2,0),"")</f>
        <v>CARBALINE／カルバリン</v>
      </c>
      <c r="D325" s="58" t="str">
        <f>IFERROR(VLOOKUP(B325,【最新】商品一覧!C:M,3,0),"")</f>
        <v>オードトワレ</v>
      </c>
      <c r="E325" s="60" t="str">
        <f>IFERROR(VLOOKUP(B325,【最新】商品一覧!C:M,4,0),"")&amp;""</f>
        <v>オードトワレ</v>
      </c>
      <c r="F325" s="66" t="str">
        <f>IFERROR(VLOOKUP(B325,【最新】商品一覧!C:M,5,0),"")&amp;""</f>
        <v>10</v>
      </c>
      <c r="G325" s="63" t="str">
        <f>IFERROR(VLOOKUP(B325,【最新】商品一覧!C:M,6,0),"")&amp;""</f>
        <v>ml</v>
      </c>
      <c r="H325" s="58" t="str">
        <f>IFERROR(VLOOKUP(B325,【最新】商品一覧!C:M,7,0),"")&amp;""</f>
        <v>ローズ</v>
      </c>
      <c r="I325" s="167">
        <f>VLOOKUP(テーブル3[[#This Row],[品番]],【最新】商品一覧!C:J,8,FALSE)</f>
        <v>800</v>
      </c>
      <c r="J325" s="163">
        <v>900</v>
      </c>
      <c r="K325" s="136"/>
      <c r="L325" s="48">
        <f>VLOOKUP(テーブル3[[#This Row],[ブランド名]],ブランドリスト[#All],5,FALSE)</f>
        <v>17</v>
      </c>
    </row>
    <row r="326" spans="2:12" hidden="1">
      <c r="B326" s="152">
        <v>6102</v>
      </c>
      <c r="C326" s="58" t="str">
        <f>IFERROR(VLOOKUP(B326,【最新】商品一覧!C:M,2,0),"")</f>
        <v>CARBALINE／カルバリン</v>
      </c>
      <c r="D326" s="58" t="str">
        <f>IFERROR(VLOOKUP(B326,【最新】商品一覧!C:M,3,0),"")</f>
        <v>オードトワレ</v>
      </c>
      <c r="E326" s="60" t="str">
        <f>IFERROR(VLOOKUP(B326,【最新】商品一覧!C:M,4,0),"")&amp;""</f>
        <v>オードトワレ</v>
      </c>
      <c r="F326" s="66" t="str">
        <f>IFERROR(VLOOKUP(B326,【最新】商品一覧!C:M,5,0),"")&amp;""</f>
        <v>10</v>
      </c>
      <c r="G326" s="63" t="str">
        <f>IFERROR(VLOOKUP(B326,【最新】商品一覧!C:M,6,0),"")&amp;""</f>
        <v>ml</v>
      </c>
      <c r="H326" s="58" t="str">
        <f>IFERROR(VLOOKUP(B326,【最新】商品一覧!C:M,7,0),"")&amp;""</f>
        <v>マルベリー</v>
      </c>
      <c r="I326" s="167">
        <f>VLOOKUP(テーブル3[[#This Row],[品番]],【最新】商品一覧!C:J,8,FALSE)</f>
        <v>800</v>
      </c>
      <c r="J326" s="163">
        <v>900</v>
      </c>
      <c r="K326" s="136"/>
      <c r="L326" s="48">
        <f>VLOOKUP(テーブル3[[#This Row],[ブランド名]],ブランドリスト[#All],5,FALSE)</f>
        <v>17</v>
      </c>
    </row>
    <row r="327" spans="2:12" hidden="1">
      <c r="B327" s="152">
        <v>6103</v>
      </c>
      <c r="C327" s="58" t="str">
        <f>IFERROR(VLOOKUP(B327,【最新】商品一覧!C:M,2,0),"")</f>
        <v>CARBALINE／カルバリン</v>
      </c>
      <c r="D327" s="58" t="str">
        <f>IFERROR(VLOOKUP(B327,【最新】商品一覧!C:M,3,0),"")</f>
        <v>オードトワレ</v>
      </c>
      <c r="E327" s="60" t="str">
        <f>IFERROR(VLOOKUP(B327,【最新】商品一覧!C:M,4,0),"")&amp;""</f>
        <v>オードトワレ</v>
      </c>
      <c r="F327" s="66" t="str">
        <f>IFERROR(VLOOKUP(B327,【最新】商品一覧!C:M,5,0),"")&amp;""</f>
        <v>10</v>
      </c>
      <c r="G327" s="63" t="str">
        <f>IFERROR(VLOOKUP(B327,【最新】商品一覧!C:M,6,0),"")&amp;""</f>
        <v>ml</v>
      </c>
      <c r="H327" s="58" t="str">
        <f>IFERROR(VLOOKUP(B327,【最新】商品一覧!C:M,7,0),"")&amp;""</f>
        <v>ムスク</v>
      </c>
      <c r="I327" s="167">
        <f>VLOOKUP(テーブル3[[#This Row],[品番]],【最新】商品一覧!C:J,8,FALSE)</f>
        <v>800</v>
      </c>
      <c r="J327" s="163">
        <v>900</v>
      </c>
      <c r="K327" s="136"/>
      <c r="L327" s="48">
        <f>VLOOKUP(テーブル3[[#This Row],[ブランド名]],ブランドリスト[#All],5,FALSE)</f>
        <v>17</v>
      </c>
    </row>
    <row r="328" spans="2:12" hidden="1">
      <c r="B328" s="152">
        <v>6104</v>
      </c>
      <c r="C328" s="58" t="str">
        <f>IFERROR(VLOOKUP(B328,【最新】商品一覧!C:M,2,0),"")</f>
        <v>CARBALINE／カルバリン</v>
      </c>
      <c r="D328" s="58" t="str">
        <f>IFERROR(VLOOKUP(B328,【最新】商品一覧!C:M,3,0),"")</f>
        <v>オードトワレ</v>
      </c>
      <c r="E328" s="60" t="str">
        <f>IFERROR(VLOOKUP(B328,【最新】商品一覧!C:M,4,0),"")&amp;""</f>
        <v>オードトワレ</v>
      </c>
      <c r="F328" s="66" t="str">
        <f>IFERROR(VLOOKUP(B328,【最新】商品一覧!C:M,5,0),"")&amp;""</f>
        <v>10</v>
      </c>
      <c r="G328" s="63" t="str">
        <f>IFERROR(VLOOKUP(B328,【最新】商品一覧!C:M,6,0),"")&amp;""</f>
        <v>ml</v>
      </c>
      <c r="H328" s="58" t="str">
        <f>IFERROR(VLOOKUP(B328,【最新】商品一覧!C:M,7,0),"")&amp;""</f>
        <v>ティー</v>
      </c>
      <c r="I328" s="167">
        <f>VLOOKUP(テーブル3[[#This Row],[品番]],【最新】商品一覧!C:J,8,FALSE)</f>
        <v>800</v>
      </c>
      <c r="J328" s="163">
        <v>900</v>
      </c>
      <c r="K328" s="136"/>
      <c r="L328" s="48">
        <f>VLOOKUP(テーブル3[[#This Row],[ブランド名]],ブランドリスト[#All],5,FALSE)</f>
        <v>17</v>
      </c>
    </row>
    <row r="329" spans="2:12" hidden="1">
      <c r="B329" s="152">
        <v>6105</v>
      </c>
      <c r="C329" s="58" t="str">
        <f>IFERROR(VLOOKUP(B329,【最新】商品一覧!C:M,2,0),"")</f>
        <v>CARBALINE／カルバリン</v>
      </c>
      <c r="D329" s="58" t="str">
        <f>IFERROR(VLOOKUP(B329,【最新】商品一覧!C:M,3,0),"")</f>
        <v>オードトワレ</v>
      </c>
      <c r="E329" s="60" t="str">
        <f>IFERROR(VLOOKUP(B329,【最新】商品一覧!C:M,4,0),"")&amp;""</f>
        <v>オードトワレ</v>
      </c>
      <c r="F329" s="66" t="str">
        <f>IFERROR(VLOOKUP(B329,【最新】商品一覧!C:M,5,0),"")&amp;""</f>
        <v>10</v>
      </c>
      <c r="G329" s="63" t="str">
        <f>IFERROR(VLOOKUP(B329,【最新】商品一覧!C:M,6,0),"")&amp;""</f>
        <v>ml</v>
      </c>
      <c r="H329" s="58" t="str">
        <f>IFERROR(VLOOKUP(B329,【最新】商品一覧!C:M,7,0),"")&amp;""</f>
        <v>フィグ</v>
      </c>
      <c r="I329" s="167">
        <f>VLOOKUP(テーブル3[[#This Row],[品番]],【最新】商品一覧!C:J,8,FALSE)</f>
        <v>800</v>
      </c>
      <c r="J329" s="163">
        <v>900</v>
      </c>
      <c r="K329" s="136"/>
      <c r="L329" s="48">
        <f>VLOOKUP(テーブル3[[#This Row],[ブランド名]],ブランドリスト[#All],5,FALSE)</f>
        <v>17</v>
      </c>
    </row>
    <row r="330" spans="2:12" hidden="1">
      <c r="B330" s="152">
        <v>6106</v>
      </c>
      <c r="C330" s="58" t="str">
        <f>IFERROR(VLOOKUP(B330,【最新】商品一覧!C:M,2,0),"")</f>
        <v>CARBALINE／カルバリン</v>
      </c>
      <c r="D330" s="58" t="str">
        <f>IFERROR(VLOOKUP(B330,【最新】商品一覧!C:M,3,0),"")</f>
        <v>オードトワレ</v>
      </c>
      <c r="E330" s="60" t="str">
        <f>IFERROR(VLOOKUP(B330,【最新】商品一覧!C:M,4,0),"")&amp;""</f>
        <v>オードトワレ</v>
      </c>
      <c r="F330" s="66" t="str">
        <f>IFERROR(VLOOKUP(B330,【最新】商品一覧!C:M,5,0),"")&amp;""</f>
        <v>10</v>
      </c>
      <c r="G330" s="63" t="str">
        <f>IFERROR(VLOOKUP(B330,【最新】商品一覧!C:M,6,0),"")&amp;""</f>
        <v>ml</v>
      </c>
      <c r="H330" s="58" t="str">
        <f>IFERROR(VLOOKUP(B330,【最新】商品一覧!C:M,7,0),"")&amp;""</f>
        <v>シルク</v>
      </c>
      <c r="I330" s="167">
        <f>VLOOKUP(テーブル3[[#This Row],[品番]],【最新】商品一覧!C:J,8,FALSE)</f>
        <v>800</v>
      </c>
      <c r="J330" s="163">
        <v>900</v>
      </c>
      <c r="K330" s="136"/>
      <c r="L330" s="48">
        <f>VLOOKUP(テーブル3[[#This Row],[ブランド名]],ブランドリスト[#All],5,FALSE)</f>
        <v>17</v>
      </c>
    </row>
    <row r="331" spans="2:12" hidden="1">
      <c r="B331" s="152">
        <v>6107</v>
      </c>
      <c r="C331" s="58" t="str">
        <f>IFERROR(VLOOKUP(B331,【最新】商品一覧!C:M,2,0),"")</f>
        <v>CARBALINE／カルバリン</v>
      </c>
      <c r="D331" s="58" t="str">
        <f>IFERROR(VLOOKUP(B331,【最新】商品一覧!C:M,3,0),"")</f>
        <v>オードトワレ</v>
      </c>
      <c r="E331" s="60" t="str">
        <f>IFERROR(VLOOKUP(B331,【最新】商品一覧!C:M,4,0),"")&amp;""</f>
        <v>オードトワレ</v>
      </c>
      <c r="F331" s="66" t="str">
        <f>IFERROR(VLOOKUP(B331,【最新】商品一覧!C:M,5,0),"")&amp;""</f>
        <v>10</v>
      </c>
      <c r="G331" s="63" t="str">
        <f>IFERROR(VLOOKUP(B331,【最新】商品一覧!C:M,6,0),"")&amp;""</f>
        <v>ml</v>
      </c>
      <c r="H331" s="58" t="str">
        <f>IFERROR(VLOOKUP(B331,【最新】商品一覧!C:M,7,0),"")&amp;""</f>
        <v>ロータス</v>
      </c>
      <c r="I331" s="167">
        <f>VLOOKUP(テーブル3[[#This Row],[品番]],【最新】商品一覧!C:J,8,FALSE)</f>
        <v>800</v>
      </c>
      <c r="J331" s="163">
        <v>900</v>
      </c>
      <c r="K331" s="136"/>
      <c r="L331" s="48">
        <f>VLOOKUP(テーブル3[[#This Row],[ブランド名]],ブランドリスト[#All],5,FALSE)</f>
        <v>17</v>
      </c>
    </row>
    <row r="332" spans="2:12" hidden="1">
      <c r="B332" s="152">
        <v>6108</v>
      </c>
      <c r="C332" s="58" t="str">
        <f>IFERROR(VLOOKUP(B332,【最新】商品一覧!C:M,2,0),"")</f>
        <v>CARBALINE／カルバリン</v>
      </c>
      <c r="D332" s="58" t="str">
        <f>IFERROR(VLOOKUP(B332,【最新】商品一覧!C:M,3,0),"")</f>
        <v>オードトワレ</v>
      </c>
      <c r="E332" s="60" t="str">
        <f>IFERROR(VLOOKUP(B332,【最新】商品一覧!C:M,4,0),"")&amp;""</f>
        <v>オードトワレ</v>
      </c>
      <c r="F332" s="66" t="str">
        <f>IFERROR(VLOOKUP(B332,【最新】商品一覧!C:M,5,0),"")&amp;""</f>
        <v>10</v>
      </c>
      <c r="G332" s="63" t="str">
        <f>IFERROR(VLOOKUP(B332,【最新】商品一覧!C:M,6,0),"")&amp;""</f>
        <v>ml</v>
      </c>
      <c r="H332" s="58" t="str">
        <f>IFERROR(VLOOKUP(B332,【最新】商品一覧!C:M,7,0),"")&amp;""</f>
        <v>オゾン</v>
      </c>
      <c r="I332" s="167">
        <f>VLOOKUP(テーブル3[[#This Row],[品番]],【最新】商品一覧!C:J,8,FALSE)</f>
        <v>800</v>
      </c>
      <c r="J332" s="163">
        <v>900</v>
      </c>
      <c r="K332" s="136"/>
      <c r="L332" s="48">
        <f>VLOOKUP(テーブル3[[#This Row],[ブランド名]],ブランドリスト[#All],5,FALSE)</f>
        <v>17</v>
      </c>
    </row>
    <row r="333" spans="2:12">
      <c r="B333" s="152">
        <v>6050</v>
      </c>
      <c r="C333" s="58" t="str">
        <f>IFERROR(VLOOKUP(B333,【最新】商品一覧!C:M,2,0),"")</f>
        <v>CARBALINE／カルバリン</v>
      </c>
      <c r="D333" s="58" t="str">
        <f>IFERROR(VLOOKUP(B333,【最新】商品一覧!C:M,3,0),"")</f>
        <v>メディテラーネオ</v>
      </c>
      <c r="E333" s="60" t="str">
        <f>IFERROR(VLOOKUP(B333,【最新】商品一覧!C:M,4,0),"")&amp;""</f>
        <v>ディフューザー</v>
      </c>
      <c r="F333" s="66" t="str">
        <f>IFERROR(VLOOKUP(B333,【最新】商品一覧!C:M,5,0),"")&amp;""</f>
        <v>250</v>
      </c>
      <c r="G333" s="63" t="str">
        <f>IFERROR(VLOOKUP(B333,【最新】商品一覧!C:M,6,0),"")&amp;""</f>
        <v>ml</v>
      </c>
      <c r="H333" s="58" t="str">
        <f>IFERROR(VLOOKUP(B333,【最新】商品一覧!C:M,7,0),"")&amp;""</f>
        <v>トスカーナ【L】</v>
      </c>
      <c r="I333" s="167">
        <f>VLOOKUP(テーブル3[[#This Row],[品番]],【最新】商品一覧!C:J,8,FALSE)</f>
        <v>4800</v>
      </c>
      <c r="J333" s="163">
        <v>5000</v>
      </c>
      <c r="K333" s="136" t="s">
        <v>229</v>
      </c>
      <c r="L333" s="48">
        <f>VLOOKUP(テーブル3[[#This Row],[ブランド名]],ブランドリスト[#All],5,FALSE)</f>
        <v>17</v>
      </c>
    </row>
    <row r="334" spans="2:12" hidden="1">
      <c r="B334" s="152">
        <v>6051</v>
      </c>
      <c r="C334" s="58" t="str">
        <f>IFERROR(VLOOKUP(B334,【最新】商品一覧!C:M,2,0),"")</f>
        <v>CARBALINE／カルバリン</v>
      </c>
      <c r="D334" s="58" t="str">
        <f>IFERROR(VLOOKUP(B334,【最新】商品一覧!C:M,3,0),"")</f>
        <v>メディテラーネオ</v>
      </c>
      <c r="E334" s="60" t="str">
        <f>IFERROR(VLOOKUP(B334,【最新】商品一覧!C:M,4,0),"")&amp;""</f>
        <v>ディフューザー</v>
      </c>
      <c r="F334" s="66" t="str">
        <f>IFERROR(VLOOKUP(B334,【最新】商品一覧!C:M,5,0),"")&amp;""</f>
        <v>250</v>
      </c>
      <c r="G334" s="63" t="str">
        <f>IFERROR(VLOOKUP(B334,【最新】商品一覧!C:M,6,0),"")&amp;""</f>
        <v>ml</v>
      </c>
      <c r="H334" s="58" t="str">
        <f>IFERROR(VLOOKUP(B334,【最新】商品一覧!C:M,7,0),"")&amp;""</f>
        <v>シチリア【L】</v>
      </c>
      <c r="I334" s="167">
        <f>VLOOKUP(テーブル3[[#This Row],[品番]],【最新】商品一覧!C:J,8,FALSE)</f>
        <v>4800</v>
      </c>
      <c r="J334" s="163">
        <v>5000</v>
      </c>
      <c r="K334" s="136"/>
      <c r="L334" s="48">
        <f>VLOOKUP(テーブル3[[#This Row],[ブランド名]],ブランドリスト[#All],5,FALSE)</f>
        <v>17</v>
      </c>
    </row>
    <row r="335" spans="2:12" hidden="1">
      <c r="B335" s="152">
        <v>6052</v>
      </c>
      <c r="C335" s="58" t="str">
        <f>IFERROR(VLOOKUP(B335,【最新】商品一覧!C:M,2,0),"")</f>
        <v>CARBALINE／カルバリン</v>
      </c>
      <c r="D335" s="58" t="str">
        <f>IFERROR(VLOOKUP(B335,【最新】商品一覧!C:M,3,0),"")</f>
        <v>メディテラーネオ</v>
      </c>
      <c r="E335" s="60" t="str">
        <f>IFERROR(VLOOKUP(B335,【最新】商品一覧!C:M,4,0),"")&amp;""</f>
        <v>ディフューザー</v>
      </c>
      <c r="F335" s="66" t="str">
        <f>IFERROR(VLOOKUP(B335,【最新】商品一覧!C:M,5,0),"")&amp;""</f>
        <v>250</v>
      </c>
      <c r="G335" s="63" t="str">
        <f>IFERROR(VLOOKUP(B335,【最新】商品一覧!C:M,6,0),"")&amp;""</f>
        <v>ml</v>
      </c>
      <c r="H335" s="58" t="str">
        <f>IFERROR(VLOOKUP(B335,【最新】商品一覧!C:M,7,0),"")&amp;""</f>
        <v>カンパニア【L】</v>
      </c>
      <c r="I335" s="167">
        <f>VLOOKUP(テーブル3[[#This Row],[品番]],【最新】商品一覧!C:J,8,FALSE)</f>
        <v>4800</v>
      </c>
      <c r="J335" s="163">
        <v>5000</v>
      </c>
      <c r="K335" s="136"/>
      <c r="L335" s="48">
        <f>VLOOKUP(テーブル3[[#This Row],[ブランド名]],ブランドリスト[#All],5,FALSE)</f>
        <v>17</v>
      </c>
    </row>
    <row r="336" spans="2:12" hidden="1">
      <c r="B336" s="152">
        <v>6053</v>
      </c>
      <c r="C336" s="58" t="str">
        <f>IFERROR(VLOOKUP(B336,【最新】商品一覧!C:M,2,0),"")</f>
        <v>CARBALINE／カルバリン</v>
      </c>
      <c r="D336" s="58" t="str">
        <f>IFERROR(VLOOKUP(B336,【最新】商品一覧!C:M,3,0),"")</f>
        <v>メディテラーネオ</v>
      </c>
      <c r="E336" s="60" t="str">
        <f>IFERROR(VLOOKUP(B336,【最新】商品一覧!C:M,4,0),"")&amp;""</f>
        <v>ディフューザー</v>
      </c>
      <c r="F336" s="66" t="str">
        <f>IFERROR(VLOOKUP(B336,【最新】商品一覧!C:M,5,0),"")&amp;""</f>
        <v>250</v>
      </c>
      <c r="G336" s="63" t="str">
        <f>IFERROR(VLOOKUP(B336,【最新】商品一覧!C:M,6,0),"")&amp;""</f>
        <v>ml</v>
      </c>
      <c r="H336" s="58" t="str">
        <f>IFERROR(VLOOKUP(B336,【最新】商品一覧!C:M,7,0),"")&amp;""</f>
        <v>ヴェネト【L】</v>
      </c>
      <c r="I336" s="167">
        <f>VLOOKUP(テーブル3[[#This Row],[品番]],【最新】商品一覧!C:J,8,FALSE)</f>
        <v>4800</v>
      </c>
      <c r="J336" s="163">
        <v>5000</v>
      </c>
      <c r="K336" s="136"/>
      <c r="L336" s="48">
        <f>VLOOKUP(テーブル3[[#This Row],[ブランド名]],ブランドリスト[#All],5,FALSE)</f>
        <v>17</v>
      </c>
    </row>
    <row r="337" spans="2:12">
      <c r="B337" s="152">
        <v>6040</v>
      </c>
      <c r="C337" s="58" t="str">
        <f>IFERROR(VLOOKUP(B337,【最新】商品一覧!C:M,2,0),"")</f>
        <v>CARBALINE／カルバリン</v>
      </c>
      <c r="D337" s="58" t="str">
        <f>IFERROR(VLOOKUP(B337,【最新】商品一覧!C:M,3,0),"")</f>
        <v>メディテラーネオ</v>
      </c>
      <c r="E337" s="60" t="str">
        <f>IFERROR(VLOOKUP(B337,【最新】商品一覧!C:M,4,0),"")&amp;""</f>
        <v>ディフューザー</v>
      </c>
      <c r="F337" s="66" t="str">
        <f>IFERROR(VLOOKUP(B337,【最新】商品一覧!C:M,5,0),"")&amp;""</f>
        <v>50</v>
      </c>
      <c r="G337" s="63" t="str">
        <f>IFERROR(VLOOKUP(B337,【最新】商品一覧!C:M,6,0),"")&amp;""</f>
        <v>ml</v>
      </c>
      <c r="H337" s="58" t="str">
        <f>IFERROR(VLOOKUP(B337,【最新】商品一覧!C:M,7,0),"")&amp;""</f>
        <v>トスカーナ【S】</v>
      </c>
      <c r="I337" s="167">
        <f>VLOOKUP(テーブル3[[#This Row],[品番]],【最新】商品一覧!C:J,8,FALSE)</f>
        <v>2000</v>
      </c>
      <c r="J337" s="163">
        <v>2400</v>
      </c>
      <c r="K337" s="136" t="s">
        <v>229</v>
      </c>
      <c r="L337" s="48">
        <f>VLOOKUP(テーブル3[[#This Row],[ブランド名]],ブランドリスト[#All],5,FALSE)</f>
        <v>17</v>
      </c>
    </row>
    <row r="338" spans="2:12" hidden="1">
      <c r="B338" s="152">
        <v>6041</v>
      </c>
      <c r="C338" s="58" t="str">
        <f>IFERROR(VLOOKUP(B338,【最新】商品一覧!C:M,2,0),"")</f>
        <v>CARBALINE／カルバリン</v>
      </c>
      <c r="D338" s="58" t="str">
        <f>IFERROR(VLOOKUP(B338,【最新】商品一覧!C:M,3,0),"")</f>
        <v>メディテラーネオ</v>
      </c>
      <c r="E338" s="60" t="str">
        <f>IFERROR(VLOOKUP(B338,【最新】商品一覧!C:M,4,0),"")&amp;""</f>
        <v>ディフューザー</v>
      </c>
      <c r="F338" s="66" t="str">
        <f>IFERROR(VLOOKUP(B338,【最新】商品一覧!C:M,5,0),"")&amp;""</f>
        <v>50</v>
      </c>
      <c r="G338" s="63" t="str">
        <f>IFERROR(VLOOKUP(B338,【最新】商品一覧!C:M,6,0),"")&amp;""</f>
        <v>ml</v>
      </c>
      <c r="H338" s="58" t="str">
        <f>IFERROR(VLOOKUP(B338,【最新】商品一覧!C:M,7,0),"")&amp;""</f>
        <v>シチリア【S】</v>
      </c>
      <c r="I338" s="167">
        <f>VLOOKUP(テーブル3[[#This Row],[品番]],【最新】商品一覧!C:J,8,FALSE)</f>
        <v>2000</v>
      </c>
      <c r="J338" s="163">
        <v>2400</v>
      </c>
      <c r="K338" s="136"/>
      <c r="L338" s="48">
        <f>VLOOKUP(テーブル3[[#This Row],[ブランド名]],ブランドリスト[#All],5,FALSE)</f>
        <v>17</v>
      </c>
    </row>
    <row r="339" spans="2:12" hidden="1">
      <c r="B339" s="152">
        <v>6042</v>
      </c>
      <c r="C339" s="58" t="str">
        <f>IFERROR(VLOOKUP(B339,【最新】商品一覧!C:M,2,0),"")</f>
        <v>CARBALINE／カルバリン</v>
      </c>
      <c r="D339" s="58" t="str">
        <f>IFERROR(VLOOKUP(B339,【最新】商品一覧!C:M,3,0),"")</f>
        <v>メディテラーネオ</v>
      </c>
      <c r="E339" s="60" t="str">
        <f>IFERROR(VLOOKUP(B339,【最新】商品一覧!C:M,4,0),"")&amp;""</f>
        <v>ディフューザー</v>
      </c>
      <c r="F339" s="66" t="str">
        <f>IFERROR(VLOOKUP(B339,【最新】商品一覧!C:M,5,0),"")&amp;""</f>
        <v>50</v>
      </c>
      <c r="G339" s="63" t="str">
        <f>IFERROR(VLOOKUP(B339,【最新】商品一覧!C:M,6,0),"")&amp;""</f>
        <v>ml</v>
      </c>
      <c r="H339" s="58" t="str">
        <f>IFERROR(VLOOKUP(B339,【最新】商品一覧!C:M,7,0),"")&amp;""</f>
        <v>カンパニア【S】</v>
      </c>
      <c r="I339" s="167">
        <f>VLOOKUP(テーブル3[[#This Row],[品番]],【最新】商品一覧!C:J,8,FALSE)</f>
        <v>2000</v>
      </c>
      <c r="J339" s="163">
        <v>2400</v>
      </c>
      <c r="K339" s="136"/>
      <c r="L339" s="48">
        <f>VLOOKUP(テーブル3[[#This Row],[ブランド名]],ブランドリスト[#All],5,FALSE)</f>
        <v>17</v>
      </c>
    </row>
    <row r="340" spans="2:12" hidden="1">
      <c r="B340" s="152">
        <v>6043</v>
      </c>
      <c r="C340" s="58" t="str">
        <f>IFERROR(VLOOKUP(B340,【最新】商品一覧!C:M,2,0),"")</f>
        <v>CARBALINE／カルバリン</v>
      </c>
      <c r="D340" s="58" t="str">
        <f>IFERROR(VLOOKUP(B340,【最新】商品一覧!C:M,3,0),"")</f>
        <v>メディテラーネオ</v>
      </c>
      <c r="E340" s="60" t="str">
        <f>IFERROR(VLOOKUP(B340,【最新】商品一覧!C:M,4,0),"")&amp;""</f>
        <v>ディフューザー</v>
      </c>
      <c r="F340" s="66" t="str">
        <f>IFERROR(VLOOKUP(B340,【最新】商品一覧!C:M,5,0),"")&amp;""</f>
        <v>50</v>
      </c>
      <c r="G340" s="63" t="str">
        <f>IFERROR(VLOOKUP(B340,【最新】商品一覧!C:M,6,0),"")&amp;""</f>
        <v>ml</v>
      </c>
      <c r="H340" s="58" t="str">
        <f>IFERROR(VLOOKUP(B340,【最新】商品一覧!C:M,7,0),"")&amp;""</f>
        <v>ヴェネト【S】</v>
      </c>
      <c r="I340" s="167">
        <f>VLOOKUP(テーブル3[[#This Row],[品番]],【最新】商品一覧!C:J,8,FALSE)</f>
        <v>2000</v>
      </c>
      <c r="J340" s="163">
        <v>2400</v>
      </c>
      <c r="K340" s="136"/>
      <c r="L340" s="48">
        <f>VLOOKUP(テーブル3[[#This Row],[ブランド名]],ブランドリスト[#All],5,FALSE)</f>
        <v>17</v>
      </c>
    </row>
    <row r="341" spans="2:12">
      <c r="B341" s="152">
        <v>6010</v>
      </c>
      <c r="C341" s="58" t="str">
        <f>IFERROR(VLOOKUP(B341,【最新】商品一覧!C:M,2,0),"")</f>
        <v>CARBALINE／カルバリン</v>
      </c>
      <c r="D341" s="58" t="str">
        <f>IFERROR(VLOOKUP(B341,【最新】商品一覧!C:M,3,0),"")</f>
        <v>メディテラーネオ</v>
      </c>
      <c r="E341" s="60" t="str">
        <f>IFERROR(VLOOKUP(B341,【最新】商品一覧!C:M,4,0),"")&amp;""</f>
        <v>バスソルト</v>
      </c>
      <c r="F341" s="66" t="str">
        <f>IFERROR(VLOOKUP(B341,【最新】商品一覧!C:M,5,0),"")&amp;""</f>
        <v>200</v>
      </c>
      <c r="G341" s="63" t="str">
        <f>IFERROR(VLOOKUP(B341,【最新】商品一覧!C:M,6,0),"")&amp;""</f>
        <v>g</v>
      </c>
      <c r="H341" s="58" t="str">
        <f>IFERROR(VLOOKUP(B341,【最新】商品一覧!C:M,7,0),"")&amp;""</f>
        <v>トスカーナ</v>
      </c>
      <c r="I341" s="167">
        <f>VLOOKUP(テーブル3[[#This Row],[品番]],【最新】商品一覧!C:J,8,FALSE)</f>
        <v>2000</v>
      </c>
      <c r="J341" s="163">
        <v>2300</v>
      </c>
      <c r="K341" s="136" t="s">
        <v>226</v>
      </c>
      <c r="L341" s="48">
        <f>VLOOKUP(テーブル3[[#This Row],[ブランド名]],ブランドリスト[#All],5,FALSE)</f>
        <v>17</v>
      </c>
    </row>
    <row r="342" spans="2:12" hidden="1">
      <c r="B342" s="152">
        <v>6011</v>
      </c>
      <c r="C342" s="58" t="str">
        <f>IFERROR(VLOOKUP(B342,【最新】商品一覧!C:M,2,0),"")</f>
        <v>CARBALINE／カルバリン</v>
      </c>
      <c r="D342" s="58" t="str">
        <f>IFERROR(VLOOKUP(B342,【最新】商品一覧!C:M,3,0),"")</f>
        <v>メディテラーネオ</v>
      </c>
      <c r="E342" s="60" t="str">
        <f>IFERROR(VLOOKUP(B342,【最新】商品一覧!C:M,4,0),"")&amp;""</f>
        <v>バスソルト</v>
      </c>
      <c r="F342" s="66" t="str">
        <f>IFERROR(VLOOKUP(B342,【最新】商品一覧!C:M,5,0),"")&amp;""</f>
        <v>200</v>
      </c>
      <c r="G342" s="63" t="str">
        <f>IFERROR(VLOOKUP(B342,【最新】商品一覧!C:M,6,0),"")&amp;""</f>
        <v>g</v>
      </c>
      <c r="H342" s="58" t="str">
        <f>IFERROR(VLOOKUP(B342,【最新】商品一覧!C:M,7,0),"")&amp;""</f>
        <v>シチリア</v>
      </c>
      <c r="I342" s="167">
        <f>VLOOKUP(テーブル3[[#This Row],[品番]],【最新】商品一覧!C:J,8,FALSE)</f>
        <v>2000</v>
      </c>
      <c r="J342" s="163">
        <v>2300</v>
      </c>
      <c r="K342" s="136"/>
      <c r="L342" s="48">
        <f>VLOOKUP(テーブル3[[#This Row],[ブランド名]],ブランドリスト[#All],5,FALSE)</f>
        <v>17</v>
      </c>
    </row>
    <row r="343" spans="2:12" hidden="1">
      <c r="B343" s="152">
        <v>6012</v>
      </c>
      <c r="C343" s="58" t="str">
        <f>IFERROR(VLOOKUP(B343,【最新】商品一覧!C:M,2,0),"")</f>
        <v>CARBALINE／カルバリン</v>
      </c>
      <c r="D343" s="58" t="str">
        <f>IFERROR(VLOOKUP(B343,【最新】商品一覧!C:M,3,0),"")</f>
        <v>メディテラーネオ</v>
      </c>
      <c r="E343" s="60" t="str">
        <f>IFERROR(VLOOKUP(B343,【最新】商品一覧!C:M,4,0),"")&amp;""</f>
        <v>バスソルト</v>
      </c>
      <c r="F343" s="66" t="str">
        <f>IFERROR(VLOOKUP(B343,【最新】商品一覧!C:M,5,0),"")&amp;""</f>
        <v>200</v>
      </c>
      <c r="G343" s="63" t="str">
        <f>IFERROR(VLOOKUP(B343,【最新】商品一覧!C:M,6,0),"")&amp;""</f>
        <v>g</v>
      </c>
      <c r="H343" s="58" t="str">
        <f>IFERROR(VLOOKUP(B343,【最新】商品一覧!C:M,7,0),"")&amp;""</f>
        <v>カンパニア</v>
      </c>
      <c r="I343" s="167">
        <f>VLOOKUP(テーブル3[[#This Row],[品番]],【最新】商品一覧!C:J,8,FALSE)</f>
        <v>2000</v>
      </c>
      <c r="J343" s="163">
        <v>2300</v>
      </c>
      <c r="K343" s="136"/>
      <c r="L343" s="48">
        <f>VLOOKUP(テーブル3[[#This Row],[ブランド名]],ブランドリスト[#All],5,FALSE)</f>
        <v>17</v>
      </c>
    </row>
    <row r="344" spans="2:12" hidden="1">
      <c r="B344" s="152">
        <v>6013</v>
      </c>
      <c r="C344" s="58" t="str">
        <f>IFERROR(VLOOKUP(B344,【最新】商品一覧!C:M,2,0),"")</f>
        <v>CARBALINE／カルバリン</v>
      </c>
      <c r="D344" s="58" t="str">
        <f>IFERROR(VLOOKUP(B344,【最新】商品一覧!C:M,3,0),"")</f>
        <v>メディテラーネオ</v>
      </c>
      <c r="E344" s="60" t="str">
        <f>IFERROR(VLOOKUP(B344,【最新】商品一覧!C:M,4,0),"")&amp;""</f>
        <v>バスソルト</v>
      </c>
      <c r="F344" s="66" t="str">
        <f>IFERROR(VLOOKUP(B344,【最新】商品一覧!C:M,5,0),"")&amp;""</f>
        <v>200</v>
      </c>
      <c r="G344" s="63" t="str">
        <f>IFERROR(VLOOKUP(B344,【最新】商品一覧!C:M,6,0),"")&amp;""</f>
        <v>g</v>
      </c>
      <c r="H344" s="58" t="str">
        <f>IFERROR(VLOOKUP(B344,【最新】商品一覧!C:M,7,0),"")&amp;""</f>
        <v>ヴェネト</v>
      </c>
      <c r="I344" s="167">
        <f>VLOOKUP(テーブル3[[#This Row],[品番]],【最新】商品一覧!C:J,8,FALSE)</f>
        <v>2000</v>
      </c>
      <c r="J344" s="163">
        <v>2300</v>
      </c>
      <c r="K344" s="136"/>
      <c r="L344" s="48">
        <f>VLOOKUP(テーブル3[[#This Row],[ブランド名]],ブランドリスト[#All],5,FALSE)</f>
        <v>17</v>
      </c>
    </row>
    <row r="345" spans="2:12">
      <c r="B345" s="152">
        <v>6005</v>
      </c>
      <c r="C345" s="58" t="str">
        <f>IFERROR(VLOOKUP(B345,【最新】商品一覧!C:M,2,0),"")</f>
        <v>CARBALINE／カルバリン</v>
      </c>
      <c r="D345" s="58" t="str">
        <f>IFERROR(VLOOKUP(B345,【最新】商品一覧!C:M,3,0),"")</f>
        <v>メディテラーネオ</v>
      </c>
      <c r="E345" s="60" t="str">
        <f>IFERROR(VLOOKUP(B345,【最新】商品一覧!C:M,4,0),"")&amp;""</f>
        <v>オードトワレ</v>
      </c>
      <c r="F345" s="66" t="str">
        <f>IFERROR(VLOOKUP(B345,【最新】商品一覧!C:M,5,0),"")&amp;""</f>
        <v>10</v>
      </c>
      <c r="G345" s="63" t="str">
        <f>IFERROR(VLOOKUP(B345,【最新】商品一覧!C:M,6,0),"")&amp;""</f>
        <v>ml</v>
      </c>
      <c r="H345" s="58" t="str">
        <f>IFERROR(VLOOKUP(B345,【最新】商品一覧!C:M,7,0),"")&amp;""</f>
        <v>トスカーナ</v>
      </c>
      <c r="I345" s="167">
        <f>VLOOKUP(テーブル3[[#This Row],[品番]],【最新】商品一覧!C:J,8,FALSE)</f>
        <v>800</v>
      </c>
      <c r="J345" s="163">
        <v>900</v>
      </c>
      <c r="K345" s="136" t="s">
        <v>229</v>
      </c>
      <c r="L345" s="48">
        <f>VLOOKUP(テーブル3[[#This Row],[ブランド名]],ブランドリスト[#All],5,FALSE)</f>
        <v>17</v>
      </c>
    </row>
    <row r="346" spans="2:12" hidden="1">
      <c r="B346" s="152">
        <v>6006</v>
      </c>
      <c r="C346" s="58" t="str">
        <f>IFERROR(VLOOKUP(B346,【最新】商品一覧!C:M,2,0),"")</f>
        <v>CARBALINE／カルバリン</v>
      </c>
      <c r="D346" s="58" t="str">
        <f>IFERROR(VLOOKUP(B346,【最新】商品一覧!C:M,3,0),"")</f>
        <v>メディテラーネオ</v>
      </c>
      <c r="E346" s="60" t="str">
        <f>IFERROR(VLOOKUP(B346,【最新】商品一覧!C:M,4,0),"")&amp;""</f>
        <v>オードトワレ</v>
      </c>
      <c r="F346" s="66" t="str">
        <f>IFERROR(VLOOKUP(B346,【最新】商品一覧!C:M,5,0),"")&amp;""</f>
        <v>10</v>
      </c>
      <c r="G346" s="63" t="str">
        <f>IFERROR(VLOOKUP(B346,【最新】商品一覧!C:M,6,0),"")&amp;""</f>
        <v>ml</v>
      </c>
      <c r="H346" s="58" t="str">
        <f>IFERROR(VLOOKUP(B346,【最新】商品一覧!C:M,7,0),"")&amp;""</f>
        <v>シチリア</v>
      </c>
      <c r="I346" s="167">
        <f>VLOOKUP(テーブル3[[#This Row],[品番]],【最新】商品一覧!C:J,8,FALSE)</f>
        <v>800</v>
      </c>
      <c r="J346" s="163">
        <v>900</v>
      </c>
      <c r="K346" s="136"/>
      <c r="L346" s="48">
        <f>VLOOKUP(テーブル3[[#This Row],[ブランド名]],ブランドリスト[#All],5,FALSE)</f>
        <v>17</v>
      </c>
    </row>
    <row r="347" spans="2:12" hidden="1">
      <c r="B347" s="152">
        <v>6007</v>
      </c>
      <c r="C347" s="58" t="str">
        <f>IFERROR(VLOOKUP(B347,【最新】商品一覧!C:M,2,0),"")</f>
        <v>CARBALINE／カルバリン</v>
      </c>
      <c r="D347" s="58" t="str">
        <f>IFERROR(VLOOKUP(B347,【最新】商品一覧!C:M,3,0),"")</f>
        <v>メディテラーネオ</v>
      </c>
      <c r="E347" s="60" t="str">
        <f>IFERROR(VLOOKUP(B347,【最新】商品一覧!C:M,4,0),"")&amp;""</f>
        <v>オードトワレ</v>
      </c>
      <c r="F347" s="66" t="str">
        <f>IFERROR(VLOOKUP(B347,【最新】商品一覧!C:M,5,0),"")&amp;""</f>
        <v>10</v>
      </c>
      <c r="G347" s="63" t="str">
        <f>IFERROR(VLOOKUP(B347,【最新】商品一覧!C:M,6,0),"")&amp;""</f>
        <v>ml</v>
      </c>
      <c r="H347" s="58" t="str">
        <f>IFERROR(VLOOKUP(B347,【最新】商品一覧!C:M,7,0),"")&amp;""</f>
        <v>カンパニア</v>
      </c>
      <c r="I347" s="167">
        <f>VLOOKUP(テーブル3[[#This Row],[品番]],【最新】商品一覧!C:J,8,FALSE)</f>
        <v>800</v>
      </c>
      <c r="J347" s="163">
        <v>900</v>
      </c>
      <c r="K347" s="136"/>
      <c r="L347" s="48">
        <f>VLOOKUP(テーブル3[[#This Row],[ブランド名]],ブランドリスト[#All],5,FALSE)</f>
        <v>17</v>
      </c>
    </row>
    <row r="348" spans="2:12" hidden="1">
      <c r="B348" s="152">
        <v>6008</v>
      </c>
      <c r="C348" s="58" t="str">
        <f>IFERROR(VLOOKUP(B348,【最新】商品一覧!C:M,2,0),"")</f>
        <v>CARBALINE／カルバリン</v>
      </c>
      <c r="D348" s="58" t="str">
        <f>IFERROR(VLOOKUP(B348,【最新】商品一覧!C:M,3,0),"")</f>
        <v>メディテラーネオ</v>
      </c>
      <c r="E348" s="60" t="str">
        <f>IFERROR(VLOOKUP(B348,【最新】商品一覧!C:M,4,0),"")&amp;""</f>
        <v>オードトワレ</v>
      </c>
      <c r="F348" s="66" t="str">
        <f>IFERROR(VLOOKUP(B348,【最新】商品一覧!C:M,5,0),"")&amp;""</f>
        <v>10</v>
      </c>
      <c r="G348" s="63" t="str">
        <f>IFERROR(VLOOKUP(B348,【最新】商品一覧!C:M,6,0),"")&amp;""</f>
        <v>ml</v>
      </c>
      <c r="H348" s="58" t="str">
        <f>IFERROR(VLOOKUP(B348,【最新】商品一覧!C:M,7,0),"")&amp;""</f>
        <v>ヴェネト</v>
      </c>
      <c r="I348" s="167">
        <f>VLOOKUP(テーブル3[[#This Row],[品番]],【最新】商品一覧!C:J,8,FALSE)</f>
        <v>800</v>
      </c>
      <c r="J348" s="163">
        <v>900</v>
      </c>
      <c r="K348" s="136"/>
      <c r="L348" s="48">
        <f>VLOOKUP(テーブル3[[#This Row],[ブランド名]],ブランドリスト[#All],5,FALSE)</f>
        <v>17</v>
      </c>
    </row>
    <row r="349" spans="2:12">
      <c r="B349" s="152">
        <v>6765</v>
      </c>
      <c r="C349" s="58" t="str">
        <f>IFERROR(VLOOKUP(B349,【最新】商品一覧!C:M,2,0),"")</f>
        <v>Scottish Fine Soaps／スコティッシュファインソープ</v>
      </c>
      <c r="D349" s="58" t="str">
        <f>IFERROR(VLOOKUP(B349,【最新】商品一覧!C:M,3,0),"")</f>
        <v>オリジナルレシピ</v>
      </c>
      <c r="E349" s="60" t="str">
        <f>IFERROR(VLOOKUP(B349,【最新】商品一覧!C:M,4,0),"")&amp;""</f>
        <v>ハンドウォッシュ（液体）</v>
      </c>
      <c r="F349" s="66" t="str">
        <f>IFERROR(VLOOKUP(B349,【最新】商品一覧!C:M,5,0),"")&amp;""</f>
        <v>500</v>
      </c>
      <c r="G349" s="63" t="str">
        <f>IFERROR(VLOOKUP(B349,【最新】商品一覧!C:M,6,0),"")&amp;""</f>
        <v>ml</v>
      </c>
      <c r="H349" s="58" t="str">
        <f>IFERROR(VLOOKUP(B349,【最新】商品一覧!C:M,7,0),"")&amp;""</f>
        <v>ゼラニウム＆ラベンダー</v>
      </c>
      <c r="I349" s="167">
        <f>VLOOKUP(テーブル3[[#This Row],[品番]],【最新】商品一覧!C:J,8,FALSE)</f>
        <v>3000</v>
      </c>
      <c r="J349" s="163">
        <v>3200</v>
      </c>
      <c r="K349" s="136" t="s">
        <v>2645</v>
      </c>
      <c r="L349" s="48">
        <f>VLOOKUP(テーブル3[[#This Row],[ブランド名]],ブランドリスト[#All],5,FALSE)</f>
        <v>18</v>
      </c>
    </row>
    <row r="350" spans="2:12" hidden="1">
      <c r="B350" s="152">
        <v>6766</v>
      </c>
      <c r="C350" s="58" t="str">
        <f>IFERROR(VLOOKUP(B350,【最新】商品一覧!C:M,2,0),"")</f>
        <v>Scottish Fine Soaps／スコティッシュファインソープ</v>
      </c>
      <c r="D350" s="58" t="str">
        <f>IFERROR(VLOOKUP(B350,【最新】商品一覧!C:M,3,0),"")</f>
        <v>オリジナルレシピ</v>
      </c>
      <c r="E350" s="60" t="str">
        <f>IFERROR(VLOOKUP(B350,【最新】商品一覧!C:M,4,0),"")&amp;""</f>
        <v>ハンドウォッシュ（液体）</v>
      </c>
      <c r="F350" s="66" t="str">
        <f>IFERROR(VLOOKUP(B350,【最新】商品一覧!C:M,5,0),"")&amp;""</f>
        <v>500</v>
      </c>
      <c r="G350" s="63" t="str">
        <f>IFERROR(VLOOKUP(B350,【最新】商品一覧!C:M,6,0),"")&amp;""</f>
        <v>ml</v>
      </c>
      <c r="H350" s="58" t="str">
        <f>IFERROR(VLOOKUP(B350,【最新】商品一覧!C:M,7,0),"")&amp;""</f>
        <v>ゴートミルク＆アボカド</v>
      </c>
      <c r="I350" s="167">
        <f>VLOOKUP(テーブル3[[#This Row],[品番]],【最新】商品一覧!C:J,8,FALSE)</f>
        <v>3000</v>
      </c>
      <c r="J350" s="163">
        <v>3200</v>
      </c>
      <c r="K350" s="136"/>
      <c r="L350" s="48">
        <f>VLOOKUP(テーブル3[[#This Row],[ブランド名]],ブランドリスト[#All],5,FALSE)</f>
        <v>18</v>
      </c>
    </row>
    <row r="351" spans="2:12" hidden="1">
      <c r="B351" s="152">
        <v>6767</v>
      </c>
      <c r="C351" s="58" t="str">
        <f>IFERROR(VLOOKUP(B351,【最新】商品一覧!C:M,2,0),"")</f>
        <v>Scottish Fine Soaps／スコティッシュファインソープ</v>
      </c>
      <c r="D351" s="58" t="str">
        <f>IFERROR(VLOOKUP(B351,【最新】商品一覧!C:M,3,0),"")</f>
        <v>オリジナルレシピ</v>
      </c>
      <c r="E351" s="60" t="str">
        <f>IFERROR(VLOOKUP(B351,【最新】商品一覧!C:M,4,0),"")&amp;""</f>
        <v>ハンドウォッシュ（液体）</v>
      </c>
      <c r="F351" s="66" t="str">
        <f>IFERROR(VLOOKUP(B351,【最新】商品一覧!C:M,5,0),"")&amp;""</f>
        <v>500</v>
      </c>
      <c r="G351" s="63" t="str">
        <f>IFERROR(VLOOKUP(B351,【最新】商品一覧!C:M,6,0),"")&amp;""</f>
        <v>ml</v>
      </c>
      <c r="H351" s="58" t="str">
        <f>IFERROR(VLOOKUP(B351,【最新】商品一覧!C:M,7,0),"")&amp;""</f>
        <v>ホワイトティー＆ビタミンＥ</v>
      </c>
      <c r="I351" s="167">
        <f>VLOOKUP(テーブル3[[#This Row],[品番]],【最新】商品一覧!C:J,8,FALSE)</f>
        <v>3000</v>
      </c>
      <c r="J351" s="163">
        <v>3200</v>
      </c>
      <c r="K351" s="136"/>
      <c r="L351" s="48">
        <f>VLOOKUP(テーブル3[[#This Row],[ブランド名]],ブランドリスト[#All],5,FALSE)</f>
        <v>18</v>
      </c>
    </row>
    <row r="352" spans="2:12" hidden="1">
      <c r="B352" s="152">
        <v>6768</v>
      </c>
      <c r="C352" s="58" t="str">
        <f>IFERROR(VLOOKUP(B352,【最新】商品一覧!C:M,2,0),"")</f>
        <v>Scottish Fine Soaps／スコティッシュファインソープ</v>
      </c>
      <c r="D352" s="58" t="str">
        <f>IFERROR(VLOOKUP(B352,【最新】商品一覧!C:M,3,0),"")</f>
        <v>オリジナルレシピ</v>
      </c>
      <c r="E352" s="60" t="str">
        <f>IFERROR(VLOOKUP(B352,【最新】商品一覧!C:M,4,0),"")&amp;""</f>
        <v>ハンドウォッシュ（液体）</v>
      </c>
      <c r="F352" s="66" t="str">
        <f>IFERROR(VLOOKUP(B352,【最新】商品一覧!C:M,5,0),"")&amp;""</f>
        <v>500</v>
      </c>
      <c r="G352" s="63" t="str">
        <f>IFERROR(VLOOKUP(B352,【最新】商品一覧!C:M,6,0),"")&amp;""</f>
        <v>ml</v>
      </c>
      <c r="H352" s="58" t="str">
        <f>IFERROR(VLOOKUP(B352,【最新】商品一覧!C:M,7,0),"")&amp;""</f>
        <v>シア＆バターミルク</v>
      </c>
      <c r="I352" s="167">
        <f>VLOOKUP(テーブル3[[#This Row],[品番]],【最新】商品一覧!C:J,8,FALSE)</f>
        <v>3000</v>
      </c>
      <c r="J352" s="163">
        <v>3200</v>
      </c>
      <c r="K352" s="136"/>
      <c r="L352" s="48">
        <f>VLOOKUP(テーブル3[[#This Row],[ブランド名]],ブランドリスト[#All],5,FALSE)</f>
        <v>18</v>
      </c>
    </row>
    <row r="353" spans="2:12">
      <c r="B353" s="190">
        <v>6770</v>
      </c>
      <c r="C353" s="58" t="str">
        <f>IFERROR(VLOOKUP(B353,【最新】商品一覧!C:M,2,0),"")</f>
        <v>Scottish Fine Soaps／スコティッシュファインソープ</v>
      </c>
      <c r="D353" s="58" t="str">
        <f>IFERROR(VLOOKUP(B353,【最新】商品一覧!C:M,3,0),"")</f>
        <v>オリジナルレシピ</v>
      </c>
      <c r="E353" s="60" t="str">
        <f>IFERROR(VLOOKUP(B353,【最新】商品一覧!C:M,4,0),"")&amp;""</f>
        <v>ハンドクリーム</v>
      </c>
      <c r="F353" s="66" t="str">
        <f>IFERROR(VLOOKUP(B353,【最新】商品一覧!C:M,5,0),"")&amp;""</f>
        <v>30</v>
      </c>
      <c r="G353" s="63" t="str">
        <f>IFERROR(VLOOKUP(B353,【最新】商品一覧!C:M,6,0),"")&amp;""</f>
        <v>ml</v>
      </c>
      <c r="H353" s="58" t="str">
        <f>IFERROR(VLOOKUP(B353,【最新】商品一覧!C:M,7,0),"")&amp;""</f>
        <v>ゼラニウム＆ラベンダー</v>
      </c>
      <c r="I353" s="167">
        <f>VLOOKUP(テーブル3[[#This Row],[品番]],【最新】商品一覧!C:J,8,FALSE)</f>
        <v>1200</v>
      </c>
      <c r="J353" s="163">
        <v>1400</v>
      </c>
      <c r="K353" s="136" t="s">
        <v>2781</v>
      </c>
      <c r="L353" s="48">
        <f>VLOOKUP(テーブル3[[#This Row],[ブランド名]],ブランドリスト[#All],5,FALSE)</f>
        <v>18</v>
      </c>
    </row>
    <row r="354" spans="2:12" hidden="1">
      <c r="B354" s="152">
        <v>6771</v>
      </c>
      <c r="C354" s="58" t="str">
        <f>IFERROR(VLOOKUP(B354,【最新】商品一覧!C:M,2,0),"")</f>
        <v>Scottish Fine Soaps／スコティッシュファインソープ</v>
      </c>
      <c r="D354" s="58" t="str">
        <f>IFERROR(VLOOKUP(B354,【最新】商品一覧!C:M,3,0),"")</f>
        <v>オリジナルレシピ</v>
      </c>
      <c r="E354" s="60" t="str">
        <f>IFERROR(VLOOKUP(B354,【最新】商品一覧!C:M,4,0),"")&amp;""</f>
        <v>ハンドクリーム</v>
      </c>
      <c r="F354" s="66" t="str">
        <f>IFERROR(VLOOKUP(B354,【最新】商品一覧!C:M,5,0),"")&amp;""</f>
        <v>30</v>
      </c>
      <c r="G354" s="63" t="str">
        <f>IFERROR(VLOOKUP(B354,【最新】商品一覧!C:M,6,0),"")&amp;""</f>
        <v>ml</v>
      </c>
      <c r="H354" s="58" t="str">
        <f>IFERROR(VLOOKUP(B354,【最新】商品一覧!C:M,7,0),"")&amp;""</f>
        <v>ゴートミルク＆アボカド</v>
      </c>
      <c r="I354" s="167">
        <f>VLOOKUP(テーブル3[[#This Row],[品番]],【最新】商品一覧!C:J,8,FALSE)</f>
        <v>1200</v>
      </c>
      <c r="J354" s="163">
        <v>1400</v>
      </c>
      <c r="K354" s="136"/>
      <c r="L354" s="48">
        <f>VLOOKUP(テーブル3[[#This Row],[ブランド名]],ブランドリスト[#All],5,FALSE)</f>
        <v>18</v>
      </c>
    </row>
    <row r="355" spans="2:12" hidden="1">
      <c r="B355" s="152">
        <v>6772</v>
      </c>
      <c r="C355" s="58" t="str">
        <f>IFERROR(VLOOKUP(B355,【最新】商品一覧!C:M,2,0),"")</f>
        <v>Scottish Fine Soaps／スコティッシュファインソープ</v>
      </c>
      <c r="D355" s="58" t="str">
        <f>IFERROR(VLOOKUP(B355,【最新】商品一覧!C:M,3,0),"")</f>
        <v>オリジナルレシピ</v>
      </c>
      <c r="E355" s="60" t="str">
        <f>IFERROR(VLOOKUP(B355,【最新】商品一覧!C:M,4,0),"")&amp;""</f>
        <v>ハンドクリーム</v>
      </c>
      <c r="F355" s="66" t="str">
        <f>IFERROR(VLOOKUP(B355,【最新】商品一覧!C:M,5,0),"")&amp;""</f>
        <v>30</v>
      </c>
      <c r="G355" s="63" t="str">
        <f>IFERROR(VLOOKUP(B355,【最新】商品一覧!C:M,6,0),"")&amp;""</f>
        <v>ml</v>
      </c>
      <c r="H355" s="58" t="str">
        <f>IFERROR(VLOOKUP(B355,【最新】商品一覧!C:M,7,0),"")&amp;""</f>
        <v>ホワイトティー＆ビタミンＥ</v>
      </c>
      <c r="I355" s="167">
        <f>VLOOKUP(テーブル3[[#This Row],[品番]],【最新】商品一覧!C:J,8,FALSE)</f>
        <v>1200</v>
      </c>
      <c r="J355" s="163">
        <v>1400</v>
      </c>
      <c r="K355" s="136"/>
      <c r="L355" s="48">
        <f>VLOOKUP(テーブル3[[#This Row],[ブランド名]],ブランドリスト[#All],5,FALSE)</f>
        <v>18</v>
      </c>
    </row>
    <row r="356" spans="2:12" hidden="1">
      <c r="B356" s="152">
        <v>6773</v>
      </c>
      <c r="C356" s="58" t="str">
        <f>IFERROR(VLOOKUP(B356,【最新】商品一覧!C:M,2,0),"")</f>
        <v>Scottish Fine Soaps／スコティッシュファインソープ</v>
      </c>
      <c r="D356" s="58" t="str">
        <f>IFERROR(VLOOKUP(B356,【最新】商品一覧!C:M,3,0),"")</f>
        <v>オリジナルレシピ</v>
      </c>
      <c r="E356" s="60" t="str">
        <f>IFERROR(VLOOKUP(B356,【最新】商品一覧!C:M,4,0),"")&amp;""</f>
        <v>ハンドクリーム</v>
      </c>
      <c r="F356" s="66" t="str">
        <f>IFERROR(VLOOKUP(B356,【最新】商品一覧!C:M,5,0),"")&amp;""</f>
        <v>30</v>
      </c>
      <c r="G356" s="63" t="str">
        <f>IFERROR(VLOOKUP(B356,【最新】商品一覧!C:M,6,0),"")&amp;""</f>
        <v>ml</v>
      </c>
      <c r="H356" s="58" t="str">
        <f>IFERROR(VLOOKUP(B356,【最新】商品一覧!C:M,7,0),"")&amp;""</f>
        <v>シア＆バターミルク</v>
      </c>
      <c r="I356" s="167">
        <f>VLOOKUP(テーブル3[[#This Row],[品番]],【最新】商品一覧!C:J,8,FALSE)</f>
        <v>1200</v>
      </c>
      <c r="J356" s="163">
        <v>1400</v>
      </c>
      <c r="K356" s="136"/>
      <c r="L356" s="48">
        <f>VLOOKUP(テーブル3[[#This Row],[ブランド名]],ブランドリスト[#All],5,FALSE)</f>
        <v>18</v>
      </c>
    </row>
    <row r="357" spans="2:12">
      <c r="B357" s="190">
        <v>6786</v>
      </c>
      <c r="C357" s="58" t="str">
        <f>IFERROR(VLOOKUP(B357,【最新】商品一覧!C:M,2,0),"")</f>
        <v>Scottish Fine Soaps／スコティッシュファインソープ</v>
      </c>
      <c r="D357" s="58" t="str">
        <f>IFERROR(VLOOKUP(B357,【最新】商品一覧!C:M,3,0),"")</f>
        <v>ラ・パロマ</v>
      </c>
      <c r="E357" s="60" t="str">
        <f>IFERROR(VLOOKUP(B357,【最新】商品一覧!C:M,4,0),"")&amp;""</f>
        <v>ラグジュアリーBOX</v>
      </c>
      <c r="F357" s="66" t="str">
        <f>IFERROR(VLOOKUP(B357,【最新】商品一覧!C:M,5,0),"")&amp;""</f>
        <v/>
      </c>
      <c r="G357" s="63" t="str">
        <f>IFERROR(VLOOKUP(B357,【最新】商品一覧!C:M,6,0),"")&amp;""</f>
        <v/>
      </c>
      <c r="H357" s="58" t="str">
        <f>IFERROR(VLOOKUP(B357,【最新】商品一覧!C:M,7,0),"")&amp;""</f>
        <v>ラグジュアリーBOX</v>
      </c>
      <c r="I357" s="167">
        <f>VLOOKUP(テーブル3[[#This Row],[品番]],【最新】商品一覧!C:J,8,FALSE)</f>
        <v>3000</v>
      </c>
      <c r="J357" s="163">
        <v>4000</v>
      </c>
      <c r="K357" s="136" t="s">
        <v>2645</v>
      </c>
      <c r="L357" s="168">
        <f>VLOOKUP(テーブル3[[#This Row],[ブランド名]],ブランドリスト[#All],5,FALSE)</f>
        <v>18</v>
      </c>
    </row>
    <row r="358" spans="2:12">
      <c r="B358" s="152">
        <v>6794</v>
      </c>
      <c r="C358" s="58" t="str">
        <f>IFERROR(VLOOKUP(B358,【最新】商品一覧!C:M,2,0),"")</f>
        <v>Scottish Fine Soaps／スコティッシュファインソープ</v>
      </c>
      <c r="D358" s="58" t="str">
        <f>IFERROR(VLOOKUP(B358,【最新】商品一覧!C:M,3,0),"")</f>
        <v>ガーデナーズ</v>
      </c>
      <c r="E358" s="60" t="str">
        <f>IFERROR(VLOOKUP(B358,【最新】商品一覧!C:M,4,0),"")&amp;""</f>
        <v>ラグジュアリーBOX</v>
      </c>
      <c r="F358" s="66" t="str">
        <f>IFERROR(VLOOKUP(B358,【最新】商品一覧!C:M,5,0),"")&amp;""</f>
        <v/>
      </c>
      <c r="G358" s="63" t="str">
        <f>IFERROR(VLOOKUP(B358,【最新】商品一覧!C:M,6,0),"")&amp;""</f>
        <v/>
      </c>
      <c r="H358" s="58" t="str">
        <f>IFERROR(VLOOKUP(B358,【最新】商品一覧!C:M,7,0),"")&amp;""</f>
        <v>ラグジュアリーBOX</v>
      </c>
      <c r="I358" s="167">
        <f>VLOOKUP(テーブル3[[#This Row],[品番]],【最新】商品一覧!C:J,8,FALSE)</f>
        <v>3500</v>
      </c>
      <c r="J358" s="163">
        <v>4000</v>
      </c>
      <c r="K358" s="136" t="s">
        <v>2645</v>
      </c>
      <c r="L358" s="48">
        <f>VLOOKUP(テーブル3[[#This Row],[ブランド名]],ブランドリスト[#All],5,FALSE)</f>
        <v>18</v>
      </c>
    </row>
    <row r="359" spans="2:12">
      <c r="B359" s="152">
        <v>6791</v>
      </c>
      <c r="C359" s="58" t="str">
        <f>IFERROR(VLOOKUP(B359,【最新】商品一覧!C:M,2,0),"")</f>
        <v>Scottish Fine Soaps／スコティッシュファインソープ</v>
      </c>
      <c r="D359" s="58" t="str">
        <f>IFERROR(VLOOKUP(B359,【最新】商品一覧!C:M,3,0),"")</f>
        <v>ガーデナーズ</v>
      </c>
      <c r="E359" s="60" t="str">
        <f>IFERROR(VLOOKUP(B359,【最新】商品一覧!C:M,4,0),"")&amp;""</f>
        <v>ハンドウォッシュ（液体）</v>
      </c>
      <c r="F359" s="66" t="str">
        <f>IFERROR(VLOOKUP(B359,【最新】商品一覧!C:M,5,0),"")&amp;""</f>
        <v>300</v>
      </c>
      <c r="G359" s="63" t="str">
        <f>IFERROR(VLOOKUP(B359,【最新】商品一覧!C:M,6,0),"")&amp;""</f>
        <v>ml</v>
      </c>
      <c r="H359" s="58" t="str">
        <f>IFERROR(VLOOKUP(B359,【最新】商品一覧!C:M,7,0),"")&amp;""</f>
        <v>ハンドウォッシュ（液体）</v>
      </c>
      <c r="I359" s="167">
        <f>VLOOKUP(テーブル3[[#This Row],[品番]],【最新】商品一覧!C:J,8,FALSE)</f>
        <v>2400</v>
      </c>
      <c r="J359" s="163">
        <v>2800</v>
      </c>
      <c r="K359" s="136" t="s">
        <v>2645</v>
      </c>
      <c r="L359" s="48">
        <f>VLOOKUP(テーブル3[[#This Row],[ブランド名]],ブランドリスト[#All],5,FALSE)</f>
        <v>18</v>
      </c>
    </row>
    <row r="360" spans="2:12">
      <c r="B360" s="152">
        <v>6792</v>
      </c>
      <c r="C360" s="58" t="str">
        <f>IFERROR(VLOOKUP(B360,【最新】商品一覧!C:M,2,0),"")</f>
        <v>Scottish Fine Soaps／スコティッシュファインソープ</v>
      </c>
      <c r="D360" s="58" t="str">
        <f>IFERROR(VLOOKUP(B360,【最新】商品一覧!C:M,3,0),"")</f>
        <v>ガーデナーズ</v>
      </c>
      <c r="E360" s="60" t="str">
        <f>IFERROR(VLOOKUP(B360,【最新】商品一覧!C:M,4,0),"")&amp;""</f>
        <v>ハンド＆ネイルクリーム</v>
      </c>
      <c r="F360" s="66" t="str">
        <f>IFERROR(VLOOKUP(B360,【最新】商品一覧!C:M,5,0),"")&amp;""</f>
        <v>75</v>
      </c>
      <c r="G360" s="63" t="str">
        <f>IFERROR(VLOOKUP(B360,【最新】商品一覧!C:M,6,0),"")&amp;""</f>
        <v>ml</v>
      </c>
      <c r="H360" s="58" t="str">
        <f>IFERROR(VLOOKUP(B360,【最新】商品一覧!C:M,7,0),"")&amp;""</f>
        <v>ハンド＆ネイルクリーム</v>
      </c>
      <c r="I360" s="167">
        <f>VLOOKUP(テーブル3[[#This Row],[品番]],【最新】商品一覧!C:J,8,FALSE)</f>
        <v>2000</v>
      </c>
      <c r="J360" s="163">
        <v>2400</v>
      </c>
      <c r="K360" s="136" t="s">
        <v>2655</v>
      </c>
      <c r="L360" s="48">
        <f>VLOOKUP(テーブル3[[#This Row],[ブランド名]],ブランドリスト[#All],5,FALSE)</f>
        <v>18</v>
      </c>
    </row>
    <row r="361" spans="2:12">
      <c r="B361" s="152">
        <v>6636</v>
      </c>
      <c r="C361" s="58" t="str">
        <f>IFERROR(VLOOKUP(B361,【最新】商品一覧!C:M,2,0),"")</f>
        <v>Scottish Fine Soaps／スコティッシュファインソープ</v>
      </c>
      <c r="D361" s="58" t="str">
        <f>IFERROR(VLOOKUP(B361,【最新】商品一覧!C:M,3,0),"")</f>
        <v>シーケルプ</v>
      </c>
      <c r="E361" s="60" t="str">
        <f>IFERROR(VLOOKUP(B361,【最新】商品一覧!C:M,4,0),"")&amp;""</f>
        <v>ラグジュアリーBOX</v>
      </c>
      <c r="F361" s="66" t="str">
        <f>IFERROR(VLOOKUP(B361,【最新】商品一覧!C:M,5,0),"")&amp;""</f>
        <v/>
      </c>
      <c r="G361" s="63" t="str">
        <f>IFERROR(VLOOKUP(B361,【最新】商品一覧!C:M,6,0),"")&amp;""</f>
        <v/>
      </c>
      <c r="H361" s="58" t="str">
        <f>IFERROR(VLOOKUP(B361,【最新】商品一覧!C:M,7,0),"")&amp;""</f>
        <v>ラグジュアリーBOX</v>
      </c>
      <c r="I361" s="167">
        <f>VLOOKUP(テーブル3[[#This Row],[品番]],【最新】商品一覧!C:J,8,FALSE)</f>
        <v>3500</v>
      </c>
      <c r="J361" s="163">
        <v>4000</v>
      </c>
      <c r="K361" s="136" t="s">
        <v>2656</v>
      </c>
      <c r="L361" s="48">
        <f>VLOOKUP(テーブル3[[#This Row],[ブランド名]],ブランドリスト[#All],5,FALSE)</f>
        <v>18</v>
      </c>
    </row>
    <row r="362" spans="2:12">
      <c r="B362" s="152">
        <v>6664</v>
      </c>
      <c r="C362" s="58" t="str">
        <f>IFERROR(VLOOKUP(B362,【最新】商品一覧!C:M,2,0),"")</f>
        <v>Scottish Fine Soaps／スコティッシュファインソープ</v>
      </c>
      <c r="D362" s="58" t="str">
        <f>IFERROR(VLOOKUP(B362,【最新】商品一覧!C:M,3,0),"")</f>
        <v>ハニーB</v>
      </c>
      <c r="E362" s="60" t="str">
        <f>IFERROR(VLOOKUP(B362,【最新】商品一覧!C:M,4,0),"")&amp;""</f>
        <v>ハンドケアキット</v>
      </c>
      <c r="F362" s="66" t="str">
        <f>IFERROR(VLOOKUP(B362,【最新】商品一覧!C:M,5,0),"")&amp;""</f>
        <v>set</v>
      </c>
      <c r="G362" s="63" t="str">
        <f>IFERROR(VLOOKUP(B362,【最新】商品一覧!C:M,6,0),"")&amp;""</f>
        <v>-</v>
      </c>
      <c r="H362" s="58" t="str">
        <f>IFERROR(VLOOKUP(B362,【最新】商品一覧!C:M,7,0),"")&amp;""</f>
        <v>ハンドケアキット</v>
      </c>
      <c r="I362" s="167">
        <f>VLOOKUP(テーブル3[[#This Row],[品番]],【最新】商品一覧!C:J,8,FALSE)</f>
        <v>3300</v>
      </c>
      <c r="J362" s="163">
        <v>3600</v>
      </c>
      <c r="K362" s="136" t="s">
        <v>2645</v>
      </c>
      <c r="L362" s="48">
        <f>VLOOKUP(テーブル3[[#This Row],[ブランド名]],ブランドリスト[#All],5,FALSE)</f>
        <v>18</v>
      </c>
    </row>
    <row r="363" spans="2:12">
      <c r="B363" s="152">
        <v>6662</v>
      </c>
      <c r="C363" s="58" t="str">
        <f>IFERROR(VLOOKUP(B363,【最新】商品一覧!C:M,2,0),"")</f>
        <v>Scottish Fine Soaps／スコティッシュファインソープ</v>
      </c>
      <c r="D363" s="58" t="str">
        <f>IFERROR(VLOOKUP(B363,【最新】商品一覧!C:M,3,0),"")</f>
        <v>ハニーB</v>
      </c>
      <c r="E363" s="60" t="str">
        <f>IFERROR(VLOOKUP(B363,【最新】商品一覧!C:M,4,0),"")&amp;""</f>
        <v>ハンド＆ボディウォッシュ</v>
      </c>
      <c r="F363" s="66" t="str">
        <f>IFERROR(VLOOKUP(B363,【最新】商品一覧!C:M,5,0),"")&amp;""</f>
        <v>300</v>
      </c>
      <c r="G363" s="63" t="str">
        <f>IFERROR(VLOOKUP(B363,【最新】商品一覧!C:M,6,0),"")&amp;""</f>
        <v>ml</v>
      </c>
      <c r="H363" s="58" t="str">
        <f>IFERROR(VLOOKUP(B363,【最新】商品一覧!C:M,7,0),"")&amp;""</f>
        <v>ハンド＆ボディウォッシュ</v>
      </c>
      <c r="I363" s="167">
        <f>VLOOKUP(テーブル3[[#This Row],[品番]],【最新】商品一覧!C:J,8,FALSE)</f>
        <v>2500</v>
      </c>
      <c r="J363" s="163">
        <v>3000</v>
      </c>
      <c r="K363" s="136" t="s">
        <v>2645</v>
      </c>
      <c r="L363" s="48">
        <f>VLOOKUP(テーブル3[[#This Row],[ブランド名]],ブランドリスト[#All],5,FALSE)</f>
        <v>18</v>
      </c>
    </row>
    <row r="364" spans="2:12">
      <c r="B364" s="152">
        <v>6663</v>
      </c>
      <c r="C364" s="58" t="str">
        <f>IFERROR(VLOOKUP(B364,【最新】商品一覧!C:M,2,0),"")</f>
        <v>Scottish Fine Soaps／スコティッシュファインソープ</v>
      </c>
      <c r="D364" s="58" t="str">
        <f>IFERROR(VLOOKUP(B364,【最新】商品一覧!C:M,3,0),"")</f>
        <v>ハニーB</v>
      </c>
      <c r="E364" s="60" t="str">
        <f>IFERROR(VLOOKUP(B364,【最新】商品一覧!C:M,4,0),"")&amp;""</f>
        <v>ハンドクリーム</v>
      </c>
      <c r="F364" s="66" t="str">
        <f>IFERROR(VLOOKUP(B364,【最新】商品一覧!C:M,5,0),"")&amp;""</f>
        <v>30</v>
      </c>
      <c r="G364" s="63" t="str">
        <f>IFERROR(VLOOKUP(B364,【最新】商品一覧!C:M,6,0),"")&amp;""</f>
        <v>ml</v>
      </c>
      <c r="H364" s="58" t="str">
        <f>IFERROR(VLOOKUP(B364,【最新】商品一覧!C:M,7,0),"")&amp;""</f>
        <v>ハンドクリーム</v>
      </c>
      <c r="I364" s="167">
        <f>VLOOKUP(テーブル3[[#This Row],[品番]],【最新】商品一覧!C:J,8,FALSE)</f>
        <v>1200</v>
      </c>
      <c r="J364" s="163">
        <v>1400</v>
      </c>
      <c r="K364" s="136" t="s">
        <v>2645</v>
      </c>
      <c r="L364" s="48">
        <f>VLOOKUP(テーブル3[[#This Row],[ブランド名]],ブランドリスト[#All],5,FALSE)</f>
        <v>18</v>
      </c>
    </row>
    <row r="365" spans="2:12">
      <c r="B365" s="152">
        <v>6733</v>
      </c>
      <c r="C365" s="58" t="str">
        <f>IFERROR(VLOOKUP(B365,【最新】商品一覧!C:M,2,0),"")</f>
        <v>Scottish Fine Soaps／スコティッシュファインソープ</v>
      </c>
      <c r="D365" s="58" t="str">
        <f>IFERROR(VLOOKUP(B365,【最新】商品一覧!C:M,3,0),"")</f>
        <v>メンズグルーミング</v>
      </c>
      <c r="E365" s="60" t="str">
        <f>IFERROR(VLOOKUP(B365,【最新】商品一覧!C:M,4,0),"")&amp;""</f>
        <v>オードトワレ</v>
      </c>
      <c r="F365" s="66" t="str">
        <f>IFERROR(VLOOKUP(B365,【最新】商品一覧!C:M,5,0),"")&amp;""</f>
        <v>100</v>
      </c>
      <c r="G365" s="63" t="str">
        <f>IFERROR(VLOOKUP(B365,【最新】商品一覧!C:M,6,0),"")&amp;""</f>
        <v>ml</v>
      </c>
      <c r="H365" s="58" t="str">
        <f>IFERROR(VLOOKUP(B365,【最新】商品一覧!C:M,7,0),"")&amp;""</f>
        <v>シスル＆ブラックペッパー</v>
      </c>
      <c r="I365" s="167">
        <f>VLOOKUP(テーブル3[[#This Row],[品番]],【最新】商品一覧!C:J,8,FALSE)</f>
        <v>5200</v>
      </c>
      <c r="J365" s="163">
        <v>6600</v>
      </c>
      <c r="K365" s="136" t="s">
        <v>2645</v>
      </c>
      <c r="L365" s="48">
        <f>VLOOKUP(テーブル3[[#This Row],[ブランド名]],ブランドリスト[#All],5,FALSE)</f>
        <v>18</v>
      </c>
    </row>
    <row r="366" spans="2:12" hidden="1">
      <c r="B366" s="152">
        <v>6735</v>
      </c>
      <c r="C366" s="58" t="str">
        <f>IFERROR(VLOOKUP(B366,【最新】商品一覧!C:M,2,0),"")</f>
        <v>Scottish Fine Soaps／スコティッシュファインソープ</v>
      </c>
      <c r="D366" s="58" t="str">
        <f>IFERROR(VLOOKUP(B366,【最新】商品一覧!C:M,3,0),"")</f>
        <v>メンズグルーミング</v>
      </c>
      <c r="E366" s="60" t="str">
        <f>IFERROR(VLOOKUP(B366,【最新】商品一覧!C:M,4,0),"")&amp;""</f>
        <v>オードトワレ</v>
      </c>
      <c r="F366" s="66" t="str">
        <f>IFERROR(VLOOKUP(B366,【最新】商品一覧!C:M,5,0),"")&amp;""</f>
        <v>100</v>
      </c>
      <c r="G366" s="63" t="str">
        <f>IFERROR(VLOOKUP(B366,【最新】商品一覧!C:M,6,0),"")&amp;""</f>
        <v>ml</v>
      </c>
      <c r="H366" s="58" t="str">
        <f>IFERROR(VLOOKUP(B366,【最新】商品一覧!C:M,7,0),"")&amp;""</f>
        <v>ベチバー＆サンダルウッド</v>
      </c>
      <c r="I366" s="167">
        <f>VLOOKUP(テーブル3[[#This Row],[品番]],【最新】商品一覧!C:J,8,FALSE)</f>
        <v>5200</v>
      </c>
      <c r="J366" s="163">
        <v>6600</v>
      </c>
      <c r="K366" s="136"/>
      <c r="L366" s="48">
        <f>VLOOKUP(テーブル3[[#This Row],[ブランド名]],ブランドリスト[#All],5,FALSE)</f>
        <v>18</v>
      </c>
    </row>
    <row r="367" spans="2:12">
      <c r="B367" s="152">
        <v>6737</v>
      </c>
      <c r="C367" s="58" t="str">
        <f>IFERROR(VLOOKUP(B367,【最新】商品一覧!C:M,2,0),"")</f>
        <v>Scottish Fine Soaps／スコティッシュファインソープ</v>
      </c>
      <c r="D367" s="58" t="str">
        <f>IFERROR(VLOOKUP(B367,【最新】商品一覧!C:M,3,0),"")</f>
        <v>メンズグルーミング</v>
      </c>
      <c r="E367" s="60" t="str">
        <f>IFERROR(VLOOKUP(B367,【最新】商品一覧!C:M,4,0),"")&amp;""</f>
        <v>ヘア＆ボディウォッシュ</v>
      </c>
      <c r="F367" s="66" t="str">
        <f>IFERROR(VLOOKUP(B367,【最新】商品一覧!C:M,5,0),"")&amp;""</f>
        <v>200</v>
      </c>
      <c r="G367" s="63" t="str">
        <f>IFERROR(VLOOKUP(B367,【最新】商品一覧!C:M,6,0),"")&amp;""</f>
        <v>ml</v>
      </c>
      <c r="H367" s="58" t="str">
        <f>IFERROR(VLOOKUP(B367,【最新】商品一覧!C:M,7,0),"")&amp;""</f>
        <v>シスル＆ブラックペッパー</v>
      </c>
      <c r="I367" s="167">
        <f>VLOOKUP(テーブル3[[#This Row],[品番]],【最新】商品一覧!C:J,8,FALSE)</f>
        <v>2000</v>
      </c>
      <c r="J367" s="163">
        <v>2800</v>
      </c>
      <c r="K367" s="136" t="s">
        <v>2645</v>
      </c>
      <c r="L367" s="48">
        <f>VLOOKUP(テーブル3[[#This Row],[ブランド名]],ブランドリスト[#All],5,FALSE)</f>
        <v>18</v>
      </c>
    </row>
    <row r="368" spans="2:12" hidden="1">
      <c r="B368" s="152">
        <v>6738</v>
      </c>
      <c r="C368" s="58" t="str">
        <f>IFERROR(VLOOKUP(B368,【最新】商品一覧!C:M,2,0),"")</f>
        <v>Scottish Fine Soaps／スコティッシュファインソープ</v>
      </c>
      <c r="D368" s="58" t="str">
        <f>IFERROR(VLOOKUP(B368,【最新】商品一覧!C:M,3,0),"")</f>
        <v>メンズグルーミング</v>
      </c>
      <c r="E368" s="60" t="str">
        <f>IFERROR(VLOOKUP(B368,【最新】商品一覧!C:M,4,0),"")&amp;""</f>
        <v>ヘア＆ボディウォッシュ</v>
      </c>
      <c r="F368" s="66" t="str">
        <f>IFERROR(VLOOKUP(B368,【最新】商品一覧!C:M,5,0),"")&amp;""</f>
        <v>200</v>
      </c>
      <c r="G368" s="63" t="str">
        <f>IFERROR(VLOOKUP(B368,【最新】商品一覧!C:M,6,0),"")&amp;""</f>
        <v>ml</v>
      </c>
      <c r="H368" s="58" t="str">
        <f>IFERROR(VLOOKUP(B368,【最新】商品一覧!C:M,7,0),"")&amp;""</f>
        <v>ベチバー＆サンダルウッド</v>
      </c>
      <c r="I368" s="167">
        <f>VLOOKUP(テーブル3[[#This Row],[品番]],【最新】商品一覧!C:J,8,FALSE)</f>
        <v>2000</v>
      </c>
      <c r="J368" s="163">
        <v>2800</v>
      </c>
      <c r="K368" s="136"/>
      <c r="L368" s="48">
        <f>VLOOKUP(テーブル3[[#This Row],[ブランド名]],ブランドリスト[#All],5,FALSE)</f>
        <v>18</v>
      </c>
    </row>
    <row r="369" spans="2:12">
      <c r="B369" s="152">
        <v>7603</v>
      </c>
      <c r="C369" s="58" t="str">
        <f>IFERROR(VLOOKUP(B369,【最新】商品一覧!C:M,2,0),"")</f>
        <v>Organic Pure Care／オーガニック・ピュア・ケア</v>
      </c>
      <c r="D369" s="58" t="str">
        <f>IFERROR(VLOOKUP(B369,【最新】商品一覧!C:M,3,0),"")</f>
        <v>アルガンビューティー</v>
      </c>
      <c r="E369" s="60" t="str">
        <f>IFERROR(VLOOKUP(B369,【最新】商品一覧!C:M,4,0),"")&amp;""</f>
        <v>【Ｌ】コンディショナー</v>
      </c>
      <c r="F369" s="66" t="str">
        <f>IFERROR(VLOOKUP(B369,【最新】商品一覧!C:M,5,0),"")&amp;""</f>
        <v>1000</v>
      </c>
      <c r="G369" s="63" t="str">
        <f>IFERROR(VLOOKUP(B369,【最新】商品一覧!C:M,6,0),"")&amp;""</f>
        <v>ml</v>
      </c>
      <c r="H369" s="58" t="str">
        <f>IFERROR(VLOOKUP(B369,【最新】商品一覧!C:M,7,0),"")&amp;""</f>
        <v>【Ｌ】コンディショナー</v>
      </c>
      <c r="I369" s="167">
        <f>VLOOKUP(テーブル3[[#This Row],[品番]],【最新】商品一覧!C:J,8,FALSE)</f>
        <v>12000</v>
      </c>
      <c r="J369" s="163">
        <v>12800</v>
      </c>
      <c r="K369" s="136" t="s">
        <v>2645</v>
      </c>
      <c r="L369" s="48">
        <f>VLOOKUP(テーブル3[[#This Row],[ブランド名]],ブランドリスト[#All],5,FALSE)</f>
        <v>19</v>
      </c>
    </row>
    <row r="370" spans="2:12">
      <c r="B370" s="152">
        <v>7601</v>
      </c>
      <c r="C370" s="58" t="str">
        <f>IFERROR(VLOOKUP(B370,【最新】商品一覧!C:M,2,0),"")</f>
        <v>Organic Pure Care／オーガニック・ピュア・ケア</v>
      </c>
      <c r="D370" s="58" t="str">
        <f>IFERROR(VLOOKUP(B370,【最新】商品一覧!C:M,3,0),"")</f>
        <v>アルガンビューティー</v>
      </c>
      <c r="E370" s="60" t="str">
        <f>IFERROR(VLOOKUP(B370,【最新】商品一覧!C:M,4,0),"")&amp;""</f>
        <v>【Ｌ】シャンプー</v>
      </c>
      <c r="F370" s="66" t="str">
        <f>IFERROR(VLOOKUP(B370,【最新】商品一覧!C:M,5,0),"")&amp;""</f>
        <v>1000</v>
      </c>
      <c r="G370" s="63" t="str">
        <f>IFERROR(VLOOKUP(B370,【最新】商品一覧!C:M,6,0),"")&amp;""</f>
        <v>ml</v>
      </c>
      <c r="H370" s="58" t="str">
        <f>IFERROR(VLOOKUP(B370,【最新】商品一覧!C:M,7,0),"")&amp;""</f>
        <v>【Ｌ】シャンプー</v>
      </c>
      <c r="I370" s="167">
        <f>VLOOKUP(テーブル3[[#This Row],[品番]],【最新】商品一覧!C:J,8,FALSE)</f>
        <v>9800</v>
      </c>
      <c r="J370" s="163">
        <v>11000</v>
      </c>
      <c r="K370" s="136" t="s">
        <v>2657</v>
      </c>
      <c r="L370" s="48">
        <f>VLOOKUP(テーブル3[[#This Row],[ブランド名]],ブランドリスト[#All],5,FALSE)</f>
        <v>19</v>
      </c>
    </row>
    <row r="371" spans="2:12">
      <c r="B371" s="152">
        <v>7606</v>
      </c>
      <c r="C371" s="58" t="str">
        <f>IFERROR(VLOOKUP(B371,【最新】商品一覧!C:M,2,0),"")</f>
        <v>Organic Pure Care／オーガニック・ピュア・ケア</v>
      </c>
      <c r="D371" s="58" t="str">
        <f>IFERROR(VLOOKUP(B371,【最新】商品一覧!C:M,3,0),"")</f>
        <v>アルガンビューティー</v>
      </c>
      <c r="E371" s="60" t="str">
        <f>IFERROR(VLOOKUP(B371,【最新】商品一覧!C:M,4,0),"")&amp;""</f>
        <v>【Ｌ】ビューティーヘアマスク</v>
      </c>
      <c r="F371" s="66" t="str">
        <f>IFERROR(VLOOKUP(B371,【最新】商品一覧!C:M,5,0),"")&amp;""</f>
        <v>500</v>
      </c>
      <c r="G371" s="63" t="str">
        <f>IFERROR(VLOOKUP(B371,【最新】商品一覧!C:M,6,0),"")&amp;""</f>
        <v>ml</v>
      </c>
      <c r="H371" s="58" t="str">
        <f>IFERROR(VLOOKUP(B371,【最新】商品一覧!C:M,7,0),"")&amp;""</f>
        <v>【Ｌ】ビューティーヘアマスク</v>
      </c>
      <c r="I371" s="167">
        <f>VLOOKUP(テーブル3[[#This Row],[品番]],【最新】商品一覧!C:J,8,FALSE)</f>
        <v>9600</v>
      </c>
      <c r="J371" s="163">
        <v>9900</v>
      </c>
      <c r="K371" s="136" t="s">
        <v>2658</v>
      </c>
      <c r="L371" s="48">
        <f>VLOOKUP(テーブル3[[#This Row],[ブランド名]],ブランドリスト[#All],5,FALSE)</f>
        <v>19</v>
      </c>
    </row>
    <row r="372" spans="2:12">
      <c r="B372" s="152">
        <v>7607</v>
      </c>
      <c r="C372" s="58" t="str">
        <f>IFERROR(VLOOKUP(B372,【最新】商品一覧!C:M,2,0),"")</f>
        <v>Organic Pure Care／オーガニック・ピュア・ケア</v>
      </c>
      <c r="D372" s="58" t="str">
        <f>IFERROR(VLOOKUP(B372,【最新】商品一覧!C:M,3,0),"")</f>
        <v>アルガンビューティー</v>
      </c>
      <c r="E372" s="60" t="str">
        <f>IFERROR(VLOOKUP(B372,【最新】商品一覧!C:M,4,0),"")&amp;""</f>
        <v>【Ｌ】オイルポーション</v>
      </c>
      <c r="F372" s="66" t="str">
        <f>IFERROR(VLOOKUP(B372,【最新】商品一覧!C:M,5,0),"")&amp;""</f>
        <v>100</v>
      </c>
      <c r="G372" s="63" t="str">
        <f>IFERROR(VLOOKUP(B372,【最新】商品一覧!C:M,6,0),"")&amp;""</f>
        <v>ml</v>
      </c>
      <c r="H372" s="58" t="str">
        <f>IFERROR(VLOOKUP(B372,【最新】商品一覧!C:M,7,0),"")&amp;""</f>
        <v>【Ｌ】オイルポーション</v>
      </c>
      <c r="I372" s="167">
        <f>VLOOKUP(テーブル3[[#This Row],[品番]],【最新】商品一覧!C:J,8,FALSE)</f>
        <v>5600</v>
      </c>
      <c r="J372" s="163">
        <v>6000</v>
      </c>
      <c r="K372" s="136" t="s">
        <v>2653</v>
      </c>
      <c r="L372" s="48">
        <f>VLOOKUP(テーブル3[[#This Row],[ブランド名]],ブランドリスト[#All],5,FALSE)</f>
        <v>19</v>
      </c>
    </row>
    <row r="373" spans="2:12">
      <c r="B373" s="152">
        <v>7605</v>
      </c>
      <c r="C373" s="58" t="str">
        <f>IFERROR(VLOOKUP(B373,【最新】商品一覧!C:M,2,0),"")</f>
        <v>Organic Pure Care／オーガニック・ピュア・ケア</v>
      </c>
      <c r="D373" s="58" t="str">
        <f>IFERROR(VLOOKUP(B373,【最新】商品一覧!C:M,3,0),"")</f>
        <v>アルガンビューティー</v>
      </c>
      <c r="E373" s="60" t="str">
        <f>IFERROR(VLOOKUP(B373,【最新】商品一覧!C:M,4,0),"")&amp;""</f>
        <v>【Ｓ】ビューティーヘアマスク</v>
      </c>
      <c r="F373" s="66" t="str">
        <f>IFERROR(VLOOKUP(B373,【最新】商品一覧!C:M,5,0),"")&amp;""</f>
        <v>200</v>
      </c>
      <c r="G373" s="63" t="str">
        <f>IFERROR(VLOOKUP(B373,【最新】商品一覧!C:M,6,0),"")&amp;""</f>
        <v>ml</v>
      </c>
      <c r="H373" s="58" t="str">
        <f>IFERROR(VLOOKUP(B373,【最新】商品一覧!C:M,7,0),"")&amp;""</f>
        <v>【Ｓ】ビューティーヘアマスク</v>
      </c>
      <c r="I373" s="167">
        <f>VLOOKUP(テーブル3[[#This Row],[品番]],【最新】商品一覧!C:J,8,FALSE)</f>
        <v>4200</v>
      </c>
      <c r="J373" s="163">
        <v>4600</v>
      </c>
      <c r="K373" s="136" t="s">
        <v>2657</v>
      </c>
      <c r="L373" s="48">
        <f>VLOOKUP(テーブル3[[#This Row],[ブランド名]],ブランドリスト[#All],5,FALSE)</f>
        <v>19</v>
      </c>
    </row>
    <row r="374" spans="2:12">
      <c r="B374" s="152">
        <v>7604</v>
      </c>
      <c r="C374" s="58" t="str">
        <f>IFERROR(VLOOKUP(B374,【最新】商品一覧!C:M,2,0),"")</f>
        <v>Organic Pure Care／オーガニック・ピュア・ケア</v>
      </c>
      <c r="D374" s="58" t="str">
        <f>IFERROR(VLOOKUP(B374,【最新】商品一覧!C:M,3,0),"")</f>
        <v>アルガンビューティー</v>
      </c>
      <c r="E374" s="60" t="str">
        <f>IFERROR(VLOOKUP(B374,【最新】商品一覧!C:M,4,0),"")&amp;""</f>
        <v>テンシークレット</v>
      </c>
      <c r="F374" s="66" t="str">
        <f>IFERROR(VLOOKUP(B374,【最新】商品一覧!C:M,5,0),"")&amp;""</f>
        <v>125</v>
      </c>
      <c r="G374" s="63" t="str">
        <f>IFERROR(VLOOKUP(B374,【最新】商品一覧!C:M,6,0),"")&amp;""</f>
        <v>ml</v>
      </c>
      <c r="H374" s="58" t="str">
        <f>IFERROR(VLOOKUP(B374,【最新】商品一覧!C:M,7,0),"")&amp;""</f>
        <v>テンシークレット</v>
      </c>
      <c r="I374" s="167">
        <f>VLOOKUP(テーブル3[[#This Row],[品番]],【最新】商品一覧!C:J,8,FALSE)</f>
        <v>3800</v>
      </c>
      <c r="J374" s="163">
        <v>4200</v>
      </c>
      <c r="K374" s="136" t="s">
        <v>2657</v>
      </c>
      <c r="L374" s="48">
        <f>VLOOKUP(テーブル3[[#This Row],[ブランド名]],ブランドリスト[#All],5,FALSE)</f>
        <v>19</v>
      </c>
    </row>
    <row r="375" spans="2:12">
      <c r="B375" s="152">
        <v>7602</v>
      </c>
      <c r="C375" s="58" t="str">
        <f>IFERROR(VLOOKUP(B375,【最新】商品一覧!C:M,2,0),"")</f>
        <v>Organic Pure Care／オーガニック・ピュア・ケア</v>
      </c>
      <c r="D375" s="58" t="str">
        <f>IFERROR(VLOOKUP(B375,【最新】商品一覧!C:M,3,0),"")</f>
        <v>アルガンビューティー</v>
      </c>
      <c r="E375" s="60" t="str">
        <f>IFERROR(VLOOKUP(B375,【最新】商品一覧!C:M,4,0),"")&amp;""</f>
        <v>【Ｓ】コンディショナー</v>
      </c>
      <c r="F375" s="66" t="str">
        <f>IFERROR(VLOOKUP(B375,【最新】商品一覧!C:M,5,0),"")&amp;""</f>
        <v>200</v>
      </c>
      <c r="G375" s="63" t="str">
        <f>IFERROR(VLOOKUP(B375,【最新】商品一覧!C:M,6,0),"")&amp;""</f>
        <v>ml</v>
      </c>
      <c r="H375" s="58" t="str">
        <f>IFERROR(VLOOKUP(B375,【最新】商品一覧!C:M,7,0),"")&amp;""</f>
        <v>【Ｓ】コンディショナー</v>
      </c>
      <c r="I375" s="167">
        <f>VLOOKUP(テーブル3[[#This Row],[品番]],【最新】商品一覧!C:J,8,FALSE)</f>
        <v>3280</v>
      </c>
      <c r="J375" s="163">
        <v>3800</v>
      </c>
      <c r="K375" s="136" t="s">
        <v>2657</v>
      </c>
      <c r="L375" s="48">
        <f>VLOOKUP(テーブル3[[#This Row],[ブランド名]],ブランドリスト[#All],5,FALSE)</f>
        <v>19</v>
      </c>
    </row>
    <row r="376" spans="2:12">
      <c r="B376" s="152">
        <v>7600</v>
      </c>
      <c r="C376" s="58" t="str">
        <f>IFERROR(VLOOKUP(B376,【最新】商品一覧!C:M,2,0),"")</f>
        <v>Organic Pure Care／オーガニック・ピュア・ケア</v>
      </c>
      <c r="D376" s="58" t="str">
        <f>IFERROR(VLOOKUP(B376,【最新】商品一覧!C:M,3,0),"")</f>
        <v>アルガンビューティー</v>
      </c>
      <c r="E376" s="60" t="str">
        <f>IFERROR(VLOOKUP(B376,【最新】商品一覧!C:M,4,0),"")&amp;""</f>
        <v>【Ｓ】シャンプー</v>
      </c>
      <c r="F376" s="66" t="str">
        <f>IFERROR(VLOOKUP(B376,【最新】商品一覧!C:M,5,0),"")&amp;""</f>
        <v>200</v>
      </c>
      <c r="G376" s="63" t="str">
        <f>IFERROR(VLOOKUP(B376,【最新】商品一覧!C:M,6,0),"")&amp;""</f>
        <v>ml</v>
      </c>
      <c r="H376" s="58" t="str">
        <f>IFERROR(VLOOKUP(B376,【最新】商品一覧!C:M,7,0),"")&amp;""</f>
        <v>【Ｓ】シャンプー</v>
      </c>
      <c r="I376" s="167">
        <f>VLOOKUP(テーブル3[[#This Row],[品番]],【最新】商品一覧!C:J,8,FALSE)</f>
        <v>3280</v>
      </c>
      <c r="J376" s="163">
        <v>3600</v>
      </c>
      <c r="K376" s="136" t="s">
        <v>2658</v>
      </c>
      <c r="L376" s="48">
        <f>VLOOKUP(テーブル3[[#This Row],[ブランド名]],ブランドリスト[#All],5,FALSE)</f>
        <v>19</v>
      </c>
    </row>
    <row r="377" spans="2:12">
      <c r="B377" s="152">
        <v>7517</v>
      </c>
      <c r="C377" s="58" t="str">
        <f>IFERROR(VLOOKUP(B377,【最新】商品一覧!C:M,2,0),"")</f>
        <v>Organic Pure Care／オーガニック・ピュア・ケア</v>
      </c>
      <c r="D377" s="58" t="str">
        <f>IFERROR(VLOOKUP(B377,【最新】商品一覧!C:M,3,0),"")</f>
        <v>アロエシルクモイスチャー</v>
      </c>
      <c r="E377" s="60" t="str">
        <f>IFERROR(VLOOKUP(B377,【最新】商品一覧!C:M,4,0),"")&amp;""</f>
        <v>【Ｌ】コンディショナー</v>
      </c>
      <c r="F377" s="66" t="str">
        <f>IFERROR(VLOOKUP(B377,【最新】商品一覧!C:M,5,0),"")&amp;""</f>
        <v>1000</v>
      </c>
      <c r="G377" s="63" t="str">
        <f>IFERROR(VLOOKUP(B377,【最新】商品一覧!C:M,6,0),"")&amp;""</f>
        <v>ml</v>
      </c>
      <c r="H377" s="58" t="str">
        <f>IFERROR(VLOOKUP(B377,【最新】商品一覧!C:M,7,0),"")&amp;""</f>
        <v>【Ｌ】コンディショナー</v>
      </c>
      <c r="I377" s="167">
        <f>VLOOKUP(テーブル3[[#This Row],[品番]],【最新】商品一覧!C:J,8,FALSE)</f>
        <v>12000</v>
      </c>
      <c r="J377" s="163">
        <v>13200</v>
      </c>
      <c r="K377" s="136" t="s">
        <v>2657</v>
      </c>
      <c r="L377" s="48">
        <f>VLOOKUP(テーブル3[[#This Row],[ブランド名]],ブランドリスト[#All],5,FALSE)</f>
        <v>19</v>
      </c>
    </row>
    <row r="378" spans="2:12">
      <c r="B378" s="152">
        <v>7513</v>
      </c>
      <c r="C378" s="58" t="str">
        <f>IFERROR(VLOOKUP(B378,【最新】商品一覧!C:M,2,0),"")</f>
        <v>Organic Pure Care／オーガニック・ピュア・ケア</v>
      </c>
      <c r="D378" s="58" t="str">
        <f>IFERROR(VLOOKUP(B378,【最新】商品一覧!C:M,3,0),"")</f>
        <v>アロエシルクモイスチャー</v>
      </c>
      <c r="E378" s="60" t="str">
        <f>IFERROR(VLOOKUP(B378,【最新】商品一覧!C:M,4,0),"")&amp;""</f>
        <v>【Ｌ】シャンプー</v>
      </c>
      <c r="F378" s="66" t="str">
        <f>IFERROR(VLOOKUP(B378,【最新】商品一覧!C:M,5,0),"")&amp;""</f>
        <v>1000</v>
      </c>
      <c r="G378" s="63" t="str">
        <f>IFERROR(VLOOKUP(B378,【最新】商品一覧!C:M,6,0),"")&amp;""</f>
        <v>ml</v>
      </c>
      <c r="H378" s="58" t="str">
        <f>IFERROR(VLOOKUP(B378,【最新】商品一覧!C:M,7,0),"")&amp;""</f>
        <v>【Ｌ】シャンプー</v>
      </c>
      <c r="I378" s="167">
        <f>VLOOKUP(テーブル3[[#This Row],[品番]],【最新】商品一覧!C:J,8,FALSE)</f>
        <v>9800</v>
      </c>
      <c r="J378" s="163">
        <v>11000</v>
      </c>
      <c r="K378" s="136" t="s">
        <v>2657</v>
      </c>
      <c r="L378" s="48">
        <f>VLOOKUP(テーブル3[[#This Row],[ブランド名]],ブランドリスト[#All],5,FALSE)</f>
        <v>19</v>
      </c>
    </row>
    <row r="379" spans="2:12">
      <c r="B379" s="152">
        <v>7529</v>
      </c>
      <c r="C379" s="58" t="str">
        <f>IFERROR(VLOOKUP(B379,【最新】商品一覧!C:M,2,0),"")</f>
        <v>Organic Pure Care／オーガニック・ピュア・ケア</v>
      </c>
      <c r="D379" s="58" t="str">
        <f>IFERROR(VLOOKUP(B379,【最新】商品一覧!C:M,3,0),"")</f>
        <v>アロエシルクモイスチャー</v>
      </c>
      <c r="E379" s="60" t="str">
        <f>IFERROR(VLOOKUP(B379,【最新】商品一覧!C:M,4,0),"")&amp;""</f>
        <v>シルククリーム</v>
      </c>
      <c r="F379" s="66" t="str">
        <f>IFERROR(VLOOKUP(B379,【最新】商品一覧!C:M,5,0),"")&amp;""</f>
        <v>100</v>
      </c>
      <c r="G379" s="63" t="str">
        <f>IFERROR(VLOOKUP(B379,【最新】商品一覧!C:M,6,0),"")&amp;""</f>
        <v>ml</v>
      </c>
      <c r="H379" s="58" t="str">
        <f>IFERROR(VLOOKUP(B379,【最新】商品一覧!C:M,7,0),"")&amp;""</f>
        <v>シルククリーム</v>
      </c>
      <c r="I379" s="167">
        <f>VLOOKUP(テーブル3[[#This Row],[品番]],【最新】商品一覧!C:J,8,FALSE)</f>
        <v>3800</v>
      </c>
      <c r="J379" s="163">
        <v>4200</v>
      </c>
      <c r="K379" s="136" t="s">
        <v>2657</v>
      </c>
      <c r="L379" s="48">
        <f>VLOOKUP(テーブル3[[#This Row],[ブランド名]],ブランドリスト[#All],5,FALSE)</f>
        <v>19</v>
      </c>
    </row>
    <row r="380" spans="2:12">
      <c r="B380" s="152">
        <v>7507</v>
      </c>
      <c r="C380" s="58" t="str">
        <f>IFERROR(VLOOKUP(B380,【最新】商品一覧!C:M,2,0),"")</f>
        <v>Organic Pure Care／オーガニック・ピュア・ケア</v>
      </c>
      <c r="D380" s="58" t="str">
        <f>IFERROR(VLOOKUP(B380,【最新】商品一覧!C:M,3,0),"")</f>
        <v>アロエシルクモイスチャー</v>
      </c>
      <c r="E380" s="60" t="str">
        <f>IFERROR(VLOOKUP(B380,【最新】商品一覧!C:M,4,0),"")&amp;""</f>
        <v>【Ｓ】コンディショナー</v>
      </c>
      <c r="F380" s="66" t="str">
        <f>IFERROR(VLOOKUP(B380,【最新】商品一覧!C:M,5,0),"")&amp;""</f>
        <v>150</v>
      </c>
      <c r="G380" s="63" t="str">
        <f>IFERROR(VLOOKUP(B380,【最新】商品一覧!C:M,6,0),"")&amp;""</f>
        <v>ml</v>
      </c>
      <c r="H380" s="58" t="str">
        <f>IFERROR(VLOOKUP(B380,【最新】商品一覧!C:M,7,0),"")&amp;""</f>
        <v>【Ｓ】コンディショナー</v>
      </c>
      <c r="I380" s="167">
        <f>VLOOKUP(テーブル3[[#This Row],[品番]],【最新】商品一覧!C:J,8,FALSE)</f>
        <v>3280</v>
      </c>
      <c r="J380" s="163">
        <v>3700</v>
      </c>
      <c r="K380" s="136" t="s">
        <v>2657</v>
      </c>
      <c r="L380" s="48">
        <f>VLOOKUP(テーブル3[[#This Row],[ブランド名]],ブランドリスト[#All],5,FALSE)</f>
        <v>19</v>
      </c>
    </row>
    <row r="381" spans="2:12">
      <c r="B381" s="152">
        <v>7503</v>
      </c>
      <c r="C381" s="58" t="str">
        <f>IFERROR(VLOOKUP(B381,【最新】商品一覧!C:M,2,0),"")</f>
        <v>Organic Pure Care／オーガニック・ピュア・ケア</v>
      </c>
      <c r="D381" s="58" t="str">
        <f>IFERROR(VLOOKUP(B381,【最新】商品一覧!C:M,3,0),"")</f>
        <v>アロエシルクモイスチャー</v>
      </c>
      <c r="E381" s="60" t="str">
        <f>IFERROR(VLOOKUP(B381,【最新】商品一覧!C:M,4,0),"")&amp;""</f>
        <v>【Ｓ】シャンプー</v>
      </c>
      <c r="F381" s="66" t="str">
        <f>IFERROR(VLOOKUP(B381,【最新】商品一覧!C:M,5,0),"")&amp;""</f>
        <v>200</v>
      </c>
      <c r="G381" s="63" t="str">
        <f>IFERROR(VLOOKUP(B381,【最新】商品一覧!C:M,6,0),"")&amp;""</f>
        <v>ml</v>
      </c>
      <c r="H381" s="58" t="str">
        <f>IFERROR(VLOOKUP(B381,【最新】商品一覧!C:M,7,0),"")&amp;""</f>
        <v>【Ｓ】シャンプー</v>
      </c>
      <c r="I381" s="167">
        <f>VLOOKUP(テーブル3[[#This Row],[品番]],【最新】商品一覧!C:J,8,FALSE)</f>
        <v>3280</v>
      </c>
      <c r="J381" s="163">
        <v>3600</v>
      </c>
      <c r="K381" s="136" t="s">
        <v>2657</v>
      </c>
      <c r="L381" s="48">
        <f>VLOOKUP(テーブル3[[#This Row],[ブランド名]],ブランドリスト[#All],5,FALSE)</f>
        <v>19</v>
      </c>
    </row>
    <row r="382" spans="2:12">
      <c r="B382" s="152">
        <v>7581</v>
      </c>
      <c r="C382" s="58" t="str">
        <f>IFERROR(VLOOKUP(B382,【最新】商品一覧!C:M,2,0),"")</f>
        <v>Organic Pure Care／オーガニック・ピュア・ケア</v>
      </c>
      <c r="D382" s="58" t="str">
        <f>IFERROR(VLOOKUP(B382,【最新】商品一覧!C:M,3,0),"")</f>
        <v>アロエシルクモイスチャー</v>
      </c>
      <c r="E382" s="60" t="str">
        <f>IFERROR(VLOOKUP(B382,【最新】商品一覧!C:M,4,0),"")&amp;""</f>
        <v>【SS】コンディショナー</v>
      </c>
      <c r="F382" s="66" t="str">
        <f>IFERROR(VLOOKUP(B382,【最新】商品一覧!C:M,5,0),"")&amp;""</f>
        <v>100</v>
      </c>
      <c r="G382" s="63" t="str">
        <f>IFERROR(VLOOKUP(B382,【最新】商品一覧!C:M,6,0),"")&amp;""</f>
        <v>ml</v>
      </c>
      <c r="H382" s="58" t="str">
        <f>IFERROR(VLOOKUP(B382,【最新】商品一覧!C:M,7,0),"")&amp;""</f>
        <v>【SS】コンディショナー</v>
      </c>
      <c r="I382" s="167">
        <f>VLOOKUP(テーブル3[[#This Row],[品番]],【最新】商品一覧!C:J,8,FALSE)</f>
        <v>2400</v>
      </c>
      <c r="J382" s="163">
        <v>2500</v>
      </c>
      <c r="K382" s="136" t="s">
        <v>2657</v>
      </c>
      <c r="L382" s="48">
        <f>VLOOKUP(テーブル3[[#This Row],[ブランド名]],ブランドリスト[#All],5,FALSE)</f>
        <v>19</v>
      </c>
    </row>
    <row r="383" spans="2:12">
      <c r="B383" s="152">
        <v>7580</v>
      </c>
      <c r="C383" s="58" t="str">
        <f>IFERROR(VLOOKUP(B383,【最新】商品一覧!C:M,2,0),"")</f>
        <v>Organic Pure Care／オーガニック・ピュア・ケア</v>
      </c>
      <c r="D383" s="58" t="str">
        <f>IFERROR(VLOOKUP(B383,【最新】商品一覧!C:M,3,0),"")</f>
        <v>アロエシルクモイスチャー</v>
      </c>
      <c r="E383" s="60" t="str">
        <f>IFERROR(VLOOKUP(B383,【最新】商品一覧!C:M,4,0),"")&amp;""</f>
        <v>【SS】シャンプー</v>
      </c>
      <c r="F383" s="66" t="str">
        <f>IFERROR(VLOOKUP(B383,【最新】商品一覧!C:M,5,0),"")&amp;""</f>
        <v>100</v>
      </c>
      <c r="G383" s="63" t="str">
        <f>IFERROR(VLOOKUP(B383,【最新】商品一覧!C:M,6,0),"")&amp;""</f>
        <v>ml</v>
      </c>
      <c r="H383" s="58" t="str">
        <f>IFERROR(VLOOKUP(B383,【最新】商品一覧!C:M,7,0),"")&amp;""</f>
        <v>【SS】シャンプー</v>
      </c>
      <c r="I383" s="167">
        <f>VLOOKUP(テーブル3[[#This Row],[品番]],【最新】商品一覧!C:J,8,FALSE)</f>
        <v>1800</v>
      </c>
      <c r="J383" s="163">
        <v>1900</v>
      </c>
      <c r="K383" s="136" t="s">
        <v>2657</v>
      </c>
      <c r="L383" s="48">
        <f>VLOOKUP(テーブル3[[#This Row],[ブランド名]],ブランドリスト[#All],5,FALSE)</f>
        <v>19</v>
      </c>
    </row>
    <row r="384" spans="2:12">
      <c r="B384" s="152">
        <v>7533</v>
      </c>
      <c r="C384" s="58" t="str">
        <f>IFERROR(VLOOKUP(B384,【最新】商品一覧!C:M,2,0),"")</f>
        <v>Organic Pure Care／オーガニック・ピュア・ケア</v>
      </c>
      <c r="D384" s="58" t="str">
        <f>IFERROR(VLOOKUP(B384,【最新】商品一覧!C:M,3,0),"")</f>
        <v>インカ</v>
      </c>
      <c r="E384" s="60" t="str">
        <f>IFERROR(VLOOKUP(B384,【最新】商品一覧!C:M,4,0),"")&amp;""</f>
        <v>【Ｌ】ディープヘアマスク</v>
      </c>
      <c r="F384" s="66" t="str">
        <f>IFERROR(VLOOKUP(B384,【最新】商品一覧!C:M,5,0),"")&amp;""</f>
        <v>1000</v>
      </c>
      <c r="G384" s="63" t="str">
        <f>IFERROR(VLOOKUP(B384,【最新】商品一覧!C:M,6,0),"")&amp;""</f>
        <v>ml</v>
      </c>
      <c r="H384" s="58" t="str">
        <f>IFERROR(VLOOKUP(B384,【最新】商品一覧!C:M,7,0),"")&amp;""</f>
        <v>【Ｌ】ディープヘアマスク</v>
      </c>
      <c r="I384" s="167">
        <f>VLOOKUP(テーブル3[[#This Row],[品番]],【最新】商品一覧!C:J,8,FALSE)</f>
        <v>12000</v>
      </c>
      <c r="J384" s="163">
        <v>13600</v>
      </c>
      <c r="K384" s="136" t="s">
        <v>2657</v>
      </c>
      <c r="L384" s="48">
        <f>VLOOKUP(テーブル3[[#This Row],[ブランド名]],ブランドリスト[#All],5,FALSE)</f>
        <v>19</v>
      </c>
    </row>
    <row r="385" spans="2:12">
      <c r="B385" s="152">
        <v>7531</v>
      </c>
      <c r="C385" s="58" t="str">
        <f>IFERROR(VLOOKUP(B385,【最新】商品一覧!C:M,2,0),"")</f>
        <v>Organic Pure Care／オーガニック・ピュア・ケア</v>
      </c>
      <c r="D385" s="58" t="str">
        <f>IFERROR(VLOOKUP(B385,【最新】商品一覧!C:M,3,0),"")</f>
        <v>インカ</v>
      </c>
      <c r="E385" s="60" t="str">
        <f>IFERROR(VLOOKUP(B385,【最新】商品一覧!C:M,4,0),"")&amp;""</f>
        <v>【Ｌ】シャンプー</v>
      </c>
      <c r="F385" s="66" t="str">
        <f>IFERROR(VLOOKUP(B385,【最新】商品一覧!C:M,5,0),"")&amp;""</f>
        <v>1000</v>
      </c>
      <c r="G385" s="63" t="str">
        <f>IFERROR(VLOOKUP(B385,【最新】商品一覧!C:M,6,0),"")&amp;""</f>
        <v>ml</v>
      </c>
      <c r="H385" s="58" t="str">
        <f>IFERROR(VLOOKUP(B385,【最新】商品一覧!C:M,7,0),"")&amp;""</f>
        <v>【Ｌ】シャンプー</v>
      </c>
      <c r="I385" s="167">
        <f>VLOOKUP(テーブル3[[#This Row],[品番]],【最新】商品一覧!C:J,8,FALSE)</f>
        <v>9800</v>
      </c>
      <c r="J385" s="163">
        <v>11200</v>
      </c>
      <c r="K385" s="136" t="s">
        <v>2657</v>
      </c>
      <c r="L385" s="48">
        <f>VLOOKUP(テーブル3[[#This Row],[ブランド名]],ブランドリスト[#All],5,FALSE)</f>
        <v>19</v>
      </c>
    </row>
    <row r="386" spans="2:12">
      <c r="B386" s="152">
        <v>7535</v>
      </c>
      <c r="C386" s="58" t="str">
        <f>IFERROR(VLOOKUP(B386,【最新】商品一覧!C:M,2,0),"")</f>
        <v>Organic Pure Care／オーガニック・ピュア・ケア</v>
      </c>
      <c r="D386" s="58" t="str">
        <f>IFERROR(VLOOKUP(B386,【最新】商品一覧!C:M,3,0),"")</f>
        <v>インカ</v>
      </c>
      <c r="E386" s="60" t="str">
        <f>IFERROR(VLOOKUP(B386,【最新】商品一覧!C:M,4,0),"")&amp;""</f>
        <v>【Ｌ】オイルポーション</v>
      </c>
      <c r="F386" s="66" t="str">
        <f>IFERROR(VLOOKUP(B386,【最新】商品一覧!C:M,5,0),"")&amp;""</f>
        <v>100</v>
      </c>
      <c r="G386" s="63" t="str">
        <f>IFERROR(VLOOKUP(B386,【最新】商品一覧!C:M,6,0),"")&amp;""</f>
        <v>ml</v>
      </c>
      <c r="H386" s="58" t="str">
        <f>IFERROR(VLOOKUP(B386,【最新】商品一覧!C:M,7,0),"")&amp;""</f>
        <v>【Ｌ】オイルポーション</v>
      </c>
      <c r="I386" s="167">
        <f>VLOOKUP(テーブル3[[#This Row],[品番]],【最新】商品一覧!C:J,8,FALSE)</f>
        <v>6200</v>
      </c>
      <c r="J386" s="163">
        <v>6500</v>
      </c>
      <c r="K386" s="136" t="s">
        <v>2657</v>
      </c>
      <c r="L386" s="48">
        <f>VLOOKUP(テーブル3[[#This Row],[ブランド名]],ブランドリスト[#All],5,FALSE)</f>
        <v>19</v>
      </c>
    </row>
    <row r="387" spans="2:12">
      <c r="B387" s="152">
        <v>7536</v>
      </c>
      <c r="C387" s="58" t="str">
        <f>IFERROR(VLOOKUP(B387,【最新】商品一覧!C:M,2,0),"")</f>
        <v>Organic Pure Care／オーガニック・ピュア・ケア</v>
      </c>
      <c r="D387" s="58" t="str">
        <f>IFERROR(VLOOKUP(B387,【最新】商品一覧!C:M,3,0),"")</f>
        <v>インカ</v>
      </c>
      <c r="E387" s="60" t="str">
        <f>IFERROR(VLOOKUP(B387,【最新】商品一覧!C:M,4,0),"")&amp;""</f>
        <v>シーリングスプレー</v>
      </c>
      <c r="F387" s="66" t="str">
        <f>IFERROR(VLOOKUP(B387,【最新】商品一覧!C:M,5,0),"")&amp;""</f>
        <v>125</v>
      </c>
      <c r="G387" s="63" t="str">
        <f>IFERROR(VLOOKUP(B387,【最新】商品一覧!C:M,6,0),"")&amp;""</f>
        <v>ml</v>
      </c>
      <c r="H387" s="58" t="str">
        <f>IFERROR(VLOOKUP(B387,【最新】商品一覧!C:M,7,0),"")&amp;""</f>
        <v>シーリングスプレー</v>
      </c>
      <c r="I387" s="167">
        <f>VLOOKUP(テーブル3[[#This Row],[品番]],【最新】商品一覧!C:J,8,FALSE)</f>
        <v>4980</v>
      </c>
      <c r="J387" s="163">
        <v>5400</v>
      </c>
      <c r="K387" s="136" t="s">
        <v>2658</v>
      </c>
      <c r="L387" s="48">
        <f>VLOOKUP(テーブル3[[#This Row],[ブランド名]],ブランドリスト[#All],5,FALSE)</f>
        <v>19</v>
      </c>
    </row>
    <row r="388" spans="2:12">
      <c r="B388" s="152">
        <v>7532</v>
      </c>
      <c r="C388" s="58" t="str">
        <f>IFERROR(VLOOKUP(B388,【最新】商品一覧!C:M,2,0),"")</f>
        <v>Organic Pure Care／オーガニック・ピュア・ケア</v>
      </c>
      <c r="D388" s="58" t="str">
        <f>IFERROR(VLOOKUP(B388,【最新】商品一覧!C:M,3,0),"")</f>
        <v>インカ</v>
      </c>
      <c r="E388" s="60" t="str">
        <f>IFERROR(VLOOKUP(B388,【最新】商品一覧!C:M,4,0),"")&amp;""</f>
        <v>【Ｓ】ディープヘアマスク</v>
      </c>
      <c r="F388" s="66" t="str">
        <f>IFERROR(VLOOKUP(B388,【最新】商品一覧!C:M,5,0),"")&amp;""</f>
        <v>150</v>
      </c>
      <c r="G388" s="63" t="str">
        <f>IFERROR(VLOOKUP(B388,【最新】商品一覧!C:M,6,0),"")&amp;""</f>
        <v>ml</v>
      </c>
      <c r="H388" s="58" t="str">
        <f>IFERROR(VLOOKUP(B388,【最新】商品一覧!C:M,7,0),"")&amp;""</f>
        <v>【Ｓ】ディープヘアマスク</v>
      </c>
      <c r="I388" s="167">
        <f>VLOOKUP(テーブル3[[#This Row],[品番]],【最新】商品一覧!C:J,8,FALSE)</f>
        <v>3680</v>
      </c>
      <c r="J388" s="163">
        <v>4000</v>
      </c>
      <c r="K388" s="136" t="s">
        <v>2657</v>
      </c>
      <c r="L388" s="48">
        <f>VLOOKUP(テーブル3[[#This Row],[ブランド名]],ブランドリスト[#All],5,FALSE)</f>
        <v>19</v>
      </c>
    </row>
    <row r="389" spans="2:12">
      <c r="B389" s="152">
        <v>7530</v>
      </c>
      <c r="C389" s="58" t="str">
        <f>IFERROR(VLOOKUP(B389,【最新】商品一覧!C:M,2,0),"")</f>
        <v>Organic Pure Care／オーガニック・ピュア・ケア</v>
      </c>
      <c r="D389" s="58" t="str">
        <f>IFERROR(VLOOKUP(B389,【最新】商品一覧!C:M,3,0),"")</f>
        <v>インカ</v>
      </c>
      <c r="E389" s="60" t="str">
        <f>IFERROR(VLOOKUP(B389,【最新】商品一覧!C:M,4,0),"")&amp;""</f>
        <v>【Ｓ】シャンプー</v>
      </c>
      <c r="F389" s="66" t="str">
        <f>IFERROR(VLOOKUP(B389,【最新】商品一覧!C:M,5,0),"")&amp;""</f>
        <v>200</v>
      </c>
      <c r="G389" s="63" t="str">
        <f>IFERROR(VLOOKUP(B389,【最新】商品一覧!C:M,6,0),"")&amp;""</f>
        <v>ml</v>
      </c>
      <c r="H389" s="58" t="str">
        <f>IFERROR(VLOOKUP(B389,【最新】商品一覧!C:M,7,0),"")&amp;""</f>
        <v>【Ｓ】シャンプー</v>
      </c>
      <c r="I389" s="167">
        <f>VLOOKUP(テーブル3[[#This Row],[品番]],【最新】商品一覧!C:J,8,FALSE)</f>
        <v>3280</v>
      </c>
      <c r="J389" s="163">
        <v>3800</v>
      </c>
      <c r="K389" s="136" t="s">
        <v>2657</v>
      </c>
      <c r="L389" s="48">
        <f>VLOOKUP(テーブル3[[#This Row],[ブランド名]],ブランドリスト[#All],5,FALSE)</f>
        <v>19</v>
      </c>
    </row>
    <row r="390" spans="2:12">
      <c r="B390" s="152">
        <v>7534</v>
      </c>
      <c r="C390" s="58" t="str">
        <f>IFERROR(VLOOKUP(B390,【最新】商品一覧!C:M,2,0),"")</f>
        <v>Organic Pure Care／オーガニック・ピュア・ケア</v>
      </c>
      <c r="D390" s="58" t="str">
        <f>IFERROR(VLOOKUP(B390,【最新】商品一覧!C:M,3,0),"")</f>
        <v>インカ</v>
      </c>
      <c r="E390" s="60" t="str">
        <f>IFERROR(VLOOKUP(B390,【最新】商品一覧!C:M,4,0),"")&amp;""</f>
        <v>【Ｓ】オイルポーション</v>
      </c>
      <c r="F390" s="66" t="str">
        <f>IFERROR(VLOOKUP(B390,【最新】商品一覧!C:M,5,0),"")&amp;""</f>
        <v>30</v>
      </c>
      <c r="G390" s="63" t="str">
        <f>IFERROR(VLOOKUP(B390,【最新】商品一覧!C:M,6,0),"")&amp;""</f>
        <v>ml</v>
      </c>
      <c r="H390" s="58" t="str">
        <f>IFERROR(VLOOKUP(B390,【最新】商品一覧!C:M,7,0),"")&amp;""</f>
        <v>【Ｓ】オイルポーション</v>
      </c>
      <c r="I390" s="167">
        <f>VLOOKUP(テーブル3[[#This Row],[品番]],【最新】商品一覧!C:J,8,FALSE)</f>
        <v>2680</v>
      </c>
      <c r="J390" s="163">
        <v>3500</v>
      </c>
      <c r="K390" s="136" t="s">
        <v>2657</v>
      </c>
      <c r="L390" s="48">
        <f>VLOOKUP(テーブル3[[#This Row],[ブランド名]],ブランドリスト[#All],5,FALSE)</f>
        <v>19</v>
      </c>
    </row>
    <row r="391" spans="2:12">
      <c r="B391" s="152">
        <v>7515</v>
      </c>
      <c r="C391" s="58" t="str">
        <f>IFERROR(VLOOKUP(B391,【最新】商品一覧!C:M,2,0),"")</f>
        <v>Organic Pure Care／オーガニック・ピュア・ケア</v>
      </c>
      <c r="D391" s="58" t="str">
        <f>IFERROR(VLOOKUP(B391,【最新】商品一覧!C:M,3,0),"")</f>
        <v>ウェルネス</v>
      </c>
      <c r="E391" s="139" t="str">
        <f>IFERROR(VLOOKUP(B391,【最新】商品一覧!C:M,4,0),"")&amp;""</f>
        <v>コンディショナー（ハイドレーティング）</v>
      </c>
      <c r="F391" s="169" t="str">
        <f>IFERROR(VLOOKUP(B391,【最新】商品一覧!C:M,5,0),"")&amp;""</f>
        <v>1000</v>
      </c>
      <c r="G391" s="170" t="str">
        <f>IFERROR(VLOOKUP(B391,【最新】商品一覧!C:M,6,0),"")&amp;""</f>
        <v>ml</v>
      </c>
      <c r="H391" s="138" t="str">
        <f>IFERROR(VLOOKUP(B391,【最新】商品一覧!C:M,7,0),"")&amp;""</f>
        <v>コンディショナー（ハイドレーティング）</v>
      </c>
      <c r="I391" s="167">
        <f>VLOOKUP(テーブル3[[#This Row],[品番]],【最新】商品一覧!C:J,8,FALSE)</f>
        <v>9800</v>
      </c>
      <c r="J391" s="163">
        <v>11500</v>
      </c>
      <c r="K391" s="136" t="s">
        <v>2657</v>
      </c>
      <c r="L391" s="168">
        <f>VLOOKUP(テーブル3[[#This Row],[ブランド名]],ブランドリスト[#All],5,FALSE)</f>
        <v>19</v>
      </c>
    </row>
    <row r="392" spans="2:12">
      <c r="B392" s="152">
        <v>7516</v>
      </c>
      <c r="C392" s="58" t="str">
        <f>IFERROR(VLOOKUP(B392,【最新】商品一覧!C:M,2,0),"")</f>
        <v>Organic Pure Care／オーガニック・ピュア・ケア</v>
      </c>
      <c r="D392" s="58" t="str">
        <f>IFERROR(VLOOKUP(B392,【最新】商品一覧!C:M,3,0),"")</f>
        <v>ウェルネス</v>
      </c>
      <c r="E392" s="139" t="str">
        <f>IFERROR(VLOOKUP(B392,【最新】商品一覧!C:M,4,0),"")&amp;""</f>
        <v>コンディショナー（ボリューマイジング）</v>
      </c>
      <c r="F392" s="169" t="str">
        <f>IFERROR(VLOOKUP(B392,【最新】商品一覧!C:M,5,0),"")&amp;""</f>
        <v>1000</v>
      </c>
      <c r="G392" s="170" t="str">
        <f>IFERROR(VLOOKUP(B392,【最新】商品一覧!C:M,6,0),"")&amp;""</f>
        <v>ml</v>
      </c>
      <c r="H392" s="138" t="str">
        <f>IFERROR(VLOOKUP(B392,【最新】商品一覧!C:M,7,0),"")&amp;""</f>
        <v>コンディショナー（ボリューマイジング）</v>
      </c>
      <c r="I392" s="167">
        <f>VLOOKUP(テーブル3[[#This Row],[品番]],【最新】商品一覧!C:J,8,FALSE)</f>
        <v>9800</v>
      </c>
      <c r="J392" s="163">
        <v>11500</v>
      </c>
      <c r="K392" s="136" t="s">
        <v>2657</v>
      </c>
      <c r="L392" s="168">
        <f>VLOOKUP(テーブル3[[#This Row],[ブランド名]],ブランドリスト[#All],5,FALSE)</f>
        <v>19</v>
      </c>
    </row>
    <row r="393" spans="2:12">
      <c r="B393" s="152">
        <v>7511</v>
      </c>
      <c r="C393" s="58" t="str">
        <f>IFERROR(VLOOKUP(B393,【最新】商品一覧!C:M,2,0),"")</f>
        <v>Organic Pure Care／オーガニック・ピュア・ケア</v>
      </c>
      <c r="D393" s="58" t="str">
        <f>IFERROR(VLOOKUP(B393,【最新】商品一覧!C:M,3,0),"")</f>
        <v>ウェルネス</v>
      </c>
      <c r="E393" s="139" t="str">
        <f>IFERROR(VLOOKUP(B393,【最新】商品一覧!C:M,4,0),"")&amp;""</f>
        <v>シャンプー（エナジャイジング）</v>
      </c>
      <c r="F393" s="169" t="str">
        <f>IFERROR(VLOOKUP(B393,【最新】商品一覧!C:M,5,0),"")&amp;""</f>
        <v>1000</v>
      </c>
      <c r="G393" s="170" t="str">
        <f>IFERROR(VLOOKUP(B393,【最新】商品一覧!C:M,6,0),"")&amp;""</f>
        <v>ml</v>
      </c>
      <c r="H393" s="138" t="str">
        <f>IFERROR(VLOOKUP(B393,【最新】商品一覧!C:M,7,0),"")&amp;""</f>
        <v>シャンプー（エナジャイジング）</v>
      </c>
      <c r="I393" s="167">
        <f>VLOOKUP(テーブル3[[#This Row],[品番]],【最新】商品一覧!C:J,8,FALSE)</f>
        <v>8200</v>
      </c>
      <c r="J393" s="163">
        <v>9500</v>
      </c>
      <c r="K393" s="136" t="s">
        <v>2657</v>
      </c>
      <c r="L393" s="168">
        <f>VLOOKUP(テーブル3[[#This Row],[ブランド名]],ブランドリスト[#All],5,FALSE)</f>
        <v>19</v>
      </c>
    </row>
    <row r="394" spans="2:12">
      <c r="B394" s="152">
        <v>7510</v>
      </c>
      <c r="C394" s="58" t="str">
        <f>IFERROR(VLOOKUP(B394,【最新】商品一覧!C:M,2,0),"")</f>
        <v>Organic Pure Care／オーガニック・ピュア・ケア</v>
      </c>
      <c r="D394" s="58" t="str">
        <f>IFERROR(VLOOKUP(B394,【最新】商品一覧!C:M,3,0),"")</f>
        <v>ウェルネス</v>
      </c>
      <c r="E394" s="139" t="str">
        <f>IFERROR(VLOOKUP(B394,【最新】商品一覧!C:M,4,0),"")&amp;""</f>
        <v>シャンプー（ハイドレーティング）</v>
      </c>
      <c r="F394" s="169" t="str">
        <f>IFERROR(VLOOKUP(B394,【最新】商品一覧!C:M,5,0),"")&amp;""</f>
        <v>1000</v>
      </c>
      <c r="G394" s="170" t="str">
        <f>IFERROR(VLOOKUP(B394,【最新】商品一覧!C:M,6,0),"")&amp;""</f>
        <v>ml</v>
      </c>
      <c r="H394" s="138" t="str">
        <f>IFERROR(VLOOKUP(B394,【最新】商品一覧!C:M,7,0),"")&amp;""</f>
        <v>シャンプー（ハイドレーティング）</v>
      </c>
      <c r="I394" s="167">
        <f>VLOOKUP(テーブル3[[#This Row],[品番]],【最新】商品一覧!C:J,8,FALSE)</f>
        <v>8200</v>
      </c>
      <c r="J394" s="163">
        <v>9500</v>
      </c>
      <c r="K394" s="136" t="s">
        <v>2658</v>
      </c>
      <c r="L394" s="168">
        <f>VLOOKUP(テーブル3[[#This Row],[ブランド名]],ブランドリスト[#All],5,FALSE)</f>
        <v>19</v>
      </c>
    </row>
    <row r="395" spans="2:12">
      <c r="B395" s="152">
        <v>7512</v>
      </c>
      <c r="C395" s="58" t="str">
        <f>IFERROR(VLOOKUP(B395,【最新】商品一覧!C:M,2,0),"")</f>
        <v>Organic Pure Care／オーガニック・ピュア・ケア</v>
      </c>
      <c r="D395" s="58" t="str">
        <f>IFERROR(VLOOKUP(B395,【最新】商品一覧!C:M,3,0),"")</f>
        <v>ウェルネス</v>
      </c>
      <c r="E395" s="139" t="str">
        <f>IFERROR(VLOOKUP(B395,【最新】商品一覧!C:M,4,0),"")&amp;""</f>
        <v>シャンプー（ボリューマイジング）</v>
      </c>
      <c r="F395" s="169" t="str">
        <f>IFERROR(VLOOKUP(B395,【最新】商品一覧!C:M,5,0),"")&amp;""</f>
        <v>1000</v>
      </c>
      <c r="G395" s="170" t="str">
        <f>IFERROR(VLOOKUP(B395,【最新】商品一覧!C:M,6,0),"")&amp;""</f>
        <v>ml</v>
      </c>
      <c r="H395" s="138" t="str">
        <f>IFERROR(VLOOKUP(B395,【最新】商品一覧!C:M,7,0),"")&amp;""</f>
        <v>シャンプー（ボリューマイジング）</v>
      </c>
      <c r="I395" s="167">
        <f>VLOOKUP(テーブル3[[#This Row],[品番]],【最新】商品一覧!C:J,8,FALSE)</f>
        <v>8200</v>
      </c>
      <c r="J395" s="163">
        <v>9500</v>
      </c>
      <c r="K395" s="136" t="s">
        <v>2657</v>
      </c>
      <c r="L395" s="168">
        <f>VLOOKUP(テーブル3[[#This Row],[ブランド名]],ブランドリスト[#All],5,FALSE)</f>
        <v>19</v>
      </c>
    </row>
    <row r="396" spans="2:12">
      <c r="B396" s="152">
        <v>7528</v>
      </c>
      <c r="C396" s="58" t="str">
        <f>IFERROR(VLOOKUP(B396,【最新】商品一覧!C:M,2,0),"")</f>
        <v>Organic Pure Care／オーガニック・ピュア・ケア</v>
      </c>
      <c r="D396" s="58" t="str">
        <f>IFERROR(VLOOKUP(B396,【最新】商品一覧!C:M,3,0),"")</f>
        <v>ウェルネス</v>
      </c>
      <c r="E396" s="60" t="str">
        <f>IFERROR(VLOOKUP(B396,【最新】商品一覧!C:M,4,0),"")&amp;""</f>
        <v>エナジャイジングトリートメントローション　10ml×６本セット</v>
      </c>
      <c r="F396" s="66" t="str">
        <f>IFERROR(VLOOKUP(B396,【最新】商品一覧!C:M,5,0),"")&amp;""</f>
        <v>6×10</v>
      </c>
      <c r="G396" s="63" t="str">
        <f>IFERROR(VLOOKUP(B396,【最新】商品一覧!C:M,6,0),"")&amp;""</f>
        <v>ml</v>
      </c>
      <c r="H396" s="58" t="str">
        <f>IFERROR(VLOOKUP(B396,【最新】商品一覧!C:M,7,0),"")&amp;""</f>
        <v/>
      </c>
      <c r="I396" s="167">
        <f>VLOOKUP(テーブル3[[#This Row],[品番]],【最新】商品一覧!C:J,8,FALSE)</f>
        <v>6980</v>
      </c>
      <c r="J396" s="163">
        <v>7200</v>
      </c>
      <c r="K396" s="136" t="s">
        <v>2657</v>
      </c>
      <c r="L396" s="48">
        <f>VLOOKUP(テーブル3[[#This Row],[ブランド名]],ブランドリスト[#All],5,FALSE)</f>
        <v>19</v>
      </c>
    </row>
    <row r="397" spans="2:12">
      <c r="B397" s="152">
        <v>7525</v>
      </c>
      <c r="C397" s="58" t="str">
        <f>IFERROR(VLOOKUP(B397,【最新】商品一覧!C:M,2,0),"")</f>
        <v>Organic Pure Care／オーガニック・ピュア・ケア</v>
      </c>
      <c r="D397" s="58" t="str">
        <f>IFERROR(VLOOKUP(B397,【最新】商品一覧!C:M,3,0),"")</f>
        <v>ウェルネス</v>
      </c>
      <c r="E397" s="60" t="str">
        <f>IFERROR(VLOOKUP(B397,【最新】商品一覧!C:M,4,0),"")&amp;""</f>
        <v>トリートメントアボカドオイル</v>
      </c>
      <c r="F397" s="66" t="str">
        <f>IFERROR(VLOOKUP(B397,【最新】商品一覧!C:M,5,0),"")&amp;""</f>
        <v>100</v>
      </c>
      <c r="G397" s="63" t="str">
        <f>IFERROR(VLOOKUP(B397,【最新】商品一覧!C:M,6,0),"")&amp;""</f>
        <v>ml</v>
      </c>
      <c r="H397" s="58" t="str">
        <f>IFERROR(VLOOKUP(B397,【最新】商品一覧!C:M,7,0),"")&amp;""</f>
        <v>トリートメントアボカドオイル</v>
      </c>
      <c r="I397" s="167">
        <f>VLOOKUP(テーブル3[[#This Row],[品番]],【最新】商品一覧!C:J,8,FALSE)</f>
        <v>4480</v>
      </c>
      <c r="J397" s="163">
        <v>5000</v>
      </c>
      <c r="K397" s="136" t="s">
        <v>2657</v>
      </c>
      <c r="L397" s="48">
        <f>VLOOKUP(テーブル3[[#This Row],[ブランド名]],ブランドリスト[#All],5,FALSE)</f>
        <v>19</v>
      </c>
    </row>
    <row r="398" spans="2:12">
      <c r="B398" s="152">
        <v>7527</v>
      </c>
      <c r="C398" s="58" t="str">
        <f>IFERROR(VLOOKUP(B398,【最新】商品一覧!C:M,2,0),"")</f>
        <v>Organic Pure Care／オーガニック・ピュア・ケア</v>
      </c>
      <c r="D398" s="58" t="str">
        <f>IFERROR(VLOOKUP(B398,【最新】商品一覧!C:M,3,0),"")</f>
        <v>ウェルネス</v>
      </c>
      <c r="E398" s="60" t="str">
        <f>IFERROR(VLOOKUP(B398,【最新】商品一覧!C:M,4,0),"")&amp;""</f>
        <v>エナジャイジングローション</v>
      </c>
      <c r="F398" s="66" t="str">
        <f>IFERROR(VLOOKUP(B398,【最新】商品一覧!C:M,5,0),"")&amp;""</f>
        <v>125</v>
      </c>
      <c r="G398" s="63" t="str">
        <f>IFERROR(VLOOKUP(B398,【最新】商品一覧!C:M,6,0),"")&amp;""</f>
        <v>ml</v>
      </c>
      <c r="H398" s="58" t="str">
        <f>IFERROR(VLOOKUP(B398,【最新】商品一覧!C:M,7,0),"")&amp;""</f>
        <v/>
      </c>
      <c r="I398" s="167">
        <f>VLOOKUP(テーブル3[[#This Row],[品番]],【最新】商品一覧!C:J,8,FALSE)</f>
        <v>3280</v>
      </c>
      <c r="J398" s="163">
        <v>3800</v>
      </c>
      <c r="K398" s="136" t="s">
        <v>2657</v>
      </c>
      <c r="L398" s="48">
        <f>VLOOKUP(テーブル3[[#This Row],[ブランド名]],ブランドリスト[#All],5,FALSE)</f>
        <v>19</v>
      </c>
    </row>
    <row r="399" spans="2:12">
      <c r="B399" s="152">
        <v>7505</v>
      </c>
      <c r="C399" s="58" t="str">
        <f>IFERROR(VLOOKUP(B399,【最新】商品一覧!C:M,2,0),"")</f>
        <v>Organic Pure Care／オーガニック・ピュア・ケア</v>
      </c>
      <c r="D399" s="58" t="str">
        <f>IFERROR(VLOOKUP(B399,【最新】商品一覧!C:M,3,0),"")</f>
        <v>ウェルネス</v>
      </c>
      <c r="E399" s="60" t="str">
        <f>IFERROR(VLOOKUP(B399,【最新】商品一覧!C:M,4,0),"")&amp;""</f>
        <v>コンディショナー（ハイドレーティング）</v>
      </c>
      <c r="F399" s="66" t="str">
        <f>IFERROR(VLOOKUP(B399,【最新】商品一覧!C:M,5,0),"")&amp;""</f>
        <v>250</v>
      </c>
      <c r="G399" s="63" t="str">
        <f>IFERROR(VLOOKUP(B399,【最新】商品一覧!C:M,6,0),"")&amp;""</f>
        <v>ml</v>
      </c>
      <c r="H399" s="58" t="str">
        <f>IFERROR(VLOOKUP(B399,【最新】商品一覧!C:M,7,0),"")&amp;""</f>
        <v>コンディショナー（ハイドレーティング）</v>
      </c>
      <c r="I399" s="167">
        <f>VLOOKUP(テーブル3[[#This Row],[品番]],【最新】商品一覧!C:J,8,FALSE)</f>
        <v>3680</v>
      </c>
      <c r="J399" s="163">
        <v>3800</v>
      </c>
      <c r="K399" s="136" t="s">
        <v>2657</v>
      </c>
      <c r="L399" s="48">
        <f>VLOOKUP(テーブル3[[#This Row],[ブランド名]],ブランドリスト[#All],5,FALSE)</f>
        <v>19</v>
      </c>
    </row>
    <row r="400" spans="2:12">
      <c r="B400" s="152">
        <v>7506</v>
      </c>
      <c r="C400" s="58" t="str">
        <f>IFERROR(VLOOKUP(B400,【最新】商品一覧!C:M,2,0),"")</f>
        <v>Organic Pure Care／オーガニック・ピュア・ケア</v>
      </c>
      <c r="D400" s="58" t="str">
        <f>IFERROR(VLOOKUP(B400,【最新】商品一覧!C:M,3,0),"")</f>
        <v>ウェルネス</v>
      </c>
      <c r="E400" s="60" t="str">
        <f>IFERROR(VLOOKUP(B400,【最新】商品一覧!C:M,4,0),"")&amp;""</f>
        <v>コンディショナー（ボリューマイジング）</v>
      </c>
      <c r="F400" s="66" t="str">
        <f>IFERROR(VLOOKUP(B400,【最新】商品一覧!C:M,5,0),"")&amp;""</f>
        <v>250</v>
      </c>
      <c r="G400" s="63" t="str">
        <f>IFERROR(VLOOKUP(B400,【最新】商品一覧!C:M,6,0),"")&amp;""</f>
        <v>ml</v>
      </c>
      <c r="H400" s="58" t="str">
        <f>IFERROR(VLOOKUP(B400,【最新】商品一覧!C:M,7,0),"")&amp;""</f>
        <v>コンディショナー（ボリューマイジング）</v>
      </c>
      <c r="I400" s="167">
        <f>VLOOKUP(テーブル3[[#This Row],[品番]],【最新】商品一覧!C:J,8,FALSE)</f>
        <v>3680</v>
      </c>
      <c r="J400" s="163">
        <v>3800</v>
      </c>
      <c r="K400" s="136" t="s">
        <v>2657</v>
      </c>
      <c r="L400" s="48">
        <f>VLOOKUP(テーブル3[[#This Row],[ブランド名]],ブランドリスト[#All],5,FALSE)</f>
        <v>19</v>
      </c>
    </row>
    <row r="401" spans="2:12">
      <c r="B401" s="152">
        <v>7526</v>
      </c>
      <c r="C401" s="58" t="str">
        <f>IFERROR(VLOOKUP(B401,【最新】商品一覧!C:M,2,0),"")</f>
        <v>Organic Pure Care／オーガニック・ピュア・ケア</v>
      </c>
      <c r="D401" s="58" t="str">
        <f>IFERROR(VLOOKUP(B401,【最新】商品一覧!C:M,3,0),"")</f>
        <v>ウェルネス</v>
      </c>
      <c r="E401" s="60" t="str">
        <f>IFERROR(VLOOKUP(B401,【最新】商品一覧!C:M,4,0),"")&amp;""</f>
        <v>デトキシファイングローション</v>
      </c>
      <c r="F401" s="66" t="str">
        <f>IFERROR(VLOOKUP(B401,【最新】商品一覧!C:M,5,0),"")&amp;""</f>
        <v>125</v>
      </c>
      <c r="G401" s="63" t="str">
        <f>IFERROR(VLOOKUP(B401,【最新】商品一覧!C:M,6,0),"")&amp;""</f>
        <v>ml</v>
      </c>
      <c r="H401" s="58" t="str">
        <f>IFERROR(VLOOKUP(B401,【最新】商品一覧!C:M,7,0),"")&amp;""</f>
        <v/>
      </c>
      <c r="I401" s="167">
        <f>VLOOKUP(テーブル3[[#This Row],[品番]],【最新】商品一覧!C:J,8,FALSE)</f>
        <v>2980</v>
      </c>
      <c r="J401" s="163">
        <v>3800</v>
      </c>
      <c r="K401" s="136" t="s">
        <v>2657</v>
      </c>
      <c r="L401" s="48">
        <f>VLOOKUP(テーブル3[[#This Row],[ブランド名]],ブランドリスト[#All],5,FALSE)</f>
        <v>19</v>
      </c>
    </row>
    <row r="402" spans="2:12">
      <c r="B402" s="152">
        <v>7501</v>
      </c>
      <c r="C402" s="58" t="str">
        <f>IFERROR(VLOOKUP(B402,【最新】商品一覧!C:M,2,0),"")</f>
        <v>Organic Pure Care／オーガニック・ピュア・ケア</v>
      </c>
      <c r="D402" s="58" t="str">
        <f>IFERROR(VLOOKUP(B402,【最新】商品一覧!C:M,3,0),"")</f>
        <v>ウェルネス</v>
      </c>
      <c r="E402" s="60" t="str">
        <f>IFERROR(VLOOKUP(B402,【最新】商品一覧!C:M,4,0),"")&amp;""</f>
        <v>シャンプー（エナジャイジング）</v>
      </c>
      <c r="F402" s="66" t="str">
        <f>IFERROR(VLOOKUP(B402,【最新】商品一覧!C:M,5,0),"")&amp;""</f>
        <v>250</v>
      </c>
      <c r="G402" s="63" t="str">
        <f>IFERROR(VLOOKUP(B402,【最新】商品一覧!C:M,6,0),"")&amp;""</f>
        <v>ml</v>
      </c>
      <c r="H402" s="58" t="str">
        <f>IFERROR(VLOOKUP(B402,【最新】商品一覧!C:M,7,0),"")&amp;""</f>
        <v>シャンプー（エナジャイジング）</v>
      </c>
      <c r="I402" s="167">
        <f>VLOOKUP(テーブル3[[#This Row],[品番]],【最新】商品一覧!C:J,8,FALSE)</f>
        <v>3280</v>
      </c>
      <c r="J402" s="163">
        <v>3600</v>
      </c>
      <c r="K402" s="136" t="s">
        <v>2658</v>
      </c>
      <c r="L402" s="48">
        <f>VLOOKUP(テーブル3[[#This Row],[ブランド名]],ブランドリスト[#All],5,FALSE)</f>
        <v>19</v>
      </c>
    </row>
    <row r="403" spans="2:12">
      <c r="B403" s="152">
        <v>7500</v>
      </c>
      <c r="C403" s="58" t="str">
        <f>IFERROR(VLOOKUP(B403,【最新】商品一覧!C:M,2,0),"")</f>
        <v>Organic Pure Care／オーガニック・ピュア・ケア</v>
      </c>
      <c r="D403" s="58" t="str">
        <f>IFERROR(VLOOKUP(B403,【最新】商品一覧!C:M,3,0),"")</f>
        <v>ウェルネス</v>
      </c>
      <c r="E403" s="60" t="str">
        <f>IFERROR(VLOOKUP(B403,【最新】商品一覧!C:M,4,0),"")&amp;""</f>
        <v>シャンプー（ハイドレーティング）</v>
      </c>
      <c r="F403" s="66" t="str">
        <f>IFERROR(VLOOKUP(B403,【最新】商品一覧!C:M,5,0),"")&amp;""</f>
        <v>250</v>
      </c>
      <c r="G403" s="63" t="str">
        <f>IFERROR(VLOOKUP(B403,【最新】商品一覧!C:M,6,0),"")&amp;""</f>
        <v>ml</v>
      </c>
      <c r="H403" s="58" t="str">
        <f>IFERROR(VLOOKUP(B403,【最新】商品一覧!C:M,7,0),"")&amp;""</f>
        <v>シャンプー（ハイドレーティング）</v>
      </c>
      <c r="I403" s="167">
        <f>VLOOKUP(テーブル3[[#This Row],[品番]],【最新】商品一覧!C:J,8,FALSE)</f>
        <v>3280</v>
      </c>
      <c r="J403" s="163">
        <v>3600</v>
      </c>
      <c r="K403" s="136" t="s">
        <v>2657</v>
      </c>
      <c r="L403" s="48">
        <f>VLOOKUP(テーブル3[[#This Row],[ブランド名]],ブランドリスト[#All],5,FALSE)</f>
        <v>19</v>
      </c>
    </row>
    <row r="404" spans="2:12">
      <c r="B404" s="152">
        <v>7502</v>
      </c>
      <c r="C404" s="58" t="str">
        <f>IFERROR(VLOOKUP(B404,【最新】商品一覧!C:M,2,0),"")</f>
        <v>Organic Pure Care／オーガニック・ピュア・ケア</v>
      </c>
      <c r="D404" s="58" t="str">
        <f>IFERROR(VLOOKUP(B404,【最新】商品一覧!C:M,3,0),"")</f>
        <v>ウェルネス</v>
      </c>
      <c r="E404" s="60" t="str">
        <f>IFERROR(VLOOKUP(B404,【最新】商品一覧!C:M,4,0),"")&amp;""</f>
        <v>シャンプー（ボリューマイジング）</v>
      </c>
      <c r="F404" s="66" t="str">
        <f>IFERROR(VLOOKUP(B404,【最新】商品一覧!C:M,5,0),"")&amp;""</f>
        <v>250</v>
      </c>
      <c r="G404" s="63" t="str">
        <f>IFERROR(VLOOKUP(B404,【最新】商品一覧!C:M,6,0),"")&amp;""</f>
        <v>ml</v>
      </c>
      <c r="H404" s="58" t="str">
        <f>IFERROR(VLOOKUP(B404,【最新】商品一覧!C:M,7,0),"")&amp;""</f>
        <v>シャンプー（ボリューマイジング）</v>
      </c>
      <c r="I404" s="167">
        <f>VLOOKUP(テーブル3[[#This Row],[品番]],【最新】商品一覧!C:J,8,FALSE)</f>
        <v>3280</v>
      </c>
      <c r="J404" s="163">
        <v>3600</v>
      </c>
      <c r="K404" s="136" t="s">
        <v>2657</v>
      </c>
      <c r="L404" s="48">
        <f>VLOOKUP(テーブル3[[#This Row],[ブランド名]],ブランドリスト[#All],5,FALSE)</f>
        <v>19</v>
      </c>
    </row>
    <row r="405" spans="2:12">
      <c r="B405" s="152">
        <v>7539</v>
      </c>
      <c r="C405" s="58" t="str">
        <f>IFERROR(VLOOKUP(B405,【最新】商品一覧!C:M,2,0),"")</f>
        <v>Organic Pure Care／オーガニック・ピュア・ケア</v>
      </c>
      <c r="D405" s="58" t="str">
        <f>IFERROR(VLOOKUP(B405,【最新】商品一覧!C:M,3,0),"")</f>
        <v>サンケア</v>
      </c>
      <c r="E405" s="60" t="str">
        <f>IFERROR(VLOOKUP(B405,【最新】商品一覧!C:M,4,0),"")&amp;""</f>
        <v>リペアコンディショナー</v>
      </c>
      <c r="F405" s="66" t="str">
        <f>IFERROR(VLOOKUP(B405,【最新】商品一覧!C:M,5,0),"")&amp;""</f>
        <v>200</v>
      </c>
      <c r="G405" s="63" t="str">
        <f>IFERROR(VLOOKUP(B405,【最新】商品一覧!C:M,6,0),"")&amp;""</f>
        <v>ml</v>
      </c>
      <c r="H405" s="58" t="str">
        <f>IFERROR(VLOOKUP(B405,【最新】商品一覧!C:M,7,0),"")&amp;""</f>
        <v>リペアコンディショナー</v>
      </c>
      <c r="I405" s="167">
        <f>VLOOKUP(テーブル3[[#This Row],[品番]],【最新】商品一覧!C:J,8,FALSE)</f>
        <v>3780</v>
      </c>
      <c r="J405" s="163">
        <v>4000</v>
      </c>
      <c r="K405" s="136" t="s">
        <v>2657</v>
      </c>
      <c r="L405" s="48">
        <f>VLOOKUP(テーブル3[[#This Row],[ブランド名]],ブランドリスト[#All],5,FALSE)</f>
        <v>19</v>
      </c>
    </row>
    <row r="406" spans="2:12">
      <c r="B406" s="152">
        <v>7537</v>
      </c>
      <c r="C406" s="58" t="str">
        <f>IFERROR(VLOOKUP(B406,【最新】商品一覧!C:M,2,0),"")</f>
        <v>Organic Pure Care／オーガニック・ピュア・ケア</v>
      </c>
      <c r="D406" s="58" t="str">
        <f>IFERROR(VLOOKUP(B406,【最新】商品一覧!C:M,3,0),"")</f>
        <v>サンケア</v>
      </c>
      <c r="E406" s="60" t="str">
        <f>IFERROR(VLOOKUP(B406,【最新】商品一覧!C:M,4,0),"")&amp;""</f>
        <v>プロテクティブスプレー</v>
      </c>
      <c r="F406" s="66" t="str">
        <f>IFERROR(VLOOKUP(B406,【最新】商品一覧!C:M,5,0),"")&amp;""</f>
        <v>125</v>
      </c>
      <c r="G406" s="63" t="str">
        <f>IFERROR(VLOOKUP(B406,【最新】商品一覧!C:M,6,0),"")&amp;""</f>
        <v>ml</v>
      </c>
      <c r="H406" s="58" t="str">
        <f>IFERROR(VLOOKUP(B406,【最新】商品一覧!C:M,7,0),"")&amp;""</f>
        <v>プロテクティブスプレー</v>
      </c>
      <c r="I406" s="167">
        <f>VLOOKUP(テーブル3[[#This Row],[品番]],【最新】商品一覧!C:J,8,FALSE)</f>
        <v>3480</v>
      </c>
      <c r="J406" s="163">
        <v>3800</v>
      </c>
      <c r="K406" s="136" t="s">
        <v>2657</v>
      </c>
      <c r="L406" s="48">
        <f>VLOOKUP(テーブル3[[#This Row],[ブランド名]],ブランドリスト[#All],5,FALSE)</f>
        <v>19</v>
      </c>
    </row>
    <row r="407" spans="2:12">
      <c r="B407" s="152">
        <v>7538</v>
      </c>
      <c r="C407" s="58" t="str">
        <f>IFERROR(VLOOKUP(B407,【最新】商品一覧!C:M,2,0),"")</f>
        <v>Organic Pure Care／オーガニック・ピュア・ケア</v>
      </c>
      <c r="D407" s="58" t="str">
        <f>IFERROR(VLOOKUP(B407,【最新】商品一覧!C:M,3,0),"")</f>
        <v>サンケア</v>
      </c>
      <c r="E407" s="60" t="str">
        <f>IFERROR(VLOOKUP(B407,【最新】商品一覧!C:M,4,0),"")&amp;""</f>
        <v>リペアシャンプー</v>
      </c>
      <c r="F407" s="66" t="str">
        <f>IFERROR(VLOOKUP(B407,【最新】商品一覧!C:M,5,0),"")&amp;""</f>
        <v>200</v>
      </c>
      <c r="G407" s="63" t="str">
        <f>IFERROR(VLOOKUP(B407,【最新】商品一覧!C:M,6,0),"")&amp;""</f>
        <v>ml</v>
      </c>
      <c r="H407" s="58" t="str">
        <f>IFERROR(VLOOKUP(B407,【最新】商品一覧!C:M,7,0),"")&amp;""</f>
        <v>リペアシャンプー</v>
      </c>
      <c r="I407" s="167">
        <f>VLOOKUP(テーブル3[[#This Row],[品番]],【最新】商品一覧!C:J,8,FALSE)</f>
        <v>3280</v>
      </c>
      <c r="J407" s="163">
        <v>3700</v>
      </c>
      <c r="K407" s="136" t="s">
        <v>2657</v>
      </c>
      <c r="L407" s="48">
        <f>VLOOKUP(テーブル3[[#This Row],[ブランド名]],ブランドリスト[#All],5,FALSE)</f>
        <v>19</v>
      </c>
    </row>
    <row r="408" spans="2:12">
      <c r="B408" s="152">
        <v>7623</v>
      </c>
      <c r="C408" s="58" t="str">
        <f>IFERROR(VLOOKUP(B408,【最新】商品一覧!C:M,2,0),"")</f>
        <v>Organic Pure Care／オーガニック・ピュア・ケア</v>
      </c>
      <c r="D408" s="58" t="str">
        <f>IFERROR(VLOOKUP(B408,【最新】商品一覧!C:M,3,0),"")</f>
        <v>バブルキッド</v>
      </c>
      <c r="E408" s="60" t="str">
        <f>IFERROR(VLOOKUP(B408,【最新】商品一覧!C:M,4,0),"")&amp;""</f>
        <v>ヘアオイル</v>
      </c>
      <c r="F408" s="66" t="str">
        <f>IFERROR(VLOOKUP(B408,【最新】商品一覧!C:M,5,0),"")&amp;""</f>
        <v>125</v>
      </c>
      <c r="G408" s="63" t="str">
        <f>IFERROR(VLOOKUP(B408,【最新】商品一覧!C:M,6,0),"")&amp;""</f>
        <v>ml</v>
      </c>
      <c r="H408" s="58" t="str">
        <f>IFERROR(VLOOKUP(B408,【最新】商品一覧!C:M,7,0),"")&amp;""</f>
        <v>ヘアオイル</v>
      </c>
      <c r="I408" s="167">
        <f>VLOOKUP(テーブル3[[#This Row],[品番]],【最新】商品一覧!C:J,8,FALSE)</f>
        <v>5200</v>
      </c>
      <c r="J408" s="163">
        <v>5400</v>
      </c>
      <c r="K408" s="136" t="s">
        <v>2657</v>
      </c>
      <c r="L408" s="48">
        <f>VLOOKUP(テーブル3[[#This Row],[ブランド名]],ブランドリスト[#All],5,FALSE)</f>
        <v>19</v>
      </c>
    </row>
    <row r="409" spans="2:12">
      <c r="B409" s="152">
        <v>7621</v>
      </c>
      <c r="C409" s="58" t="str">
        <f>IFERROR(VLOOKUP(B409,【最新】商品一覧!C:M,2,0),"")</f>
        <v>Organic Pure Care／オーガニック・ピュア・ケア</v>
      </c>
      <c r="D409" s="58" t="str">
        <f>IFERROR(VLOOKUP(B409,【最新】商品一覧!C:M,3,0),"")</f>
        <v>バブルキッド</v>
      </c>
      <c r="E409" s="60" t="str">
        <f>IFERROR(VLOOKUP(B409,【最新】商品一覧!C:M,4,0),"")&amp;""</f>
        <v>コンディショナー</v>
      </c>
      <c r="F409" s="66" t="str">
        <f>IFERROR(VLOOKUP(B409,【最新】商品一覧!C:M,5,0),"")&amp;""</f>
        <v>125</v>
      </c>
      <c r="G409" s="63" t="str">
        <f>IFERROR(VLOOKUP(B409,【最新】商品一覧!C:M,6,0),"")&amp;""</f>
        <v>ml</v>
      </c>
      <c r="H409" s="58" t="str">
        <f>IFERROR(VLOOKUP(B409,【最新】商品一覧!C:M,7,0),"")&amp;""</f>
        <v>コンディショナー</v>
      </c>
      <c r="I409" s="167">
        <f>VLOOKUP(テーブル3[[#This Row],[品番]],【最新】商品一覧!C:J,8,FALSE)</f>
        <v>4880</v>
      </c>
      <c r="J409" s="163">
        <v>5000</v>
      </c>
      <c r="K409" s="136" t="s">
        <v>2657</v>
      </c>
      <c r="L409" s="48">
        <f>VLOOKUP(テーブル3[[#This Row],[ブランド名]],ブランドリスト[#All],5,FALSE)</f>
        <v>19</v>
      </c>
    </row>
    <row r="410" spans="2:12">
      <c r="B410" s="152">
        <v>7624</v>
      </c>
      <c r="C410" s="58" t="str">
        <f>IFERROR(VLOOKUP(B410,【最新】商品一覧!C:M,2,0),"")</f>
        <v>Organic Pure Care／オーガニック・ピュア・ケア</v>
      </c>
      <c r="D410" s="58" t="str">
        <f>IFERROR(VLOOKUP(B410,【最新】商品一覧!C:M,3,0),"")</f>
        <v>バブルキッド</v>
      </c>
      <c r="E410" s="60" t="str">
        <f>IFERROR(VLOOKUP(B410,【最新】商品一覧!C:M,4,0),"")&amp;""</f>
        <v>ボディオイル</v>
      </c>
      <c r="F410" s="66" t="str">
        <f>IFERROR(VLOOKUP(B410,【最新】商品一覧!C:M,5,0),"")&amp;""</f>
        <v>125</v>
      </c>
      <c r="G410" s="63" t="str">
        <f>IFERROR(VLOOKUP(B410,【最新】商品一覧!C:M,6,0),"")&amp;""</f>
        <v>ml</v>
      </c>
      <c r="H410" s="58" t="str">
        <f>IFERROR(VLOOKUP(B410,【最新】商品一覧!C:M,7,0),"")&amp;""</f>
        <v>ボディオイル</v>
      </c>
      <c r="I410" s="167">
        <f>VLOOKUP(テーブル3[[#This Row],[品番]],【最新】商品一覧!C:J,8,FALSE)</f>
        <v>4200</v>
      </c>
      <c r="J410" s="163">
        <v>4400</v>
      </c>
      <c r="K410" s="136" t="s">
        <v>2657</v>
      </c>
      <c r="L410" s="48">
        <f>VLOOKUP(テーブル3[[#This Row],[ブランド名]],ブランドリスト[#All],5,FALSE)</f>
        <v>19</v>
      </c>
    </row>
    <row r="411" spans="2:12">
      <c r="B411" s="152">
        <v>7622</v>
      </c>
      <c r="C411" s="58" t="str">
        <f>IFERROR(VLOOKUP(B411,【最新】商品一覧!C:M,2,0),"")</f>
        <v>Organic Pure Care／オーガニック・ピュア・ケア</v>
      </c>
      <c r="D411" s="58" t="str">
        <f>IFERROR(VLOOKUP(B411,【最新】商品一覧!C:M,3,0),"")</f>
        <v>バブルキッド</v>
      </c>
      <c r="E411" s="60" t="str">
        <f>IFERROR(VLOOKUP(B411,【最新】商品一覧!C:M,4,0),"")&amp;""</f>
        <v>ボディウォッシュ</v>
      </c>
      <c r="F411" s="66" t="str">
        <f>IFERROR(VLOOKUP(B411,【最新】商品一覧!C:M,5,0),"")&amp;""</f>
        <v>300</v>
      </c>
      <c r="G411" s="63" t="str">
        <f>IFERROR(VLOOKUP(B411,【最新】商品一覧!C:M,6,0),"")&amp;""</f>
        <v>ml</v>
      </c>
      <c r="H411" s="58" t="str">
        <f>IFERROR(VLOOKUP(B411,【最新】商品一覧!C:M,7,0),"")&amp;""</f>
        <v>ボディウォッシュ</v>
      </c>
      <c r="I411" s="167">
        <f>VLOOKUP(テーブル3[[#This Row],[品番]],【最新】商品一覧!C:J,8,FALSE)</f>
        <v>3400</v>
      </c>
      <c r="J411" s="163">
        <v>3600</v>
      </c>
      <c r="K411" s="136" t="s">
        <v>2657</v>
      </c>
      <c r="L411" s="48">
        <f>VLOOKUP(テーブル3[[#This Row],[ブランド名]],ブランドリスト[#All],5,FALSE)</f>
        <v>19</v>
      </c>
    </row>
    <row r="412" spans="2:12">
      <c r="B412" s="152">
        <v>7620</v>
      </c>
      <c r="C412" s="58" t="str">
        <f>IFERROR(VLOOKUP(B412,【最新】商品一覧!C:M,2,0),"")</f>
        <v>Organic Pure Care／オーガニック・ピュア・ケア</v>
      </c>
      <c r="D412" s="58" t="str">
        <f>IFERROR(VLOOKUP(B412,【最新】商品一覧!C:M,3,0),"")</f>
        <v>バブルキッド</v>
      </c>
      <c r="E412" s="60" t="str">
        <f>IFERROR(VLOOKUP(B412,【最新】商品一覧!C:M,4,0),"")&amp;""</f>
        <v>シャンプー</v>
      </c>
      <c r="F412" s="66" t="str">
        <f>IFERROR(VLOOKUP(B412,【最新】商品一覧!C:M,5,0),"")&amp;""</f>
        <v>300</v>
      </c>
      <c r="G412" s="63" t="str">
        <f>IFERROR(VLOOKUP(B412,【最新】商品一覧!C:M,6,0),"")&amp;""</f>
        <v>ml</v>
      </c>
      <c r="H412" s="58" t="str">
        <f>IFERROR(VLOOKUP(B412,【最新】商品一覧!C:M,7,0),"")&amp;""</f>
        <v>シャンプー</v>
      </c>
      <c r="I412" s="167">
        <f>VLOOKUP(テーブル3[[#This Row],[品番]],【最新】商品一覧!C:J,8,FALSE)</f>
        <v>2800</v>
      </c>
      <c r="J412" s="163">
        <v>3000</v>
      </c>
      <c r="K412" s="136" t="s">
        <v>2657</v>
      </c>
      <c r="L412" s="48">
        <f>VLOOKUP(テーブル3[[#This Row],[ブランド名]],ブランドリスト[#All],5,FALSE)</f>
        <v>19</v>
      </c>
    </row>
    <row r="413" spans="2:12">
      <c r="B413" s="152">
        <v>7625</v>
      </c>
      <c r="C413" s="58" t="str">
        <f>IFERROR(VLOOKUP(B413,【最新】商品一覧!C:M,2,0),"")</f>
        <v>Organic Pure Care／オーガニック・ピュア・ケア</v>
      </c>
      <c r="D413" s="58" t="str">
        <f>IFERROR(VLOOKUP(B413,【最新】商品一覧!C:M,3,0),"")</f>
        <v>バブルキッド</v>
      </c>
      <c r="E413" s="60" t="str">
        <f>IFERROR(VLOOKUP(B413,【最新】商品一覧!C:M,4,0),"")&amp;""</f>
        <v>コットン100％の可愛い巾着袋</v>
      </c>
      <c r="F413" s="66" t="str">
        <f>IFERROR(VLOOKUP(B413,【最新】商品一覧!C:M,5,0),"")&amp;""</f>
        <v/>
      </c>
      <c r="G413" s="63" t="str">
        <f>IFERROR(VLOOKUP(B413,【最新】商品一覧!C:M,6,0),"")&amp;""</f>
        <v/>
      </c>
      <c r="H413" s="58" t="str">
        <f>IFERROR(VLOOKUP(B413,【最新】商品一覧!C:M,7,0),"")&amp;""</f>
        <v/>
      </c>
      <c r="I413" s="167">
        <f>VLOOKUP(テーブル3[[#This Row],[品番]],【最新】商品一覧!C:J,8,FALSE)</f>
        <v>1600</v>
      </c>
      <c r="J413" s="163">
        <v>1800</v>
      </c>
      <c r="K413" s="136" t="s">
        <v>2657</v>
      </c>
      <c r="L413" s="48">
        <f>VLOOKUP(テーブル3[[#This Row],[ブランド名]],ブランドリスト[#All],5,FALSE)</f>
        <v>19</v>
      </c>
    </row>
    <row r="414" spans="2:12">
      <c r="B414" s="152">
        <v>7562</v>
      </c>
      <c r="C414" s="58" t="str">
        <f>IFERROR(VLOOKUP(B414,【最新】商品一覧!C:M,2,0),"")</f>
        <v>Organic Pure Care／オーガニック・ピュア・ケア</v>
      </c>
      <c r="D414" s="58" t="str">
        <f>IFERROR(VLOOKUP(B414,【最新】商品一覧!C:M,3,0),"")</f>
        <v>メンズケア</v>
      </c>
      <c r="E414" s="60" t="str">
        <f>IFERROR(VLOOKUP(B414,【最新】商品一覧!C:M,4,0),"")&amp;""</f>
        <v>アクティブトリートメントローション</v>
      </c>
      <c r="F414" s="66" t="str">
        <f>IFERROR(VLOOKUP(B414,【最新】商品一覧!C:M,5,0),"")&amp;""</f>
        <v>12×10</v>
      </c>
      <c r="G414" s="63" t="str">
        <f>IFERROR(VLOOKUP(B414,【最新】商品一覧!C:M,6,0),"")&amp;""</f>
        <v>ml</v>
      </c>
      <c r="H414" s="58" t="str">
        <f>IFERROR(VLOOKUP(B414,【最新】商品一覧!C:M,7,0),"")&amp;""</f>
        <v>トリートメントローション</v>
      </c>
      <c r="I414" s="167">
        <f>VLOOKUP(テーブル3[[#This Row],[品番]],【最新】商品一覧!C:J,8,FALSE)</f>
        <v>14000</v>
      </c>
      <c r="J414" s="163">
        <v>14800</v>
      </c>
      <c r="K414" s="136" t="s">
        <v>2657</v>
      </c>
      <c r="L414" s="48">
        <f>VLOOKUP(テーブル3[[#This Row],[ブランド名]],ブランドリスト[#All],5,FALSE)</f>
        <v>19</v>
      </c>
    </row>
    <row r="415" spans="2:12">
      <c r="B415" s="152">
        <v>7561</v>
      </c>
      <c r="C415" s="58" t="str">
        <f>IFERROR(VLOOKUP(B415,【最新】商品一覧!C:M,2,0),"")</f>
        <v>Organic Pure Care／オーガニック・ピュア・ケア</v>
      </c>
      <c r="D415" s="58" t="str">
        <f>IFERROR(VLOOKUP(B415,【最新】商品一覧!C:M,3,0),"")</f>
        <v>メンズケア</v>
      </c>
      <c r="E415" s="139" t="str">
        <f>IFERROR(VLOOKUP(B415,【最新】商品一覧!C:M,4,0),"")&amp;""</f>
        <v>アクティブスカルプクリーム</v>
      </c>
      <c r="F415" s="169" t="str">
        <f>IFERROR(VLOOKUP(B415,【最新】商品一覧!C:M,5,0),"")&amp;""</f>
        <v>50</v>
      </c>
      <c r="G415" s="170" t="str">
        <f>IFERROR(VLOOKUP(B415,【最新】商品一覧!C:M,6,0),"")&amp;""</f>
        <v>ml</v>
      </c>
      <c r="H415" s="138" t="str">
        <f>IFERROR(VLOOKUP(B415,【最新】商品一覧!C:M,7,0),"")&amp;""</f>
        <v>スカルプクリーム</v>
      </c>
      <c r="I415" s="167">
        <f>VLOOKUP(テーブル3[[#This Row],[品番]],【最新】商品一覧!C:J,8,FALSE)</f>
        <v>6800</v>
      </c>
      <c r="J415" s="163">
        <v>7000</v>
      </c>
      <c r="K415" s="136" t="s">
        <v>2657</v>
      </c>
      <c r="L415" s="168">
        <f>VLOOKUP(テーブル3[[#This Row],[ブランド名]],ブランドリスト[#All],5,FALSE)</f>
        <v>19</v>
      </c>
    </row>
    <row r="416" spans="2:12">
      <c r="B416" s="152">
        <v>7560</v>
      </c>
      <c r="C416" s="58" t="str">
        <f>IFERROR(VLOOKUP(B416,【最新】商品一覧!C:M,2,0),"")</f>
        <v>Organic Pure Care／オーガニック・ピュア・ケア</v>
      </c>
      <c r="D416" s="58" t="str">
        <f>IFERROR(VLOOKUP(B416,【最新】商品一覧!C:M,3,0),"")</f>
        <v>メンズケア</v>
      </c>
      <c r="E416" s="139" t="str">
        <f>IFERROR(VLOOKUP(B416,【最新】商品一覧!C:M,4,0),"")&amp;""</f>
        <v>アクティブシャンプー</v>
      </c>
      <c r="F416" s="169" t="str">
        <f>IFERROR(VLOOKUP(B416,【最新】商品一覧!C:M,5,0),"")&amp;""</f>
        <v>250</v>
      </c>
      <c r="G416" s="170" t="str">
        <f>IFERROR(VLOOKUP(B416,【最新】商品一覧!C:M,6,0),"")&amp;""</f>
        <v>ml</v>
      </c>
      <c r="H416" s="138" t="str">
        <f>IFERROR(VLOOKUP(B416,【最新】商品一覧!C:M,7,0),"")&amp;""</f>
        <v>シャンプー</v>
      </c>
      <c r="I416" s="167">
        <f>VLOOKUP(テーブル3[[#This Row],[品番]],【最新】商品一覧!C:J,8,FALSE)</f>
        <v>6200</v>
      </c>
      <c r="J416" s="163">
        <v>6500</v>
      </c>
      <c r="K416" s="136" t="s">
        <v>2657</v>
      </c>
      <c r="L416" s="168">
        <f>VLOOKUP(テーブル3[[#This Row],[ブランド名]],ブランドリスト[#All],5,FALSE)</f>
        <v>19</v>
      </c>
    </row>
    <row r="417" spans="2:12">
      <c r="B417" s="152">
        <v>7557</v>
      </c>
      <c r="C417" s="58" t="str">
        <f>IFERROR(VLOOKUP(B417,【最新】商品一覧!C:M,2,0),"")</f>
        <v>Organic Pure Care／オーガニック・ピュア・ケア</v>
      </c>
      <c r="D417" s="58" t="str">
        <f>IFERROR(VLOOKUP(B417,【最新】商品一覧!C:M,3,0),"")</f>
        <v>メンズケア</v>
      </c>
      <c r="E417" s="139" t="str">
        <f>IFERROR(VLOOKUP(B417,【最新】商品一覧!C:M,4,0),"")&amp;""</f>
        <v>【Ｓ】フレッシュデイリーコンディショナー</v>
      </c>
      <c r="F417" s="169" t="str">
        <f>IFERROR(VLOOKUP(B417,【最新】商品一覧!C:M,5,0),"")&amp;""</f>
        <v>250</v>
      </c>
      <c r="G417" s="170" t="str">
        <f>IFERROR(VLOOKUP(B417,【最新】商品一覧!C:M,6,0),"")&amp;""</f>
        <v>ml</v>
      </c>
      <c r="H417" s="138" t="str">
        <f>IFERROR(VLOOKUP(B417,【最新】商品一覧!C:M,7,0),"")&amp;""</f>
        <v>【Ｓ】コンディショナー</v>
      </c>
      <c r="I417" s="167">
        <f>VLOOKUP(テーブル3[[#This Row],[品番]],【最新】商品一覧!C:J,8,FALSE)</f>
        <v>3680</v>
      </c>
      <c r="J417" s="163">
        <v>4000</v>
      </c>
      <c r="K417" s="136" t="s">
        <v>2657</v>
      </c>
      <c r="L417" s="168">
        <f>VLOOKUP(テーブル3[[#This Row],[ブランド名]],ブランドリスト[#All],5,FALSE)</f>
        <v>19</v>
      </c>
    </row>
    <row r="418" spans="2:12">
      <c r="B418" s="152">
        <v>7555</v>
      </c>
      <c r="C418" s="58" t="str">
        <f>IFERROR(VLOOKUP(B418,【最新】商品一覧!C:M,2,0),"")</f>
        <v>Organic Pure Care／オーガニック・ピュア・ケア</v>
      </c>
      <c r="D418" s="58" t="str">
        <f>IFERROR(VLOOKUP(B418,【最新】商品一覧!C:M,3,0),"")</f>
        <v>メンズケア</v>
      </c>
      <c r="E418" s="60" t="str">
        <f>IFERROR(VLOOKUP(B418,【最新】商品一覧!C:M,4,0),"")&amp;""</f>
        <v>【Ｓ】フレッシュデイリーシャンプー</v>
      </c>
      <c r="F418" s="66" t="str">
        <f>IFERROR(VLOOKUP(B418,【最新】商品一覧!C:M,5,0),"")&amp;""</f>
        <v>300</v>
      </c>
      <c r="G418" s="63" t="str">
        <f>IFERROR(VLOOKUP(B418,【最新】商品一覧!C:M,6,0),"")&amp;""</f>
        <v>ml</v>
      </c>
      <c r="H418" s="58" t="str">
        <f>IFERROR(VLOOKUP(B418,【最新】商品一覧!C:M,7,0),"")&amp;""</f>
        <v>【Ｓ】シャンプー</v>
      </c>
      <c r="I418" s="167">
        <f>VLOOKUP(テーブル3[[#This Row],[品番]],【最新】商品一覧!C:J,8,FALSE)</f>
        <v>3280</v>
      </c>
      <c r="J418" s="163">
        <v>3600</v>
      </c>
      <c r="K418" s="136" t="s">
        <v>2657</v>
      </c>
      <c r="L418" s="48">
        <f>VLOOKUP(テーブル3[[#This Row],[ブランド名]],ブランドリスト[#All],5,FALSE)</f>
        <v>19</v>
      </c>
    </row>
    <row r="419" spans="2:12">
      <c r="B419" s="152">
        <v>7063</v>
      </c>
      <c r="C419" s="58" t="str">
        <f>IFERROR(VLOOKUP(B419,【最新】商品一覧!C:M,2,0),"")</f>
        <v>elizabeth W／エリザベスダブリュー</v>
      </c>
      <c r="D419" s="58" t="str">
        <f>IFERROR(VLOOKUP(B419,【最新】商品一覧!C:M,3,0),"")</f>
        <v>クラフト</v>
      </c>
      <c r="E419" s="60" t="str">
        <f>IFERROR(VLOOKUP(B419,【最新】商品一覧!C:M,4,0),"")&amp;""</f>
        <v>ハンド＆ボディローション</v>
      </c>
      <c r="F419" s="66" t="str">
        <f>IFERROR(VLOOKUP(B419,【最新】商品一覧!C:M,5,0),"")&amp;""</f>
        <v>236</v>
      </c>
      <c r="G419" s="63" t="str">
        <f>IFERROR(VLOOKUP(B419,【最新】商品一覧!C:M,6,0),"")&amp;""</f>
        <v>ml</v>
      </c>
      <c r="H419" s="58" t="str">
        <f>IFERROR(VLOOKUP(B419,【最新】商品一覧!C:M,7,0),"")&amp;""</f>
        <v>ラベンダー</v>
      </c>
      <c r="I419" s="167">
        <f>VLOOKUP(テーブル3[[#This Row],[品番]],【最新】商品一覧!C:J,8,FALSE)</f>
        <v>4500</v>
      </c>
      <c r="J419" s="163">
        <v>5000</v>
      </c>
      <c r="K419" s="136" t="s">
        <v>229</v>
      </c>
      <c r="L419" s="48">
        <f>VLOOKUP(テーブル3[[#This Row],[ブランド名]],ブランドリスト[#All],5,FALSE)</f>
        <v>23</v>
      </c>
    </row>
    <row r="420" spans="2:12" hidden="1">
      <c r="B420" s="152">
        <v>7073</v>
      </c>
      <c r="C420" s="58" t="str">
        <f>IFERROR(VLOOKUP(B420,【最新】商品一覧!C:M,2,0),"")</f>
        <v>elizabeth W／エリザベスダブリュー</v>
      </c>
      <c r="D420" s="58" t="str">
        <f>IFERROR(VLOOKUP(B420,【最新】商品一覧!C:M,3,0),"")</f>
        <v>クラフト</v>
      </c>
      <c r="E420" s="60" t="str">
        <f>IFERROR(VLOOKUP(B420,【最新】商品一覧!C:M,4,0),"")&amp;""</f>
        <v>ハンド＆ボディローション</v>
      </c>
      <c r="F420" s="66" t="str">
        <f>IFERROR(VLOOKUP(B420,【最新】商品一覧!C:M,5,0),"")&amp;""</f>
        <v>236</v>
      </c>
      <c r="G420" s="63" t="str">
        <f>IFERROR(VLOOKUP(B420,【最新】商品一覧!C:M,6,0),"")&amp;""</f>
        <v>ml</v>
      </c>
      <c r="H420" s="58" t="str">
        <f>IFERROR(VLOOKUP(B420,【最新】商品一覧!C:M,7,0),"")&amp;""</f>
        <v>ミントローズマリー</v>
      </c>
      <c r="I420" s="167">
        <f>VLOOKUP(テーブル3[[#This Row],[品番]],【最新】商品一覧!C:J,8,FALSE)</f>
        <v>4500</v>
      </c>
      <c r="J420" s="163">
        <v>5000</v>
      </c>
      <c r="K420" s="136"/>
      <c r="L420" s="48">
        <f>VLOOKUP(テーブル3[[#This Row],[ブランド名]],ブランドリスト[#All],5,FALSE)</f>
        <v>23</v>
      </c>
    </row>
    <row r="421" spans="2:12" hidden="1">
      <c r="B421" s="152">
        <v>7083</v>
      </c>
      <c r="C421" s="58" t="str">
        <f>IFERROR(VLOOKUP(B421,【最新】商品一覧!C:M,2,0),"")</f>
        <v>elizabeth W／エリザベスダブリュー</v>
      </c>
      <c r="D421" s="58" t="str">
        <f>IFERROR(VLOOKUP(B421,【最新】商品一覧!C:M,3,0),"")</f>
        <v>クラフト</v>
      </c>
      <c r="E421" s="60" t="str">
        <f>IFERROR(VLOOKUP(B421,【最新】商品一覧!C:M,4,0),"")&amp;""</f>
        <v>ハンド＆ボディローション</v>
      </c>
      <c r="F421" s="66" t="str">
        <f>IFERROR(VLOOKUP(B421,【最新】商品一覧!C:M,5,0),"")&amp;""</f>
        <v>236</v>
      </c>
      <c r="G421" s="63" t="str">
        <f>IFERROR(VLOOKUP(B421,【最新】商品一覧!C:M,6,0),"")&amp;""</f>
        <v>ml</v>
      </c>
      <c r="H421" s="58" t="str">
        <f>IFERROR(VLOOKUP(B421,【最新】商品一覧!C:M,7,0),"")&amp;""</f>
        <v>ユーカリ</v>
      </c>
      <c r="I421" s="167">
        <f>VLOOKUP(テーブル3[[#This Row],[品番]],【最新】商品一覧!C:J,8,FALSE)</f>
        <v>4500</v>
      </c>
      <c r="J421" s="163">
        <v>5000</v>
      </c>
      <c r="K421" s="136"/>
      <c r="L421" s="48">
        <f>VLOOKUP(テーブル3[[#This Row],[ブランド名]],ブランドリスト[#All],5,FALSE)</f>
        <v>23</v>
      </c>
    </row>
    <row r="422" spans="2:12" hidden="1">
      <c r="B422" s="151">
        <v>7424</v>
      </c>
      <c r="C422" s="63" t="str">
        <f>IFERROR(VLOOKUP(B422,【最新】商品一覧!C:M,2,0),"")</f>
        <v>elizabeth W／エリザベスダブリュー</v>
      </c>
      <c r="D422" s="58" t="str">
        <f>IFERROR(VLOOKUP(B422,【最新】商品一覧!C:M,3,0),"")</f>
        <v>クラフト</v>
      </c>
      <c r="E422" s="60" t="str">
        <f>IFERROR(VLOOKUP(B422,【最新】商品一覧!C:M,4,0),"")&amp;""</f>
        <v>ハンド＆ボディローション</v>
      </c>
      <c r="F422" s="66" t="str">
        <f>IFERROR(VLOOKUP(B422,【最新】商品一覧!C:M,5,0),"")&amp;""</f>
        <v>236</v>
      </c>
      <c r="G422" s="63" t="str">
        <f>IFERROR(VLOOKUP(B422,【最新】商品一覧!C:M,6,0),"")&amp;""</f>
        <v>ml</v>
      </c>
      <c r="H422" s="60" t="str">
        <f>IFERROR(VLOOKUP(B422,【最新】商品一覧!C:M,7,0),"")&amp;""</f>
        <v>グレープフルーツ</v>
      </c>
      <c r="I422" s="167">
        <f>VLOOKUP(テーブル3[[#This Row],[品番]],【最新】商品一覧!C:J,8,FALSE)</f>
        <v>4500</v>
      </c>
      <c r="J422" s="164">
        <v>5000</v>
      </c>
      <c r="K422" s="142"/>
      <c r="L422" s="48">
        <f>VLOOKUP(テーブル3[[#This Row],[ブランド名]],ブランドリスト[#All],5,FALSE)</f>
        <v>23</v>
      </c>
    </row>
    <row r="423" spans="2:12">
      <c r="B423" s="151">
        <v>7061</v>
      </c>
      <c r="C423" s="63" t="str">
        <f>IFERROR(VLOOKUP(B423,【最新】商品一覧!C:M,2,0),"")</f>
        <v>elizabeth W／エリザベスダブリュー</v>
      </c>
      <c r="D423" s="58" t="str">
        <f>IFERROR(VLOOKUP(B423,【最新】商品一覧!C:M,3,0),"")</f>
        <v>クラフト</v>
      </c>
      <c r="E423" s="60" t="str">
        <f>IFERROR(VLOOKUP(B423,【最新】商品一覧!C:M,4,0),"")&amp;""</f>
        <v xml:space="preserve"> ボディオイル</v>
      </c>
      <c r="F423" s="66" t="str">
        <f>IFERROR(VLOOKUP(B423,【最新】商品一覧!C:M,5,0),"")&amp;""</f>
        <v>118</v>
      </c>
      <c r="G423" s="63" t="str">
        <f>IFERROR(VLOOKUP(B423,【最新】商品一覧!C:M,6,0),"")&amp;""</f>
        <v>ml</v>
      </c>
      <c r="H423" s="60" t="str">
        <f>IFERROR(VLOOKUP(B423,【最新】商品一覧!C:M,7,0),"")&amp;""</f>
        <v>ラベンダー</v>
      </c>
      <c r="I423" s="167">
        <f>VLOOKUP(テーブル3[[#This Row],[品番]],【最新】商品一覧!C:J,8,FALSE)</f>
        <v>4000</v>
      </c>
      <c r="J423" s="164">
        <v>4800</v>
      </c>
      <c r="K423" s="142" t="s">
        <v>229</v>
      </c>
      <c r="L423" s="48">
        <f>VLOOKUP(テーブル3[[#This Row],[ブランド名]],ブランドリスト[#All],5,FALSE)</f>
        <v>23</v>
      </c>
    </row>
    <row r="424" spans="2:12" hidden="1">
      <c r="B424" s="151">
        <v>7071</v>
      </c>
      <c r="C424" s="63" t="str">
        <f>IFERROR(VLOOKUP(B424,【最新】商品一覧!C:M,2,0),"")</f>
        <v>elizabeth W／エリザベスダブリュー</v>
      </c>
      <c r="D424" s="58" t="str">
        <f>IFERROR(VLOOKUP(B424,【最新】商品一覧!C:M,3,0),"")</f>
        <v>クラフト</v>
      </c>
      <c r="E424" s="60" t="str">
        <f>IFERROR(VLOOKUP(B424,【最新】商品一覧!C:M,4,0),"")&amp;""</f>
        <v xml:space="preserve"> ボディオイル</v>
      </c>
      <c r="F424" s="66" t="str">
        <f>IFERROR(VLOOKUP(B424,【最新】商品一覧!C:M,5,0),"")&amp;""</f>
        <v>118</v>
      </c>
      <c r="G424" s="63" t="str">
        <f>IFERROR(VLOOKUP(B424,【最新】商品一覧!C:M,6,0),"")&amp;""</f>
        <v>ml</v>
      </c>
      <c r="H424" s="60" t="str">
        <f>IFERROR(VLOOKUP(B424,【最新】商品一覧!C:M,7,0),"")&amp;""</f>
        <v>ミントローズマリー</v>
      </c>
      <c r="I424" s="167">
        <f>VLOOKUP(テーブル3[[#This Row],[品番]],【最新】商品一覧!C:J,8,FALSE)</f>
        <v>4000</v>
      </c>
      <c r="J424" s="164">
        <v>4800</v>
      </c>
      <c r="K424" s="142"/>
      <c r="L424" s="48">
        <f>VLOOKUP(テーブル3[[#This Row],[ブランド名]],ブランドリスト[#All],5,FALSE)</f>
        <v>23</v>
      </c>
    </row>
    <row r="425" spans="2:12" hidden="1">
      <c r="B425" s="151">
        <v>7081</v>
      </c>
      <c r="C425" s="63" t="str">
        <f>IFERROR(VLOOKUP(B425,【最新】商品一覧!C:M,2,0),"")</f>
        <v>elizabeth W／エリザベスダブリュー</v>
      </c>
      <c r="D425" s="58" t="str">
        <f>IFERROR(VLOOKUP(B425,【最新】商品一覧!C:M,3,0),"")</f>
        <v>クラフト</v>
      </c>
      <c r="E425" s="60" t="str">
        <f>IFERROR(VLOOKUP(B425,【最新】商品一覧!C:M,4,0),"")&amp;""</f>
        <v xml:space="preserve"> ボディオイル</v>
      </c>
      <c r="F425" s="66" t="str">
        <f>IFERROR(VLOOKUP(B425,【最新】商品一覧!C:M,5,0),"")&amp;""</f>
        <v>118</v>
      </c>
      <c r="G425" s="63" t="str">
        <f>IFERROR(VLOOKUP(B425,【最新】商品一覧!C:M,6,0),"")&amp;""</f>
        <v>ml</v>
      </c>
      <c r="H425" s="60" t="str">
        <f>IFERROR(VLOOKUP(B425,【最新】商品一覧!C:M,7,0),"")&amp;""</f>
        <v>ユーカリ</v>
      </c>
      <c r="I425" s="167">
        <f>VLOOKUP(テーブル3[[#This Row],[品番]],【最新】商品一覧!C:J,8,FALSE)</f>
        <v>4000</v>
      </c>
      <c r="J425" s="164">
        <v>4800</v>
      </c>
      <c r="K425" s="142"/>
      <c r="L425" s="48">
        <f>VLOOKUP(テーブル3[[#This Row],[ブランド名]],ブランドリスト[#All],5,FALSE)</f>
        <v>23</v>
      </c>
    </row>
    <row r="426" spans="2:12" hidden="1">
      <c r="B426" s="151">
        <v>7422</v>
      </c>
      <c r="C426" s="63" t="str">
        <f>IFERROR(VLOOKUP(B426,【最新】商品一覧!C:M,2,0),"")</f>
        <v>elizabeth W／エリザベスダブリュー</v>
      </c>
      <c r="D426" s="58" t="str">
        <f>IFERROR(VLOOKUP(B426,【最新】商品一覧!C:M,3,0),"")</f>
        <v>クラフト</v>
      </c>
      <c r="E426" s="60" t="str">
        <f>IFERROR(VLOOKUP(B426,【最新】商品一覧!C:M,4,0),"")&amp;""</f>
        <v xml:space="preserve"> ボディオイル</v>
      </c>
      <c r="F426" s="66" t="str">
        <f>IFERROR(VLOOKUP(B426,【最新】商品一覧!C:M,5,0),"")&amp;""</f>
        <v>118</v>
      </c>
      <c r="G426" s="63" t="str">
        <f>IFERROR(VLOOKUP(B426,【最新】商品一覧!C:M,6,0),"")&amp;""</f>
        <v>ml</v>
      </c>
      <c r="H426" s="60" t="str">
        <f>IFERROR(VLOOKUP(B426,【最新】商品一覧!C:M,7,0),"")&amp;""</f>
        <v>グレープフルーツ</v>
      </c>
      <c r="I426" s="167">
        <f>VLOOKUP(テーブル3[[#This Row],[品番]],【最新】商品一覧!C:J,8,FALSE)</f>
        <v>4000</v>
      </c>
      <c r="J426" s="164">
        <v>4800</v>
      </c>
      <c r="K426" s="142"/>
      <c r="L426" s="48">
        <f>VLOOKUP(テーブル3[[#This Row],[ブランド名]],ブランドリスト[#All],5,FALSE)</f>
        <v>23</v>
      </c>
    </row>
    <row r="427" spans="2:12">
      <c r="B427" s="151">
        <v>7062</v>
      </c>
      <c r="C427" s="63" t="str">
        <f>IFERROR(VLOOKUP(B427,【最新】商品一覧!C:M,2,0),"")</f>
        <v>elizabeth W／エリザベスダブリュー</v>
      </c>
      <c r="D427" s="58" t="str">
        <f>IFERROR(VLOOKUP(B427,【最新】商品一覧!C:M,3,0),"")</f>
        <v>クラフト</v>
      </c>
      <c r="E427" s="60" t="str">
        <f>IFERROR(VLOOKUP(B427,【最新】商品一覧!C:M,4,0),"")&amp;""</f>
        <v>バスキューブ</v>
      </c>
      <c r="F427" s="66" t="str">
        <f>IFERROR(VLOOKUP(B427,【最新】商品一覧!C:M,5,0),"")&amp;""</f>
        <v>340</v>
      </c>
      <c r="G427" s="63" t="str">
        <f>IFERROR(VLOOKUP(B427,【最新】商品一覧!C:M,6,0),"")&amp;""</f>
        <v>g</v>
      </c>
      <c r="H427" s="60" t="str">
        <f>IFERROR(VLOOKUP(B427,【最新】商品一覧!C:M,7,0),"")&amp;""</f>
        <v>ラベンダー</v>
      </c>
      <c r="I427" s="167">
        <f>VLOOKUP(テーブル3[[#This Row],[品番]],【最新】商品一覧!C:J,8,FALSE)</f>
        <v>3600</v>
      </c>
      <c r="J427" s="164">
        <v>4200</v>
      </c>
      <c r="K427" s="142" t="s">
        <v>229</v>
      </c>
      <c r="L427" s="48">
        <f>VLOOKUP(テーブル3[[#This Row],[ブランド名]],ブランドリスト[#All],5,FALSE)</f>
        <v>23</v>
      </c>
    </row>
    <row r="428" spans="2:12" hidden="1">
      <c r="B428" s="151">
        <v>7072</v>
      </c>
      <c r="C428" s="63" t="str">
        <f>IFERROR(VLOOKUP(B428,【最新】商品一覧!C:M,2,0),"")</f>
        <v>elizabeth W／エリザベスダブリュー</v>
      </c>
      <c r="D428" s="58" t="str">
        <f>IFERROR(VLOOKUP(B428,【最新】商品一覧!C:M,3,0),"")</f>
        <v>クラフト</v>
      </c>
      <c r="E428" s="60" t="str">
        <f>IFERROR(VLOOKUP(B428,【最新】商品一覧!C:M,4,0),"")&amp;""</f>
        <v>バスキューブ</v>
      </c>
      <c r="F428" s="66" t="str">
        <f>IFERROR(VLOOKUP(B428,【最新】商品一覧!C:M,5,0),"")&amp;""</f>
        <v>340</v>
      </c>
      <c r="G428" s="63" t="str">
        <f>IFERROR(VLOOKUP(B428,【最新】商品一覧!C:M,6,0),"")&amp;""</f>
        <v>g</v>
      </c>
      <c r="H428" s="60" t="str">
        <f>IFERROR(VLOOKUP(B428,【最新】商品一覧!C:M,7,0),"")&amp;""</f>
        <v>ミントローズマリー</v>
      </c>
      <c r="I428" s="167">
        <f>VLOOKUP(テーブル3[[#This Row],[品番]],【最新】商品一覧!C:J,8,FALSE)</f>
        <v>3600</v>
      </c>
      <c r="J428" s="164">
        <v>4200</v>
      </c>
      <c r="K428" s="142"/>
      <c r="L428" s="48">
        <f>VLOOKUP(テーブル3[[#This Row],[ブランド名]],ブランドリスト[#All],5,FALSE)</f>
        <v>23</v>
      </c>
    </row>
    <row r="429" spans="2:12" hidden="1">
      <c r="B429" s="151">
        <v>7082</v>
      </c>
      <c r="C429" s="63" t="str">
        <f>IFERROR(VLOOKUP(B429,【最新】商品一覧!C:M,2,0),"")</f>
        <v>elizabeth W／エリザベスダブリュー</v>
      </c>
      <c r="D429" s="58" t="str">
        <f>IFERROR(VLOOKUP(B429,【最新】商品一覧!C:M,3,0),"")</f>
        <v>クラフト</v>
      </c>
      <c r="E429" s="60" t="str">
        <f>IFERROR(VLOOKUP(B429,【最新】商品一覧!C:M,4,0),"")&amp;""</f>
        <v>バスキューブ</v>
      </c>
      <c r="F429" s="66" t="str">
        <f>IFERROR(VLOOKUP(B429,【最新】商品一覧!C:M,5,0),"")&amp;""</f>
        <v>340</v>
      </c>
      <c r="G429" s="63" t="str">
        <f>IFERROR(VLOOKUP(B429,【最新】商品一覧!C:M,6,0),"")&amp;""</f>
        <v>g</v>
      </c>
      <c r="H429" s="60" t="str">
        <f>IFERROR(VLOOKUP(B429,【最新】商品一覧!C:M,7,0),"")&amp;""</f>
        <v>ユーカリ</v>
      </c>
      <c r="I429" s="167">
        <f>VLOOKUP(テーブル3[[#This Row],[品番]],【最新】商品一覧!C:J,8,FALSE)</f>
        <v>3600</v>
      </c>
      <c r="J429" s="164">
        <v>4200</v>
      </c>
      <c r="K429" s="142"/>
      <c r="L429" s="48">
        <f>VLOOKUP(テーブル3[[#This Row],[ブランド名]],ブランドリスト[#All],5,FALSE)</f>
        <v>23</v>
      </c>
    </row>
    <row r="430" spans="2:12" hidden="1">
      <c r="B430" s="151">
        <v>7423</v>
      </c>
      <c r="C430" s="63" t="str">
        <f>IFERROR(VLOOKUP(B430,【最新】商品一覧!C:M,2,0),"")</f>
        <v>elizabeth W／エリザベスダブリュー</v>
      </c>
      <c r="D430" s="58" t="str">
        <f>IFERROR(VLOOKUP(B430,【最新】商品一覧!C:M,3,0),"")</f>
        <v>クラフト</v>
      </c>
      <c r="E430" s="60" t="str">
        <f>IFERROR(VLOOKUP(B430,【最新】商品一覧!C:M,4,0),"")&amp;""</f>
        <v>バスキューブ</v>
      </c>
      <c r="F430" s="66" t="str">
        <f>IFERROR(VLOOKUP(B430,【最新】商品一覧!C:M,5,0),"")&amp;""</f>
        <v>340</v>
      </c>
      <c r="G430" s="63" t="str">
        <f>IFERROR(VLOOKUP(B430,【最新】商品一覧!C:M,6,0),"")&amp;""</f>
        <v>g</v>
      </c>
      <c r="H430" s="60" t="str">
        <f>IFERROR(VLOOKUP(B430,【最新】商品一覧!C:M,7,0),"")&amp;""</f>
        <v>グレープフルーツ</v>
      </c>
      <c r="I430" s="167">
        <f>VLOOKUP(テーブル3[[#This Row],[品番]],【最新】商品一覧!C:J,8,FALSE)</f>
        <v>3600</v>
      </c>
      <c r="J430" s="164">
        <v>4200</v>
      </c>
      <c r="K430" s="142"/>
      <c r="L430" s="48">
        <f>VLOOKUP(テーブル3[[#This Row],[ブランド名]],ブランドリスト[#All],5,FALSE)</f>
        <v>23</v>
      </c>
    </row>
    <row r="431" spans="2:12">
      <c r="B431" s="151">
        <v>7064</v>
      </c>
      <c r="C431" s="63" t="str">
        <f>IFERROR(VLOOKUP(B431,【最新】商品一覧!C:M,2,0),"")</f>
        <v>elizabeth W／エリザベスダブリュー</v>
      </c>
      <c r="D431" s="58" t="str">
        <f>IFERROR(VLOOKUP(B431,【最新】商品一覧!C:M,3,0),"")</f>
        <v>クラフト</v>
      </c>
      <c r="E431" s="60" t="str">
        <f>IFERROR(VLOOKUP(B431,【最新】商品一覧!C:M,4,0),"")&amp;""</f>
        <v>ハンドクリーム</v>
      </c>
      <c r="F431" s="66" t="str">
        <f>IFERROR(VLOOKUP(B431,【最新】商品一覧!C:M,5,0),"")&amp;""</f>
        <v>94</v>
      </c>
      <c r="G431" s="63" t="str">
        <f>IFERROR(VLOOKUP(B431,【最新】商品一覧!C:M,6,0),"")&amp;""</f>
        <v>g</v>
      </c>
      <c r="H431" s="60" t="str">
        <f>IFERROR(VLOOKUP(B431,【最新】商品一覧!C:M,7,0),"")&amp;""</f>
        <v>ラベンダー</v>
      </c>
      <c r="I431" s="167">
        <f>VLOOKUP(テーブル3[[#This Row],[品番]],【最新】商品一覧!C:J,8,FALSE)</f>
        <v>3600</v>
      </c>
      <c r="J431" s="164">
        <v>4200</v>
      </c>
      <c r="K431" s="142" t="s">
        <v>229</v>
      </c>
      <c r="L431" s="48">
        <f>VLOOKUP(テーブル3[[#This Row],[ブランド名]],ブランドリスト[#All],5,FALSE)</f>
        <v>23</v>
      </c>
    </row>
    <row r="432" spans="2:12" hidden="1">
      <c r="B432" s="151">
        <v>7074</v>
      </c>
      <c r="C432" s="63" t="str">
        <f>IFERROR(VLOOKUP(B432,【最新】商品一覧!C:M,2,0),"")</f>
        <v>elizabeth W／エリザベスダブリュー</v>
      </c>
      <c r="D432" s="58" t="str">
        <f>IFERROR(VLOOKUP(B432,【最新】商品一覧!C:M,3,0),"")</f>
        <v>クラフト</v>
      </c>
      <c r="E432" s="60" t="str">
        <f>IFERROR(VLOOKUP(B432,【最新】商品一覧!C:M,4,0),"")&amp;""</f>
        <v>ハンドクリーム</v>
      </c>
      <c r="F432" s="66" t="str">
        <f>IFERROR(VLOOKUP(B432,【最新】商品一覧!C:M,5,0),"")&amp;""</f>
        <v>94</v>
      </c>
      <c r="G432" s="63" t="str">
        <f>IFERROR(VLOOKUP(B432,【最新】商品一覧!C:M,6,0),"")&amp;""</f>
        <v>g</v>
      </c>
      <c r="H432" s="60" t="str">
        <f>IFERROR(VLOOKUP(B432,【最新】商品一覧!C:M,7,0),"")&amp;""</f>
        <v>ミントローズマリー</v>
      </c>
      <c r="I432" s="167">
        <f>VLOOKUP(テーブル3[[#This Row],[品番]],【最新】商品一覧!C:J,8,FALSE)</f>
        <v>3600</v>
      </c>
      <c r="J432" s="164">
        <v>4200</v>
      </c>
      <c r="K432" s="142"/>
      <c r="L432" s="48">
        <f>VLOOKUP(テーブル3[[#This Row],[ブランド名]],ブランドリスト[#All],5,FALSE)</f>
        <v>23</v>
      </c>
    </row>
    <row r="433" spans="2:12" hidden="1">
      <c r="B433" s="151">
        <v>7084</v>
      </c>
      <c r="C433" s="63" t="str">
        <f>IFERROR(VLOOKUP(B433,【最新】商品一覧!C:M,2,0),"")</f>
        <v>elizabeth W／エリザベスダブリュー</v>
      </c>
      <c r="D433" s="58" t="str">
        <f>IFERROR(VLOOKUP(B433,【最新】商品一覧!C:M,3,0),"")</f>
        <v>クラフト</v>
      </c>
      <c r="E433" s="60" t="str">
        <f>IFERROR(VLOOKUP(B433,【最新】商品一覧!C:M,4,0),"")&amp;""</f>
        <v>ハンドクリーム</v>
      </c>
      <c r="F433" s="66" t="str">
        <f>IFERROR(VLOOKUP(B433,【最新】商品一覧!C:M,5,0),"")&amp;""</f>
        <v>94</v>
      </c>
      <c r="G433" s="63" t="str">
        <f>IFERROR(VLOOKUP(B433,【最新】商品一覧!C:M,6,0),"")&amp;""</f>
        <v>g</v>
      </c>
      <c r="H433" s="60" t="str">
        <f>IFERROR(VLOOKUP(B433,【最新】商品一覧!C:M,7,0),"")&amp;""</f>
        <v>ユーカリ</v>
      </c>
      <c r="I433" s="167">
        <f>VLOOKUP(テーブル3[[#This Row],[品番]],【最新】商品一覧!C:J,8,FALSE)</f>
        <v>3600</v>
      </c>
      <c r="J433" s="164">
        <v>4200</v>
      </c>
      <c r="K433" s="142"/>
      <c r="L433" s="48">
        <f>VLOOKUP(テーブル3[[#This Row],[ブランド名]],ブランドリスト[#All],5,FALSE)</f>
        <v>23</v>
      </c>
    </row>
    <row r="434" spans="2:12" hidden="1">
      <c r="B434" s="151">
        <v>7425</v>
      </c>
      <c r="C434" s="63" t="str">
        <f>IFERROR(VLOOKUP(B434,【最新】商品一覧!C:M,2,0),"")</f>
        <v>elizabeth W／エリザベスダブリュー</v>
      </c>
      <c r="D434" s="58" t="str">
        <f>IFERROR(VLOOKUP(B434,【最新】商品一覧!C:M,3,0),"")</f>
        <v>クラフト</v>
      </c>
      <c r="E434" s="60" t="str">
        <f>IFERROR(VLOOKUP(B434,【最新】商品一覧!C:M,4,0),"")&amp;""</f>
        <v>ハンドクリーム</v>
      </c>
      <c r="F434" s="66" t="str">
        <f>IFERROR(VLOOKUP(B434,【最新】商品一覧!C:M,5,0),"")&amp;""</f>
        <v>94</v>
      </c>
      <c r="G434" s="63" t="str">
        <f>IFERROR(VLOOKUP(B434,【最新】商品一覧!C:M,6,0),"")&amp;""</f>
        <v>g</v>
      </c>
      <c r="H434" s="60" t="str">
        <f>IFERROR(VLOOKUP(B434,【最新】商品一覧!C:M,7,0),"")&amp;""</f>
        <v>グレープフルーツ</v>
      </c>
      <c r="I434" s="167">
        <f>VLOOKUP(テーブル3[[#This Row],[品番]],【最新】商品一覧!C:J,8,FALSE)</f>
        <v>3600</v>
      </c>
      <c r="J434" s="164">
        <v>4200</v>
      </c>
      <c r="K434" s="142"/>
      <c r="L434" s="48">
        <f>VLOOKUP(テーブル3[[#This Row],[ブランド名]],ブランドリスト[#All],5,FALSE)</f>
        <v>23</v>
      </c>
    </row>
    <row r="435" spans="2:12">
      <c r="B435" s="151">
        <v>7060</v>
      </c>
      <c r="C435" s="63" t="str">
        <f>IFERROR(VLOOKUP(B435,【最新】商品一覧!C:M,2,0),"")</f>
        <v>elizabeth W／エリザベスダブリュー</v>
      </c>
      <c r="D435" s="58" t="str">
        <f>IFERROR(VLOOKUP(B435,【最新】商品一覧!C:M,3,0),"")</f>
        <v>クラフト</v>
      </c>
      <c r="E435" s="60" t="str">
        <f>IFERROR(VLOOKUP(B435,【最新】商品一覧!C:M,4,0),"")&amp;""</f>
        <v>バスソルト</v>
      </c>
      <c r="F435" s="66" t="str">
        <f>IFERROR(VLOOKUP(B435,【最新】商品一覧!C:M,5,0),"")&amp;""</f>
        <v>454</v>
      </c>
      <c r="G435" s="63" t="str">
        <f>IFERROR(VLOOKUP(B435,【最新】商品一覧!C:M,6,0),"")&amp;""</f>
        <v>g</v>
      </c>
      <c r="H435" s="60" t="str">
        <f>IFERROR(VLOOKUP(B435,【最新】商品一覧!C:M,7,0),"")&amp;""</f>
        <v>ラベンダー</v>
      </c>
      <c r="I435" s="167">
        <f>VLOOKUP(テーブル3[[#This Row],[品番]],【最新】商品一覧!C:J,8,FALSE)</f>
        <v>3000</v>
      </c>
      <c r="J435" s="164">
        <v>3600</v>
      </c>
      <c r="K435" s="142" t="s">
        <v>229</v>
      </c>
      <c r="L435" s="48">
        <f>VLOOKUP(テーブル3[[#This Row],[ブランド名]],ブランドリスト[#All],5,FALSE)</f>
        <v>23</v>
      </c>
    </row>
    <row r="436" spans="2:12" hidden="1">
      <c r="B436" s="151">
        <v>7070</v>
      </c>
      <c r="C436" s="63" t="str">
        <f>IFERROR(VLOOKUP(B436,【最新】商品一覧!C:M,2,0),"")</f>
        <v>elizabeth W／エリザベスダブリュー</v>
      </c>
      <c r="D436" s="58" t="str">
        <f>IFERROR(VLOOKUP(B436,【最新】商品一覧!C:M,3,0),"")</f>
        <v>クラフト</v>
      </c>
      <c r="E436" s="60" t="str">
        <f>IFERROR(VLOOKUP(B436,【最新】商品一覧!C:M,4,0),"")&amp;""</f>
        <v>バスソルト</v>
      </c>
      <c r="F436" s="66" t="str">
        <f>IFERROR(VLOOKUP(B436,【最新】商品一覧!C:M,5,0),"")&amp;""</f>
        <v>454</v>
      </c>
      <c r="G436" s="63" t="str">
        <f>IFERROR(VLOOKUP(B436,【最新】商品一覧!C:M,6,0),"")&amp;""</f>
        <v>g</v>
      </c>
      <c r="H436" s="60" t="str">
        <f>IFERROR(VLOOKUP(B436,【最新】商品一覧!C:M,7,0),"")&amp;""</f>
        <v>ミントローズマリー</v>
      </c>
      <c r="I436" s="167">
        <f>VLOOKUP(テーブル3[[#This Row],[品番]],【最新】商品一覧!C:J,8,FALSE)</f>
        <v>3000</v>
      </c>
      <c r="J436" s="164">
        <v>3600</v>
      </c>
      <c r="K436" s="142"/>
      <c r="L436" s="48">
        <f>VLOOKUP(テーブル3[[#This Row],[ブランド名]],ブランドリスト[#All],5,FALSE)</f>
        <v>23</v>
      </c>
    </row>
    <row r="437" spans="2:12" hidden="1">
      <c r="B437" s="151">
        <v>7080</v>
      </c>
      <c r="C437" s="63" t="str">
        <f>IFERROR(VLOOKUP(B437,【最新】商品一覧!C:M,2,0),"")</f>
        <v>elizabeth W／エリザベスダブリュー</v>
      </c>
      <c r="D437" s="58" t="str">
        <f>IFERROR(VLOOKUP(B437,【最新】商品一覧!C:M,3,0),"")</f>
        <v>クラフト</v>
      </c>
      <c r="E437" s="60" t="str">
        <f>IFERROR(VLOOKUP(B437,【最新】商品一覧!C:M,4,0),"")&amp;""</f>
        <v>バスソルト</v>
      </c>
      <c r="F437" s="66" t="str">
        <f>IFERROR(VLOOKUP(B437,【最新】商品一覧!C:M,5,0),"")&amp;""</f>
        <v>454</v>
      </c>
      <c r="G437" s="63" t="str">
        <f>IFERROR(VLOOKUP(B437,【最新】商品一覧!C:M,6,0),"")&amp;""</f>
        <v>g</v>
      </c>
      <c r="H437" s="60" t="str">
        <f>IFERROR(VLOOKUP(B437,【最新】商品一覧!C:M,7,0),"")&amp;""</f>
        <v>ユーカリ</v>
      </c>
      <c r="I437" s="167">
        <f>VLOOKUP(テーブル3[[#This Row],[品番]],【最新】商品一覧!C:J,8,FALSE)</f>
        <v>3000</v>
      </c>
      <c r="J437" s="164">
        <v>3600</v>
      </c>
      <c r="K437" s="142"/>
      <c r="L437" s="48">
        <f>VLOOKUP(テーブル3[[#This Row],[ブランド名]],ブランドリスト[#All],5,FALSE)</f>
        <v>23</v>
      </c>
    </row>
    <row r="438" spans="2:12" hidden="1">
      <c r="B438" s="151">
        <v>7421</v>
      </c>
      <c r="C438" s="63" t="str">
        <f>IFERROR(VLOOKUP(B438,【最新】商品一覧!C:M,2,0),"")</f>
        <v>elizabeth W／エリザベスダブリュー</v>
      </c>
      <c r="D438" s="58" t="str">
        <f>IFERROR(VLOOKUP(B438,【最新】商品一覧!C:M,3,0),"")</f>
        <v>クラフト</v>
      </c>
      <c r="E438" s="60" t="str">
        <f>IFERROR(VLOOKUP(B438,【最新】商品一覧!C:M,4,0),"")&amp;""</f>
        <v>バスソルト</v>
      </c>
      <c r="F438" s="66" t="str">
        <f>IFERROR(VLOOKUP(B438,【最新】商品一覧!C:M,5,0),"")&amp;""</f>
        <v>454</v>
      </c>
      <c r="G438" s="63" t="str">
        <f>IFERROR(VLOOKUP(B438,【最新】商品一覧!C:M,6,0),"")&amp;""</f>
        <v>g</v>
      </c>
      <c r="H438" s="60" t="str">
        <f>IFERROR(VLOOKUP(B438,【最新】商品一覧!C:M,7,0),"")&amp;""</f>
        <v>グレープフルーツ</v>
      </c>
      <c r="I438" s="167">
        <f>VLOOKUP(テーブル3[[#This Row],[品番]],【最新】商品一覧!C:J,8,FALSE)</f>
        <v>3000</v>
      </c>
      <c r="J438" s="164">
        <v>3600</v>
      </c>
      <c r="K438" s="142"/>
      <c r="L438" s="48">
        <f>VLOOKUP(テーブル3[[#This Row],[ブランド名]],ブランドリスト[#All],5,FALSE)</f>
        <v>23</v>
      </c>
    </row>
    <row r="439" spans="2:12">
      <c r="B439" s="151">
        <v>7065</v>
      </c>
      <c r="C439" s="63" t="str">
        <f>IFERROR(VLOOKUP(B439,【最新】商品一覧!C:M,2,0),"")</f>
        <v>elizabeth W／エリザベスダブリュー</v>
      </c>
      <c r="D439" s="58" t="str">
        <f>IFERROR(VLOOKUP(B439,【最新】商品一覧!C:M,3,0),"")</f>
        <v>クラフト</v>
      </c>
      <c r="E439" s="60" t="str">
        <f>IFERROR(VLOOKUP(B439,【最新】商品一覧!C:M,4,0),"")&amp;""</f>
        <v>ピローミスト</v>
      </c>
      <c r="F439" s="66" t="str">
        <f>IFERROR(VLOOKUP(B439,【最新】商品一覧!C:M,5,0),"")&amp;""</f>
        <v>60</v>
      </c>
      <c r="G439" s="63" t="str">
        <f>IFERROR(VLOOKUP(B439,【最新】商品一覧!C:M,6,0),"")&amp;""</f>
        <v>ml</v>
      </c>
      <c r="H439" s="60" t="str">
        <f>IFERROR(VLOOKUP(B439,【最新】商品一覧!C:M,7,0),"")&amp;""</f>
        <v>ラベンダー</v>
      </c>
      <c r="I439" s="167">
        <f>VLOOKUP(テーブル3[[#This Row],[品番]],【最新】商品一覧!C:J,8,FALSE)</f>
        <v>1600</v>
      </c>
      <c r="J439" s="164">
        <v>2000</v>
      </c>
      <c r="K439" s="142" t="s">
        <v>229</v>
      </c>
      <c r="L439" s="48">
        <f>VLOOKUP(テーブル3[[#This Row],[ブランド名]],ブランドリスト[#All],5,FALSE)</f>
        <v>23</v>
      </c>
    </row>
    <row r="440" spans="2:12" hidden="1">
      <c r="B440" s="151">
        <v>7075</v>
      </c>
      <c r="C440" s="63" t="str">
        <f>IFERROR(VLOOKUP(B440,【最新】商品一覧!C:M,2,0),"")</f>
        <v>elizabeth W／エリザベスダブリュー</v>
      </c>
      <c r="D440" s="58" t="str">
        <f>IFERROR(VLOOKUP(B440,【最新】商品一覧!C:M,3,0),"")</f>
        <v>クラフト</v>
      </c>
      <c r="E440" s="60" t="str">
        <f>IFERROR(VLOOKUP(B440,【最新】商品一覧!C:M,4,0),"")&amp;""</f>
        <v>ピローミスト</v>
      </c>
      <c r="F440" s="66" t="str">
        <f>IFERROR(VLOOKUP(B440,【最新】商品一覧!C:M,5,0),"")&amp;""</f>
        <v>60</v>
      </c>
      <c r="G440" s="63" t="str">
        <f>IFERROR(VLOOKUP(B440,【最新】商品一覧!C:M,6,0),"")&amp;""</f>
        <v>ml</v>
      </c>
      <c r="H440" s="60" t="str">
        <f>IFERROR(VLOOKUP(B440,【最新】商品一覧!C:M,7,0),"")&amp;""</f>
        <v>ミントローズマリー</v>
      </c>
      <c r="I440" s="167">
        <f>VLOOKUP(テーブル3[[#This Row],[品番]],【最新】商品一覧!C:J,8,FALSE)</f>
        <v>1600</v>
      </c>
      <c r="J440" s="164">
        <v>2000</v>
      </c>
      <c r="K440" s="142"/>
      <c r="L440" s="48">
        <f>VLOOKUP(テーブル3[[#This Row],[ブランド名]],ブランドリスト[#All],5,FALSE)</f>
        <v>23</v>
      </c>
    </row>
    <row r="441" spans="2:12" hidden="1">
      <c r="B441" s="151">
        <v>7085</v>
      </c>
      <c r="C441" s="63" t="str">
        <f>IFERROR(VLOOKUP(B441,【最新】商品一覧!C:M,2,0),"")</f>
        <v>elizabeth W／エリザベスダブリュー</v>
      </c>
      <c r="D441" s="58" t="str">
        <f>IFERROR(VLOOKUP(B441,【最新】商品一覧!C:M,3,0),"")</f>
        <v>クラフト</v>
      </c>
      <c r="E441" s="60" t="str">
        <f>IFERROR(VLOOKUP(B441,【最新】商品一覧!C:M,4,0),"")&amp;""</f>
        <v>ピローミスト</v>
      </c>
      <c r="F441" s="66" t="str">
        <f>IFERROR(VLOOKUP(B441,【最新】商品一覧!C:M,5,0),"")&amp;""</f>
        <v>60</v>
      </c>
      <c r="G441" s="63" t="str">
        <f>IFERROR(VLOOKUP(B441,【最新】商品一覧!C:M,6,0),"")&amp;""</f>
        <v>ml</v>
      </c>
      <c r="H441" s="60" t="str">
        <f>IFERROR(VLOOKUP(B441,【最新】商品一覧!C:M,7,0),"")&amp;""</f>
        <v>ユーカリ</v>
      </c>
      <c r="I441" s="167">
        <f>VLOOKUP(テーブル3[[#This Row],[品番]],【最新】商品一覧!C:J,8,FALSE)</f>
        <v>1600</v>
      </c>
      <c r="J441" s="164">
        <v>2000</v>
      </c>
      <c r="K441" s="142"/>
      <c r="L441" s="48">
        <f>VLOOKUP(テーブル3[[#This Row],[ブランド名]],ブランドリスト[#All],5,FALSE)</f>
        <v>23</v>
      </c>
    </row>
    <row r="442" spans="2:12" hidden="1">
      <c r="B442" s="151">
        <v>7426</v>
      </c>
      <c r="C442" s="63" t="str">
        <f>IFERROR(VLOOKUP(B442,【最新】商品一覧!C:M,2,0),"")</f>
        <v>elizabeth W／エリザベスダブリュー</v>
      </c>
      <c r="D442" s="58" t="str">
        <f>IFERROR(VLOOKUP(B442,【最新】商品一覧!C:M,3,0),"")</f>
        <v>クラフト</v>
      </c>
      <c r="E442" s="60" t="str">
        <f>IFERROR(VLOOKUP(B442,【最新】商品一覧!C:M,4,0),"")&amp;""</f>
        <v>ピローミスト</v>
      </c>
      <c r="F442" s="66" t="str">
        <f>IFERROR(VLOOKUP(B442,【最新】商品一覧!C:M,5,0),"")&amp;""</f>
        <v>60</v>
      </c>
      <c r="G442" s="63" t="str">
        <f>IFERROR(VLOOKUP(B442,【最新】商品一覧!C:M,6,0),"")&amp;""</f>
        <v>ml</v>
      </c>
      <c r="H442" s="60" t="str">
        <f>IFERROR(VLOOKUP(B442,【最新】商品一覧!C:M,7,0),"")&amp;""</f>
        <v>グレープフルーツ</v>
      </c>
      <c r="I442" s="167">
        <f>VLOOKUP(テーブル3[[#This Row],[品番]],【最新】商品一覧!C:J,8,FALSE)</f>
        <v>1600</v>
      </c>
      <c r="J442" s="164">
        <v>2000</v>
      </c>
      <c r="K442" s="142"/>
      <c r="L442" s="48">
        <f>VLOOKUP(テーブル3[[#This Row],[ブランド名]],ブランドリスト[#All],5,FALSE)</f>
        <v>23</v>
      </c>
    </row>
    <row r="443" spans="2:12">
      <c r="B443" s="151">
        <v>7116</v>
      </c>
      <c r="C443" s="63" t="str">
        <f>IFERROR(VLOOKUP(B443,【最新】商品一覧!C:M,2,0),"")</f>
        <v>elizabeth W／エリザベスダブリュー</v>
      </c>
      <c r="D443" s="58" t="str">
        <f>IFERROR(VLOOKUP(B443,【最新】商品一覧!C:M,3,0),"")</f>
        <v>シグネチャー</v>
      </c>
      <c r="E443" s="60" t="str">
        <f>IFERROR(VLOOKUP(B443,【最新】商品一覧!C:M,4,0),"")&amp;""</f>
        <v>オードパフューム</v>
      </c>
      <c r="F443" s="66" t="str">
        <f>IFERROR(VLOOKUP(B443,【最新】商品一覧!C:M,5,0),"")&amp;""</f>
        <v>50</v>
      </c>
      <c r="G443" s="63" t="str">
        <f>IFERROR(VLOOKUP(B443,【最新】商品一覧!C:M,6,0),"")&amp;""</f>
        <v>ml</v>
      </c>
      <c r="H443" s="60" t="str">
        <f>IFERROR(VLOOKUP(B443,【最新】商品一覧!C:M,7,0),"")&amp;""</f>
        <v>ベティベール</v>
      </c>
      <c r="I443" s="167">
        <f>VLOOKUP(テーブル3[[#This Row],[品番]],【最新】商品一覧!C:J,8,FALSE)</f>
        <v>9000</v>
      </c>
      <c r="J443" s="164">
        <v>12000</v>
      </c>
      <c r="K443" s="142" t="s">
        <v>229</v>
      </c>
      <c r="L443" s="48">
        <f>VLOOKUP(テーブル3[[#This Row],[ブランド名]],ブランドリスト[#All],5,FALSE)</f>
        <v>23</v>
      </c>
    </row>
    <row r="444" spans="2:12" hidden="1">
      <c r="B444" s="151">
        <v>7128</v>
      </c>
      <c r="C444" s="63" t="str">
        <f>IFERROR(VLOOKUP(B444,【最新】商品一覧!C:M,2,0),"")</f>
        <v>elizabeth W／エリザベスダブリュー</v>
      </c>
      <c r="D444" s="58" t="str">
        <f>IFERROR(VLOOKUP(B444,【最新】商品一覧!C:M,3,0),"")</f>
        <v>シグネチャー</v>
      </c>
      <c r="E444" s="60" t="str">
        <f>IFERROR(VLOOKUP(B444,【最新】商品一覧!C:M,4,0),"")&amp;""</f>
        <v>オードパフューム</v>
      </c>
      <c r="F444" s="66" t="str">
        <f>IFERROR(VLOOKUP(B444,【最新】商品一覧!C:M,5,0),"")&amp;""</f>
        <v>50</v>
      </c>
      <c r="G444" s="63" t="str">
        <f>IFERROR(VLOOKUP(B444,【最新】商品一覧!C:M,6,0),"")&amp;""</f>
        <v>ml</v>
      </c>
      <c r="H444" s="60" t="str">
        <f>IFERROR(VLOOKUP(B444,【最新】商品一覧!C:M,7,0),"")&amp;""</f>
        <v>マグノリア</v>
      </c>
      <c r="I444" s="167">
        <f>VLOOKUP(テーブル3[[#This Row],[品番]],【最新】商品一覧!C:J,8,FALSE)</f>
        <v>9000</v>
      </c>
      <c r="J444" s="164">
        <v>12000</v>
      </c>
      <c r="K444" s="142"/>
      <c r="L444" s="48">
        <f>VLOOKUP(テーブル3[[#This Row],[ブランド名]],ブランドリスト[#All],5,FALSE)</f>
        <v>23</v>
      </c>
    </row>
    <row r="445" spans="2:12" hidden="1">
      <c r="B445" s="151">
        <v>7138</v>
      </c>
      <c r="C445" s="63" t="str">
        <f>IFERROR(VLOOKUP(B445,【最新】商品一覧!C:M,2,0),"")</f>
        <v>elizabeth W／エリザベスダブリュー</v>
      </c>
      <c r="D445" s="58" t="str">
        <f>IFERROR(VLOOKUP(B445,【最新】商品一覧!C:M,3,0),"")</f>
        <v>シグネチャー</v>
      </c>
      <c r="E445" s="60" t="str">
        <f>IFERROR(VLOOKUP(B445,【最新】商品一覧!C:M,4,0),"")&amp;""</f>
        <v>オードパフューム</v>
      </c>
      <c r="F445" s="66" t="str">
        <f>IFERROR(VLOOKUP(B445,【最新】商品一覧!C:M,5,0),"")&amp;""</f>
        <v>50</v>
      </c>
      <c r="G445" s="63" t="str">
        <f>IFERROR(VLOOKUP(B445,【最新】商品一覧!C:M,6,0),"")&amp;""</f>
        <v>ml</v>
      </c>
      <c r="H445" s="60" t="str">
        <f>IFERROR(VLOOKUP(B445,【最新】商品一覧!C:M,7,0),"")&amp;""</f>
        <v>ティー</v>
      </c>
      <c r="I445" s="167">
        <f>VLOOKUP(テーブル3[[#This Row],[品番]],【最新】商品一覧!C:J,8,FALSE)</f>
        <v>9000</v>
      </c>
      <c r="J445" s="164">
        <v>12000</v>
      </c>
      <c r="K445" s="142"/>
      <c r="L445" s="48">
        <f>VLOOKUP(テーブル3[[#This Row],[ブランド名]],ブランドリスト[#All],5,FALSE)</f>
        <v>23</v>
      </c>
    </row>
    <row r="446" spans="2:12" hidden="1">
      <c r="B446" s="151">
        <v>7143</v>
      </c>
      <c r="C446" s="63" t="str">
        <f>IFERROR(VLOOKUP(B446,【最新】商品一覧!C:M,2,0),"")</f>
        <v>elizabeth W／エリザベスダブリュー</v>
      </c>
      <c r="D446" s="58" t="str">
        <f>IFERROR(VLOOKUP(B446,【最新】商品一覧!C:M,3,0),"")</f>
        <v>シグネチャー</v>
      </c>
      <c r="E446" s="60" t="str">
        <f>IFERROR(VLOOKUP(B446,【最新】商品一覧!C:M,4,0),"")&amp;""</f>
        <v>オードパフューム</v>
      </c>
      <c r="F446" s="66" t="str">
        <f>IFERROR(VLOOKUP(B446,【最新】商品一覧!C:M,5,0),"")&amp;""</f>
        <v>50</v>
      </c>
      <c r="G446" s="63" t="str">
        <f>IFERROR(VLOOKUP(B446,【最新】商品一覧!C:M,6,0),"")&amp;""</f>
        <v>ml</v>
      </c>
      <c r="H446" s="60" t="str">
        <f>IFERROR(VLOOKUP(B446,【最新】商品一覧!C:M,7,0),"")&amp;""</f>
        <v>ローズ</v>
      </c>
      <c r="I446" s="167">
        <f>VLOOKUP(テーブル3[[#This Row],[品番]],【最新】商品一覧!C:J,8,FALSE)</f>
        <v>9000</v>
      </c>
      <c r="J446" s="164">
        <v>12000</v>
      </c>
      <c r="K446" s="142"/>
      <c r="L446" s="48">
        <f>VLOOKUP(テーブル3[[#This Row],[ブランド名]],ブランドリスト[#All],5,FALSE)</f>
        <v>23</v>
      </c>
    </row>
    <row r="447" spans="2:12">
      <c r="B447" s="151">
        <v>7115</v>
      </c>
      <c r="C447" s="63" t="str">
        <f>IFERROR(VLOOKUP(B447,【最新】商品一覧!C:M,2,0),"")</f>
        <v>elizabeth W／エリザベスダブリュー</v>
      </c>
      <c r="D447" s="58" t="str">
        <f>IFERROR(VLOOKUP(B447,【最新】商品一覧!C:M,3,0),"")</f>
        <v>シグネチャー</v>
      </c>
      <c r="E447" s="60" t="str">
        <f>IFERROR(VLOOKUP(B447,【最新】商品一覧!C:M,4,0),"")&amp;""</f>
        <v>ロールオン</v>
      </c>
      <c r="F447" s="66" t="str">
        <f>IFERROR(VLOOKUP(B447,【最新】商品一覧!C:M,5,0),"")&amp;""</f>
        <v>10</v>
      </c>
      <c r="G447" s="63" t="str">
        <f>IFERROR(VLOOKUP(B447,【最新】商品一覧!C:M,6,0),"")&amp;""</f>
        <v>ml</v>
      </c>
      <c r="H447" s="60" t="str">
        <f>IFERROR(VLOOKUP(B447,【最新】商品一覧!C:M,7,0),"")&amp;""</f>
        <v>ベティベール</v>
      </c>
      <c r="I447" s="167">
        <f>VLOOKUP(テーブル3[[#This Row],[品番]],【最新】商品一覧!C:J,8,FALSE)</f>
        <v>4800</v>
      </c>
      <c r="J447" s="164">
        <v>5600</v>
      </c>
      <c r="K447" s="142" t="s">
        <v>229</v>
      </c>
      <c r="L447" s="48">
        <f>VLOOKUP(テーブル3[[#This Row],[ブランド名]],ブランドリスト[#All],5,FALSE)</f>
        <v>23</v>
      </c>
    </row>
    <row r="448" spans="2:12" hidden="1">
      <c r="B448" s="151">
        <v>7127</v>
      </c>
      <c r="C448" s="63" t="str">
        <f>IFERROR(VLOOKUP(B448,【最新】商品一覧!C:M,2,0),"")</f>
        <v>elizabeth W／エリザベスダブリュー</v>
      </c>
      <c r="D448" s="58" t="str">
        <f>IFERROR(VLOOKUP(B448,【最新】商品一覧!C:M,3,0),"")</f>
        <v>シグネチャー</v>
      </c>
      <c r="E448" s="60" t="str">
        <f>IFERROR(VLOOKUP(B448,【最新】商品一覧!C:M,4,0),"")&amp;""</f>
        <v>ロールオン</v>
      </c>
      <c r="F448" s="66" t="str">
        <f>IFERROR(VLOOKUP(B448,【最新】商品一覧!C:M,5,0),"")&amp;""</f>
        <v>10</v>
      </c>
      <c r="G448" s="63" t="str">
        <f>IFERROR(VLOOKUP(B448,【最新】商品一覧!C:M,6,0),"")&amp;""</f>
        <v>ml</v>
      </c>
      <c r="H448" s="60" t="str">
        <f>IFERROR(VLOOKUP(B448,【最新】商品一覧!C:M,7,0),"")&amp;""</f>
        <v>マグノリア</v>
      </c>
      <c r="I448" s="167">
        <f>VLOOKUP(テーブル3[[#This Row],[品番]],【最新】商品一覧!C:J,8,FALSE)</f>
        <v>4800</v>
      </c>
      <c r="J448" s="164">
        <v>5600</v>
      </c>
      <c r="K448" s="142"/>
      <c r="L448" s="48">
        <f>VLOOKUP(テーブル3[[#This Row],[ブランド名]],ブランドリスト[#All],5,FALSE)</f>
        <v>23</v>
      </c>
    </row>
    <row r="449" spans="2:12" hidden="1">
      <c r="B449" s="151">
        <v>7137</v>
      </c>
      <c r="C449" s="63" t="str">
        <f>IFERROR(VLOOKUP(B449,【最新】商品一覧!C:M,2,0),"")</f>
        <v>elizabeth W／エリザベスダブリュー</v>
      </c>
      <c r="D449" s="58" t="str">
        <f>IFERROR(VLOOKUP(B449,【最新】商品一覧!C:M,3,0),"")</f>
        <v>シグネチャー</v>
      </c>
      <c r="E449" s="60" t="str">
        <f>IFERROR(VLOOKUP(B449,【最新】商品一覧!C:M,4,0),"")&amp;""</f>
        <v>ロールオン</v>
      </c>
      <c r="F449" s="66" t="str">
        <f>IFERROR(VLOOKUP(B449,【最新】商品一覧!C:M,5,0),"")&amp;""</f>
        <v>10</v>
      </c>
      <c r="G449" s="63" t="str">
        <f>IFERROR(VLOOKUP(B449,【最新】商品一覧!C:M,6,0),"")&amp;""</f>
        <v>ml</v>
      </c>
      <c r="H449" s="60" t="str">
        <f>IFERROR(VLOOKUP(B449,【最新】商品一覧!C:M,7,0),"")&amp;""</f>
        <v>ティー</v>
      </c>
      <c r="I449" s="167">
        <f>VLOOKUP(テーブル3[[#This Row],[品番]],【最新】商品一覧!C:J,8,FALSE)</f>
        <v>4800</v>
      </c>
      <c r="J449" s="164">
        <v>5600</v>
      </c>
      <c r="K449" s="142"/>
      <c r="L449" s="48">
        <f>VLOOKUP(テーブル3[[#This Row],[ブランド名]],ブランドリスト[#All],5,FALSE)</f>
        <v>23</v>
      </c>
    </row>
    <row r="450" spans="2:12" hidden="1">
      <c r="B450" s="151">
        <v>7145</v>
      </c>
      <c r="C450" s="63" t="str">
        <f>IFERROR(VLOOKUP(B450,【最新】商品一覧!C:M,2,0),"")</f>
        <v>elizabeth W／エリザベスダブリュー</v>
      </c>
      <c r="D450" s="58" t="str">
        <f>IFERROR(VLOOKUP(B450,【最新】商品一覧!C:M,3,0),"")</f>
        <v>シグネチャー</v>
      </c>
      <c r="E450" s="60" t="str">
        <f>IFERROR(VLOOKUP(B450,【最新】商品一覧!C:M,4,0),"")&amp;""</f>
        <v>ロールオン</v>
      </c>
      <c r="F450" s="66" t="str">
        <f>IFERROR(VLOOKUP(B450,【最新】商品一覧!C:M,5,0),"")&amp;""</f>
        <v>10</v>
      </c>
      <c r="G450" s="63" t="str">
        <f>IFERROR(VLOOKUP(B450,【最新】商品一覧!C:M,6,0),"")&amp;""</f>
        <v>ml</v>
      </c>
      <c r="H450" s="60" t="str">
        <f>IFERROR(VLOOKUP(B450,【最新】商品一覧!C:M,7,0),"")&amp;""</f>
        <v>ローズ</v>
      </c>
      <c r="I450" s="167">
        <f>VLOOKUP(テーブル3[[#This Row],[品番]],【最新】商品一覧!C:J,8,FALSE)</f>
        <v>4800</v>
      </c>
      <c r="J450" s="164">
        <v>5600</v>
      </c>
      <c r="K450" s="142"/>
      <c r="L450" s="48">
        <f>VLOOKUP(テーブル3[[#This Row],[ブランド名]],ブランドリスト[#All],5,FALSE)</f>
        <v>23</v>
      </c>
    </row>
    <row r="451" spans="2:12">
      <c r="B451" s="151">
        <v>7101</v>
      </c>
      <c r="C451" s="63" t="str">
        <f>IFERROR(VLOOKUP(B451,【最新】商品一覧!C:M,2,0),"")</f>
        <v>elizabeth W／エリザベスダブリュー</v>
      </c>
      <c r="D451" s="58" t="str">
        <f>IFERROR(VLOOKUP(B451,【最新】商品一覧!C:M,3,0),"")</f>
        <v>シグネチャー</v>
      </c>
      <c r="E451" s="60" t="str">
        <f>IFERROR(VLOOKUP(B451,【最新】商品一覧!C:M,4,0),"")&amp;""</f>
        <v>ボディオイル</v>
      </c>
      <c r="F451" s="66" t="str">
        <f>IFERROR(VLOOKUP(B451,【最新】商品一覧!C:M,5,0),"")&amp;""</f>
        <v>118</v>
      </c>
      <c r="G451" s="63" t="str">
        <f>IFERROR(VLOOKUP(B451,【最新】商品一覧!C:M,6,0),"")&amp;""</f>
        <v>ml</v>
      </c>
      <c r="H451" s="60" t="str">
        <f>IFERROR(VLOOKUP(B451,【最新】商品一覧!C:M,7,0),"")&amp;""</f>
        <v>ベティベール</v>
      </c>
      <c r="I451" s="167">
        <f>VLOOKUP(テーブル3[[#This Row],[品番]],【最新】商品一覧!C:J,8,FALSE)</f>
        <v>3400</v>
      </c>
      <c r="J451" s="164">
        <v>5000</v>
      </c>
      <c r="K451" s="142" t="s">
        <v>229</v>
      </c>
      <c r="L451" s="48">
        <f>VLOOKUP(テーブル3[[#This Row],[ブランド名]],ブランドリスト[#All],5,FALSE)</f>
        <v>23</v>
      </c>
    </row>
    <row r="452" spans="2:12" hidden="1">
      <c r="B452" s="151">
        <v>7122</v>
      </c>
      <c r="C452" s="63" t="str">
        <f>IFERROR(VLOOKUP(B452,【最新】商品一覧!C:M,2,0),"")</f>
        <v>elizabeth W／エリザベスダブリュー</v>
      </c>
      <c r="D452" s="58" t="str">
        <f>IFERROR(VLOOKUP(B452,【最新】商品一覧!C:M,3,0),"")</f>
        <v>シグネチャー</v>
      </c>
      <c r="E452" s="60" t="str">
        <f>IFERROR(VLOOKUP(B452,【最新】商品一覧!C:M,4,0),"")&amp;""</f>
        <v>ボディオイル</v>
      </c>
      <c r="F452" s="66" t="str">
        <f>IFERROR(VLOOKUP(B452,【最新】商品一覧!C:M,5,0),"")&amp;""</f>
        <v>118</v>
      </c>
      <c r="G452" s="63" t="str">
        <f>IFERROR(VLOOKUP(B452,【最新】商品一覧!C:M,6,0),"")&amp;""</f>
        <v>ml</v>
      </c>
      <c r="H452" s="60" t="str">
        <f>IFERROR(VLOOKUP(B452,【最新】商品一覧!C:M,7,0),"")&amp;""</f>
        <v>マグノリア</v>
      </c>
      <c r="I452" s="167">
        <f>VLOOKUP(テーブル3[[#This Row],[品番]],【最新】商品一覧!C:J,8,FALSE)</f>
        <v>3400</v>
      </c>
      <c r="J452" s="164">
        <v>5000</v>
      </c>
      <c r="K452" s="142"/>
      <c r="L452" s="48">
        <f>VLOOKUP(テーブル3[[#This Row],[ブランド名]],ブランドリスト[#All],5,FALSE)</f>
        <v>23</v>
      </c>
    </row>
    <row r="453" spans="2:12" hidden="1">
      <c r="B453" s="151">
        <v>7132</v>
      </c>
      <c r="C453" s="63" t="str">
        <f>IFERROR(VLOOKUP(B453,【最新】商品一覧!C:M,2,0),"")</f>
        <v>elizabeth W／エリザベスダブリュー</v>
      </c>
      <c r="D453" s="58" t="str">
        <f>IFERROR(VLOOKUP(B453,【最新】商品一覧!C:M,3,0),"")</f>
        <v>シグネチャー</v>
      </c>
      <c r="E453" s="60" t="str">
        <f>IFERROR(VLOOKUP(B453,【最新】商品一覧!C:M,4,0),"")&amp;""</f>
        <v>ボディオイル</v>
      </c>
      <c r="F453" s="66" t="str">
        <f>IFERROR(VLOOKUP(B453,【最新】商品一覧!C:M,5,0),"")&amp;""</f>
        <v>118</v>
      </c>
      <c r="G453" s="63" t="str">
        <f>IFERROR(VLOOKUP(B453,【最新】商品一覧!C:M,6,0),"")&amp;""</f>
        <v>ml</v>
      </c>
      <c r="H453" s="60" t="str">
        <f>IFERROR(VLOOKUP(B453,【最新】商品一覧!C:M,7,0),"")&amp;""</f>
        <v>ティー</v>
      </c>
      <c r="I453" s="167">
        <f>VLOOKUP(テーブル3[[#This Row],[品番]],【最新】商品一覧!C:J,8,FALSE)</f>
        <v>3400</v>
      </c>
      <c r="J453" s="164">
        <v>5000</v>
      </c>
      <c r="K453" s="142"/>
      <c r="L453" s="48">
        <f>VLOOKUP(テーブル3[[#This Row],[ブランド名]],ブランドリスト[#All],5,FALSE)</f>
        <v>23</v>
      </c>
    </row>
    <row r="454" spans="2:12" hidden="1">
      <c r="B454" s="151">
        <v>7141</v>
      </c>
      <c r="C454" s="63" t="str">
        <f>IFERROR(VLOOKUP(B454,【最新】商品一覧!C:M,2,0),"")</f>
        <v>elizabeth W／エリザベスダブリュー</v>
      </c>
      <c r="D454" s="58" t="str">
        <f>IFERROR(VLOOKUP(B454,【最新】商品一覧!C:M,3,0),"")</f>
        <v>シグネチャー</v>
      </c>
      <c r="E454" s="60" t="str">
        <f>IFERROR(VLOOKUP(B454,【最新】商品一覧!C:M,4,0),"")&amp;""</f>
        <v>ボディオイル</v>
      </c>
      <c r="F454" s="66" t="str">
        <f>IFERROR(VLOOKUP(B454,【最新】商品一覧!C:M,5,0),"")&amp;""</f>
        <v>118</v>
      </c>
      <c r="G454" s="63" t="str">
        <f>IFERROR(VLOOKUP(B454,【最新】商品一覧!C:M,6,0),"")&amp;""</f>
        <v>ml</v>
      </c>
      <c r="H454" s="60" t="str">
        <f>IFERROR(VLOOKUP(B454,【最新】商品一覧!C:M,7,0),"")&amp;""</f>
        <v>ローズ</v>
      </c>
      <c r="I454" s="167">
        <f>VLOOKUP(テーブル3[[#This Row],[品番]],【最新】商品一覧!C:J,8,FALSE)</f>
        <v>3400</v>
      </c>
      <c r="J454" s="164">
        <v>5000</v>
      </c>
      <c r="K454" s="142"/>
      <c r="L454" s="48">
        <f>VLOOKUP(テーブル3[[#This Row],[ブランド名]],ブランドリスト[#All],5,FALSE)</f>
        <v>23</v>
      </c>
    </row>
    <row r="455" spans="2:12">
      <c r="B455" s="151">
        <v>7109</v>
      </c>
      <c r="C455" s="63" t="str">
        <f>IFERROR(VLOOKUP(B455,【最新】商品一覧!C:M,2,0),"")</f>
        <v>elizabeth W／エリザベスダブリュー</v>
      </c>
      <c r="D455" s="58" t="str">
        <f>IFERROR(VLOOKUP(B455,【最新】商品一覧!C:M,3,0),"")</f>
        <v>シグネチャー</v>
      </c>
      <c r="E455" s="60" t="str">
        <f>IFERROR(VLOOKUP(B455,【最新】商品一覧!C:M,4,0),"")&amp;""</f>
        <v>ハンドクリーム</v>
      </c>
      <c r="F455" s="66" t="str">
        <f>IFERROR(VLOOKUP(B455,【最新】商品一覧!C:M,5,0),"")&amp;""</f>
        <v>97</v>
      </c>
      <c r="G455" s="63" t="str">
        <f>IFERROR(VLOOKUP(B455,【最新】商品一覧!C:M,6,0),"")&amp;""</f>
        <v>ml</v>
      </c>
      <c r="H455" s="60" t="str">
        <f>IFERROR(VLOOKUP(B455,【最新】商品一覧!C:M,7,0),"")&amp;""</f>
        <v>ベティベール</v>
      </c>
      <c r="I455" s="167">
        <f>VLOOKUP(テーブル3[[#This Row],[品番]],【最新】商品一覧!C:J,8,FALSE)</f>
        <v>3400</v>
      </c>
      <c r="J455" s="164">
        <v>4400</v>
      </c>
      <c r="K455" s="142" t="s">
        <v>229</v>
      </c>
      <c r="L455" s="48">
        <f>VLOOKUP(テーブル3[[#This Row],[ブランド名]],ブランドリスト[#All],5,FALSE)</f>
        <v>23</v>
      </c>
    </row>
    <row r="456" spans="2:12" hidden="1">
      <c r="B456" s="151">
        <v>7123</v>
      </c>
      <c r="C456" s="63" t="str">
        <f>IFERROR(VLOOKUP(B456,【最新】商品一覧!C:M,2,0),"")</f>
        <v>elizabeth W／エリザベスダブリュー</v>
      </c>
      <c r="D456" s="58" t="str">
        <f>IFERROR(VLOOKUP(B456,【最新】商品一覧!C:M,3,0),"")</f>
        <v>シグネチャー</v>
      </c>
      <c r="E456" s="60" t="str">
        <f>IFERROR(VLOOKUP(B456,【最新】商品一覧!C:M,4,0),"")&amp;""</f>
        <v>ハンドクリーム</v>
      </c>
      <c r="F456" s="66" t="str">
        <f>IFERROR(VLOOKUP(B456,【最新】商品一覧!C:M,5,0),"")&amp;""</f>
        <v>97</v>
      </c>
      <c r="G456" s="63" t="str">
        <f>IFERROR(VLOOKUP(B456,【最新】商品一覧!C:M,6,0),"")&amp;""</f>
        <v>ml</v>
      </c>
      <c r="H456" s="60" t="str">
        <f>IFERROR(VLOOKUP(B456,【最新】商品一覧!C:M,7,0),"")&amp;""</f>
        <v>マグノリア</v>
      </c>
      <c r="I456" s="167">
        <f>VLOOKUP(テーブル3[[#This Row],[品番]],【最新】商品一覧!C:J,8,FALSE)</f>
        <v>3400</v>
      </c>
      <c r="J456" s="164">
        <v>4400</v>
      </c>
      <c r="K456" s="142"/>
      <c r="L456" s="48">
        <f>VLOOKUP(テーブル3[[#This Row],[ブランド名]],ブランドリスト[#All],5,FALSE)</f>
        <v>23</v>
      </c>
    </row>
    <row r="457" spans="2:12" hidden="1">
      <c r="B457" s="151">
        <v>7133</v>
      </c>
      <c r="C457" s="63" t="str">
        <f>IFERROR(VLOOKUP(B457,【最新】商品一覧!C:M,2,0),"")</f>
        <v>elizabeth W／エリザベスダブリュー</v>
      </c>
      <c r="D457" s="58" t="str">
        <f>IFERROR(VLOOKUP(B457,【最新】商品一覧!C:M,3,0),"")</f>
        <v>シグネチャー</v>
      </c>
      <c r="E457" s="60" t="str">
        <f>IFERROR(VLOOKUP(B457,【最新】商品一覧!C:M,4,0),"")&amp;""</f>
        <v>ハンドクリーム</v>
      </c>
      <c r="F457" s="66" t="str">
        <f>IFERROR(VLOOKUP(B457,【最新】商品一覧!C:M,5,0),"")&amp;""</f>
        <v>97</v>
      </c>
      <c r="G457" s="63" t="str">
        <f>IFERROR(VLOOKUP(B457,【最新】商品一覧!C:M,6,0),"")&amp;""</f>
        <v>ml</v>
      </c>
      <c r="H457" s="60" t="str">
        <f>IFERROR(VLOOKUP(B457,【最新】商品一覧!C:M,7,0),"")&amp;""</f>
        <v>ティー</v>
      </c>
      <c r="I457" s="167">
        <f>VLOOKUP(テーブル3[[#This Row],[品番]],【最新】商品一覧!C:J,8,FALSE)</f>
        <v>3400</v>
      </c>
      <c r="J457" s="164">
        <v>4400</v>
      </c>
      <c r="K457" s="142"/>
      <c r="L457" s="48">
        <f>VLOOKUP(テーブル3[[#This Row],[ブランド名]],ブランドリスト[#All],5,FALSE)</f>
        <v>23</v>
      </c>
    </row>
    <row r="458" spans="2:12" hidden="1">
      <c r="B458" s="151">
        <v>7142</v>
      </c>
      <c r="C458" s="63" t="str">
        <f>IFERROR(VLOOKUP(B458,【最新】商品一覧!C:M,2,0),"")</f>
        <v>elizabeth W／エリザベスダブリュー</v>
      </c>
      <c r="D458" s="58" t="str">
        <f>IFERROR(VLOOKUP(B458,【最新】商品一覧!C:M,3,0),"")</f>
        <v>シグネチャー</v>
      </c>
      <c r="E458" s="60" t="str">
        <f>IFERROR(VLOOKUP(B458,【最新】商品一覧!C:M,4,0),"")&amp;""</f>
        <v>ハンドクリーム</v>
      </c>
      <c r="F458" s="66" t="str">
        <f>IFERROR(VLOOKUP(B458,【最新】商品一覧!C:M,5,0),"")&amp;""</f>
        <v>97</v>
      </c>
      <c r="G458" s="63" t="str">
        <f>IFERROR(VLOOKUP(B458,【最新】商品一覧!C:M,6,0),"")&amp;""</f>
        <v>ml</v>
      </c>
      <c r="H458" s="60" t="str">
        <f>IFERROR(VLOOKUP(B458,【最新】商品一覧!C:M,7,0),"")&amp;""</f>
        <v>ローズ</v>
      </c>
      <c r="I458" s="167">
        <f>VLOOKUP(テーブル3[[#This Row],[品番]],【最新】商品一覧!C:J,8,FALSE)</f>
        <v>3400</v>
      </c>
      <c r="J458" s="164">
        <v>4400</v>
      </c>
      <c r="K458" s="142"/>
      <c r="L458" s="48">
        <f>VLOOKUP(テーブル3[[#This Row],[ブランド名]],ブランドリスト[#All],5,FALSE)</f>
        <v>23</v>
      </c>
    </row>
    <row r="459" spans="2:12">
      <c r="B459" s="151">
        <v>7105</v>
      </c>
      <c r="C459" s="63" t="str">
        <f>IFERROR(VLOOKUP(B459,【最新】商品一覧!C:M,2,0),"")</f>
        <v>elizabeth W／エリザベスダブリュー</v>
      </c>
      <c r="D459" s="58" t="str">
        <f>IFERROR(VLOOKUP(B459,【最新】商品一覧!C:M,3,0),"")</f>
        <v>シグネチャー</v>
      </c>
      <c r="E459" s="60" t="str">
        <f>IFERROR(VLOOKUP(B459,【最新】商品一覧!C:M,4,0),"")&amp;""</f>
        <v>オードパフューム　ミニ</v>
      </c>
      <c r="F459" s="66" t="str">
        <f>IFERROR(VLOOKUP(B459,【最新】商品一覧!C:M,5,0),"")&amp;""</f>
        <v>15</v>
      </c>
      <c r="G459" s="63" t="str">
        <f>IFERROR(VLOOKUP(B459,【最新】商品一覧!C:M,6,0),"")&amp;""</f>
        <v>ml</v>
      </c>
      <c r="H459" s="60" t="str">
        <f>IFERROR(VLOOKUP(B459,【最新】商品一覧!C:M,7,0),"")&amp;""</f>
        <v>ベティベール</v>
      </c>
      <c r="I459" s="167">
        <f>VLOOKUP(テーブル3[[#This Row],[品番]],【最新】商品一覧!C:J,8,FALSE)</f>
        <v>3200</v>
      </c>
      <c r="J459" s="164">
        <v>4000</v>
      </c>
      <c r="K459" s="142" t="s">
        <v>229</v>
      </c>
      <c r="L459" s="48">
        <f>VLOOKUP(テーブル3[[#This Row],[ブランド名]],ブランドリスト[#All],5,FALSE)</f>
        <v>23</v>
      </c>
    </row>
    <row r="460" spans="2:12" hidden="1">
      <c r="B460" s="151">
        <v>7125</v>
      </c>
      <c r="C460" s="63" t="str">
        <f>IFERROR(VLOOKUP(B460,【最新】商品一覧!C:M,2,0),"")</f>
        <v>elizabeth W／エリザベスダブリュー</v>
      </c>
      <c r="D460" s="58" t="str">
        <f>IFERROR(VLOOKUP(B460,【最新】商品一覧!C:M,3,0),"")</f>
        <v>シグネチャー</v>
      </c>
      <c r="E460" s="60" t="str">
        <f>IFERROR(VLOOKUP(B460,【最新】商品一覧!C:M,4,0),"")&amp;""</f>
        <v>オードパフューム　ミニ</v>
      </c>
      <c r="F460" s="66" t="str">
        <f>IFERROR(VLOOKUP(B460,【最新】商品一覧!C:M,5,0),"")&amp;""</f>
        <v>15</v>
      </c>
      <c r="G460" s="63" t="str">
        <f>IFERROR(VLOOKUP(B460,【最新】商品一覧!C:M,6,0),"")&amp;""</f>
        <v>ml</v>
      </c>
      <c r="H460" s="60" t="str">
        <f>IFERROR(VLOOKUP(B460,【最新】商品一覧!C:M,7,0),"")&amp;""</f>
        <v>マグノリア</v>
      </c>
      <c r="I460" s="167">
        <f>VLOOKUP(テーブル3[[#This Row],[品番]],【最新】商品一覧!C:J,8,FALSE)</f>
        <v>3200</v>
      </c>
      <c r="J460" s="164">
        <v>4000</v>
      </c>
      <c r="K460" s="142"/>
      <c r="L460" s="48">
        <f>VLOOKUP(テーブル3[[#This Row],[ブランド名]],ブランドリスト[#All],5,FALSE)</f>
        <v>23</v>
      </c>
    </row>
    <row r="461" spans="2:12" hidden="1">
      <c r="B461" s="151">
        <v>7135</v>
      </c>
      <c r="C461" s="63" t="str">
        <f>IFERROR(VLOOKUP(B461,【最新】商品一覧!C:M,2,0),"")</f>
        <v>elizabeth W／エリザベスダブリュー</v>
      </c>
      <c r="D461" s="58" t="str">
        <f>IFERROR(VLOOKUP(B461,【最新】商品一覧!C:M,3,0),"")</f>
        <v>シグネチャー</v>
      </c>
      <c r="E461" s="60" t="str">
        <f>IFERROR(VLOOKUP(B461,【最新】商品一覧!C:M,4,0),"")&amp;""</f>
        <v>オードパフューム　ミニ</v>
      </c>
      <c r="F461" s="66" t="str">
        <f>IFERROR(VLOOKUP(B461,【最新】商品一覧!C:M,5,0),"")&amp;""</f>
        <v>15</v>
      </c>
      <c r="G461" s="63" t="str">
        <f>IFERROR(VLOOKUP(B461,【最新】商品一覧!C:M,6,0),"")&amp;""</f>
        <v>ml</v>
      </c>
      <c r="H461" s="60" t="str">
        <f>IFERROR(VLOOKUP(B461,【最新】商品一覧!C:M,7,0),"")&amp;""</f>
        <v>ティー</v>
      </c>
      <c r="I461" s="167">
        <f>VLOOKUP(テーブル3[[#This Row],[品番]],【最新】商品一覧!C:J,8,FALSE)</f>
        <v>3200</v>
      </c>
      <c r="J461" s="164">
        <v>4000</v>
      </c>
      <c r="K461" s="142"/>
      <c r="L461" s="48">
        <f>VLOOKUP(テーブル3[[#This Row],[ブランド名]],ブランドリスト[#All],5,FALSE)</f>
        <v>23</v>
      </c>
    </row>
    <row r="462" spans="2:12" hidden="1">
      <c r="B462" s="151">
        <v>7144</v>
      </c>
      <c r="C462" s="63" t="str">
        <f>IFERROR(VLOOKUP(B462,【最新】商品一覧!C:M,2,0),"")</f>
        <v>elizabeth W／エリザベスダブリュー</v>
      </c>
      <c r="D462" s="58" t="str">
        <f>IFERROR(VLOOKUP(B462,【最新】商品一覧!C:M,3,0),"")</f>
        <v>シグネチャー</v>
      </c>
      <c r="E462" s="60" t="str">
        <f>IFERROR(VLOOKUP(B462,【最新】商品一覧!C:M,4,0),"")&amp;""</f>
        <v>オードパフューム　ミニ</v>
      </c>
      <c r="F462" s="66" t="str">
        <f>IFERROR(VLOOKUP(B462,【最新】商品一覧!C:M,5,0),"")&amp;""</f>
        <v>15</v>
      </c>
      <c r="G462" s="63" t="str">
        <f>IFERROR(VLOOKUP(B462,【最新】商品一覧!C:M,6,0),"")&amp;""</f>
        <v>ml</v>
      </c>
      <c r="H462" s="60" t="str">
        <f>IFERROR(VLOOKUP(B462,【最新】商品一覧!C:M,7,0),"")&amp;""</f>
        <v>ローズ</v>
      </c>
      <c r="I462" s="167">
        <f>VLOOKUP(テーブル3[[#This Row],[品番]],【最新】商品一覧!C:J,8,FALSE)</f>
        <v>3200</v>
      </c>
      <c r="J462" s="164">
        <v>4000</v>
      </c>
      <c r="K462" s="142"/>
      <c r="L462" s="48">
        <f>VLOOKUP(テーブル3[[#This Row],[ブランド名]],ブランドリスト[#All],5,FALSE)</f>
        <v>23</v>
      </c>
    </row>
    <row r="463" spans="2:12">
      <c r="B463" s="151">
        <v>7111</v>
      </c>
      <c r="C463" s="63" t="str">
        <f>IFERROR(VLOOKUP(B463,【最新】商品一覧!C:M,2,0),"")</f>
        <v>elizabeth W／エリザベスダブリュー</v>
      </c>
      <c r="D463" s="58" t="str">
        <f>IFERROR(VLOOKUP(B463,【最新】商品一覧!C:M,3,0),"")</f>
        <v>シグネチャー</v>
      </c>
      <c r="E463" s="60" t="str">
        <f>IFERROR(VLOOKUP(B463,【最新】商品一覧!C:M,4,0),"")&amp;""</f>
        <v>ソープバー</v>
      </c>
      <c r="F463" s="66" t="str">
        <f>IFERROR(VLOOKUP(B463,【最新】商品一覧!C:M,5,0),"")&amp;""</f>
        <v>198</v>
      </c>
      <c r="G463" s="63" t="str">
        <f>IFERROR(VLOOKUP(B463,【最新】商品一覧!C:M,6,0),"")&amp;""</f>
        <v>g</v>
      </c>
      <c r="H463" s="60" t="str">
        <f>IFERROR(VLOOKUP(B463,【最新】商品一覧!C:M,7,0),"")&amp;""</f>
        <v>ベティベール</v>
      </c>
      <c r="I463" s="167">
        <f>VLOOKUP(テーブル3[[#This Row],[品番]],【最新】商品一覧!C:J,8,FALSE)</f>
        <v>2000</v>
      </c>
      <c r="J463" s="164">
        <v>2800</v>
      </c>
      <c r="K463" s="142" t="s">
        <v>229</v>
      </c>
      <c r="L463" s="48">
        <f>VLOOKUP(テーブル3[[#This Row],[ブランド名]],ブランドリスト[#All],5,FALSE)</f>
        <v>23</v>
      </c>
    </row>
    <row r="464" spans="2:12" hidden="1">
      <c r="B464" s="151">
        <v>7120</v>
      </c>
      <c r="C464" s="63" t="str">
        <f>IFERROR(VLOOKUP(B464,【最新】商品一覧!C:M,2,0),"")</f>
        <v>elizabeth W／エリザベスダブリュー</v>
      </c>
      <c r="D464" s="58" t="str">
        <f>IFERROR(VLOOKUP(B464,【最新】商品一覧!C:M,3,0),"")</f>
        <v>シグネチャー</v>
      </c>
      <c r="E464" s="60" t="str">
        <f>IFERROR(VLOOKUP(B464,【最新】商品一覧!C:M,4,0),"")&amp;""</f>
        <v>ソープバー</v>
      </c>
      <c r="F464" s="66" t="str">
        <f>IFERROR(VLOOKUP(B464,【最新】商品一覧!C:M,5,0),"")&amp;""</f>
        <v>198</v>
      </c>
      <c r="G464" s="63" t="str">
        <f>IFERROR(VLOOKUP(B464,【最新】商品一覧!C:M,6,0),"")&amp;""</f>
        <v>g</v>
      </c>
      <c r="H464" s="60" t="str">
        <f>IFERROR(VLOOKUP(B464,【最新】商品一覧!C:M,7,0),"")&amp;""</f>
        <v>マグノリア</v>
      </c>
      <c r="I464" s="167">
        <f>VLOOKUP(テーブル3[[#This Row],[品番]],【最新】商品一覧!C:J,8,FALSE)</f>
        <v>2000</v>
      </c>
      <c r="J464" s="164">
        <v>2800</v>
      </c>
      <c r="K464" s="142"/>
      <c r="L464" s="48">
        <f>VLOOKUP(テーブル3[[#This Row],[ブランド名]],ブランドリスト[#All],5,FALSE)</f>
        <v>23</v>
      </c>
    </row>
    <row r="465" spans="2:12" hidden="1">
      <c r="B465" s="151">
        <v>7130</v>
      </c>
      <c r="C465" s="63" t="str">
        <f>IFERROR(VLOOKUP(B465,【最新】商品一覧!C:M,2,0),"")</f>
        <v>elizabeth W／エリザベスダブリュー</v>
      </c>
      <c r="D465" s="58" t="str">
        <f>IFERROR(VLOOKUP(B465,【最新】商品一覧!C:M,3,0),"")</f>
        <v>シグネチャー</v>
      </c>
      <c r="E465" s="60" t="str">
        <f>IFERROR(VLOOKUP(B465,【最新】商品一覧!C:M,4,0),"")&amp;""</f>
        <v>ソープバー</v>
      </c>
      <c r="F465" s="66" t="str">
        <f>IFERROR(VLOOKUP(B465,【最新】商品一覧!C:M,5,0),"")&amp;""</f>
        <v>198</v>
      </c>
      <c r="G465" s="63" t="str">
        <f>IFERROR(VLOOKUP(B465,【最新】商品一覧!C:M,6,0),"")&amp;""</f>
        <v>g</v>
      </c>
      <c r="H465" s="60" t="str">
        <f>IFERROR(VLOOKUP(B465,【最新】商品一覧!C:M,7,0),"")&amp;""</f>
        <v>ティー</v>
      </c>
      <c r="I465" s="167">
        <f>VLOOKUP(テーブル3[[#This Row],[品番]],【最新】商品一覧!C:J,8,FALSE)</f>
        <v>2000</v>
      </c>
      <c r="J465" s="164">
        <v>2800</v>
      </c>
      <c r="K465" s="142"/>
      <c r="L465" s="48">
        <f>VLOOKUP(テーブル3[[#This Row],[ブランド名]],ブランドリスト[#All],5,FALSE)</f>
        <v>23</v>
      </c>
    </row>
    <row r="466" spans="2:12" hidden="1">
      <c r="B466" s="151">
        <v>7140</v>
      </c>
      <c r="C466" s="63" t="str">
        <f>IFERROR(VLOOKUP(B466,【最新】商品一覧!C:M,2,0),"")</f>
        <v>elizabeth W／エリザベスダブリュー</v>
      </c>
      <c r="D466" s="58" t="str">
        <f>IFERROR(VLOOKUP(B466,【最新】商品一覧!C:M,3,0),"")</f>
        <v>シグネチャー</v>
      </c>
      <c r="E466" s="60" t="str">
        <f>IFERROR(VLOOKUP(B466,【最新】商品一覧!C:M,4,0),"")&amp;""</f>
        <v>ソープバー</v>
      </c>
      <c r="F466" s="66" t="str">
        <f>IFERROR(VLOOKUP(B466,【最新】商品一覧!C:M,5,0),"")&amp;""</f>
        <v>198</v>
      </c>
      <c r="G466" s="63" t="str">
        <f>IFERROR(VLOOKUP(B466,【最新】商品一覧!C:M,6,0),"")&amp;""</f>
        <v>g</v>
      </c>
      <c r="H466" s="60" t="str">
        <f>IFERROR(VLOOKUP(B466,【最新】商品一覧!C:M,7,0),"")&amp;""</f>
        <v>ローズ</v>
      </c>
      <c r="I466" s="167">
        <f>VLOOKUP(テーブル3[[#This Row],[品番]],【最新】商品一覧!C:J,8,FALSE)</f>
        <v>2000</v>
      </c>
      <c r="J466" s="164">
        <v>2800</v>
      </c>
      <c r="K466" s="142"/>
      <c r="L466" s="48">
        <f>VLOOKUP(テーブル3[[#This Row],[ブランド名]],ブランドリスト[#All],5,FALSE)</f>
        <v>23</v>
      </c>
    </row>
    <row r="467" spans="2:12">
      <c r="B467" s="151">
        <v>7164</v>
      </c>
      <c r="C467" s="63" t="str">
        <f>IFERROR(VLOOKUP(B467,【最新】商品一覧!C:M,2,0),"")</f>
        <v>elizabeth W／エリザベスダブリュー</v>
      </c>
      <c r="D467" s="58" t="str">
        <f>IFERROR(VLOOKUP(B467,【最新】商品一覧!C:M,3,0),"")</f>
        <v>ピュアリーエッセンシャル</v>
      </c>
      <c r="E467" s="60" t="str">
        <f>IFERROR(VLOOKUP(B467,【最新】商品一覧!C:M,4,0),"")&amp;""</f>
        <v>ネイル&amp;キューティクルオイル</v>
      </c>
      <c r="F467" s="66" t="str">
        <f>IFERROR(VLOOKUP(B467,【最新】商品一覧!C:M,5,0),"")&amp;""</f>
        <v>10</v>
      </c>
      <c r="G467" s="63" t="str">
        <f>IFERROR(VLOOKUP(B467,【最新】商品一覧!C:M,6,0),"")&amp;""</f>
        <v>ml</v>
      </c>
      <c r="H467" s="60" t="str">
        <f>IFERROR(VLOOKUP(B467,【最新】商品一覧!C:M,7,0),"")&amp;""</f>
        <v>ユーカリ</v>
      </c>
      <c r="I467" s="167">
        <f>VLOOKUP(テーブル3[[#This Row],[品番]],【最新】商品一覧!C:J,8,FALSE)</f>
        <v>3000</v>
      </c>
      <c r="J467" s="164">
        <v>3600</v>
      </c>
      <c r="K467" s="142" t="s">
        <v>229</v>
      </c>
      <c r="L467" s="48">
        <f>VLOOKUP(テーブル3[[#This Row],[ブランド名]],ブランドリスト[#All],5,FALSE)</f>
        <v>23</v>
      </c>
    </row>
    <row r="468" spans="2:12" hidden="1">
      <c r="B468" s="151">
        <v>7165</v>
      </c>
      <c r="C468" s="63" t="str">
        <f>IFERROR(VLOOKUP(B468,【最新】商品一覧!C:M,2,0),"")</f>
        <v>elizabeth W／エリザベスダブリュー</v>
      </c>
      <c r="D468" s="58" t="str">
        <f>IFERROR(VLOOKUP(B468,【最新】商品一覧!C:M,3,0),"")</f>
        <v>ピュアリーエッセンシャル</v>
      </c>
      <c r="E468" s="60" t="str">
        <f>IFERROR(VLOOKUP(B468,【最新】商品一覧!C:M,4,0),"")&amp;""</f>
        <v>ネイル&amp;キューティクルオイル</v>
      </c>
      <c r="F468" s="66" t="str">
        <f>IFERROR(VLOOKUP(B468,【最新】商品一覧!C:M,5,0),"")&amp;""</f>
        <v>10</v>
      </c>
      <c r="G468" s="63" t="str">
        <f>IFERROR(VLOOKUP(B468,【最新】商品一覧!C:M,6,0),"")&amp;""</f>
        <v>ml</v>
      </c>
      <c r="H468" s="60" t="str">
        <f>IFERROR(VLOOKUP(B468,【最新】商品一覧!C:M,7,0),"")&amp;""</f>
        <v>ミントローズマリー</v>
      </c>
      <c r="I468" s="167">
        <f>VLOOKUP(テーブル3[[#This Row],[品番]],【最新】商品一覧!C:J,8,FALSE)</f>
        <v>3000</v>
      </c>
      <c r="J468" s="164">
        <v>3600</v>
      </c>
      <c r="K468" s="142"/>
      <c r="L468" s="48">
        <f>VLOOKUP(テーブル3[[#This Row],[ブランド名]],ブランドリスト[#All],5,FALSE)</f>
        <v>23</v>
      </c>
    </row>
    <row r="469" spans="2:12" hidden="1">
      <c r="B469" s="151">
        <v>7166</v>
      </c>
      <c r="C469" s="63" t="str">
        <f>IFERROR(VLOOKUP(B469,【最新】商品一覧!C:M,2,0),"")</f>
        <v>elizabeth W／エリザベスダブリュー</v>
      </c>
      <c r="D469" s="58" t="str">
        <f>IFERROR(VLOOKUP(B469,【最新】商品一覧!C:M,3,0),"")</f>
        <v>ピュアリーエッセンシャル</v>
      </c>
      <c r="E469" s="60" t="str">
        <f>IFERROR(VLOOKUP(B469,【最新】商品一覧!C:M,4,0),"")&amp;""</f>
        <v>ネイル&amp;キューティクルオイル</v>
      </c>
      <c r="F469" s="66" t="str">
        <f>IFERROR(VLOOKUP(B469,【最新】商品一覧!C:M,5,0),"")&amp;""</f>
        <v>10</v>
      </c>
      <c r="G469" s="63" t="str">
        <f>IFERROR(VLOOKUP(B469,【最新】商品一覧!C:M,6,0),"")&amp;""</f>
        <v>ml</v>
      </c>
      <c r="H469" s="60" t="str">
        <f>IFERROR(VLOOKUP(B469,【最新】商品一覧!C:M,7,0),"")&amp;""</f>
        <v>レモンライム</v>
      </c>
      <c r="I469" s="167">
        <f>VLOOKUP(テーブル3[[#This Row],[品番]],【最新】商品一覧!C:J,8,FALSE)</f>
        <v>3000</v>
      </c>
      <c r="J469" s="164">
        <v>3600</v>
      </c>
      <c r="K469" s="142"/>
      <c r="L469" s="48">
        <f>VLOOKUP(テーブル3[[#This Row],[ブランド名]],ブランドリスト[#All],5,FALSE)</f>
        <v>23</v>
      </c>
    </row>
    <row r="470" spans="2:12" hidden="1">
      <c r="B470" s="151">
        <v>7167</v>
      </c>
      <c r="C470" s="63" t="str">
        <f>IFERROR(VLOOKUP(B470,【最新】商品一覧!C:M,2,0),"")</f>
        <v>elizabeth W／エリザベスダブリュー</v>
      </c>
      <c r="D470" s="58" t="str">
        <f>IFERROR(VLOOKUP(B470,【最新】商品一覧!C:M,3,0),"")</f>
        <v>ピュアリーエッセンシャル</v>
      </c>
      <c r="E470" s="60" t="str">
        <f>IFERROR(VLOOKUP(B470,【最新】商品一覧!C:M,4,0),"")&amp;""</f>
        <v>ネイル&amp;キューティクルオイル</v>
      </c>
      <c r="F470" s="66" t="str">
        <f>IFERROR(VLOOKUP(B470,【最新】商品一覧!C:M,5,0),"")&amp;""</f>
        <v>10</v>
      </c>
      <c r="G470" s="63" t="str">
        <f>IFERROR(VLOOKUP(B470,【最新】商品一覧!C:M,6,0),"")&amp;""</f>
        <v>ml</v>
      </c>
      <c r="H470" s="60" t="str">
        <f>IFERROR(VLOOKUP(B470,【最新】商品一覧!C:M,7,0),"")&amp;""</f>
        <v>グレープフルーツ</v>
      </c>
      <c r="I470" s="167">
        <f>VLOOKUP(テーブル3[[#This Row],[品番]],【最新】商品一覧!C:J,8,FALSE)</f>
        <v>3000</v>
      </c>
      <c r="J470" s="164">
        <v>3600</v>
      </c>
      <c r="K470" s="142"/>
      <c r="L470" s="48">
        <f>VLOOKUP(テーブル3[[#This Row],[ブランド名]],ブランドリスト[#All],5,FALSE)</f>
        <v>23</v>
      </c>
    </row>
    <row r="471" spans="2:12">
      <c r="B471" s="151">
        <v>7181</v>
      </c>
      <c r="C471" s="63" t="str">
        <f>IFERROR(VLOOKUP(B471,【最新】商品一覧!C:M,2,0),"")</f>
        <v>elizabeth W／エリザベスダブリュー</v>
      </c>
      <c r="D471" s="58" t="str">
        <f>IFERROR(VLOOKUP(B471,【最新】商品一覧!C:M,3,0),"")</f>
        <v>ピュアリーエッセンシャル</v>
      </c>
      <c r="E471" s="60" t="str">
        <f>IFERROR(VLOOKUP(B471,【最新】商品一覧!C:M,4,0),"")&amp;""</f>
        <v>ミニハンドクリーム</v>
      </c>
      <c r="F471" s="66" t="str">
        <f>IFERROR(VLOOKUP(B471,【最新】商品一覧!C:M,5,0),"")&amp;""</f>
        <v>50</v>
      </c>
      <c r="G471" s="63" t="str">
        <f>IFERROR(VLOOKUP(B471,【最新】商品一覧!C:M,6,0),"")&amp;""</f>
        <v>ml</v>
      </c>
      <c r="H471" s="60" t="str">
        <f>IFERROR(VLOOKUP(B471,【最新】商品一覧!C:M,7,0),"")&amp;""</f>
        <v>ラベンダー</v>
      </c>
      <c r="I471" s="167">
        <f>VLOOKUP(テーブル3[[#This Row],[品番]],【最新】商品一覧!C:J,8,FALSE)</f>
        <v>1800</v>
      </c>
      <c r="J471" s="164">
        <v>2400</v>
      </c>
      <c r="K471" s="142" t="s">
        <v>229</v>
      </c>
      <c r="L471" s="48">
        <f>VLOOKUP(テーブル3[[#This Row],[ブランド名]],ブランドリスト[#All],5,FALSE)</f>
        <v>23</v>
      </c>
    </row>
    <row r="472" spans="2:12" hidden="1">
      <c r="B472" s="151">
        <v>7182</v>
      </c>
      <c r="C472" s="63" t="str">
        <f>IFERROR(VLOOKUP(B472,【最新】商品一覧!C:M,2,0),"")</f>
        <v>elizabeth W／エリザベスダブリュー</v>
      </c>
      <c r="D472" s="58" t="str">
        <f>IFERROR(VLOOKUP(B472,【最新】商品一覧!C:M,3,0),"")</f>
        <v>ピュアリーエッセンシャル</v>
      </c>
      <c r="E472" s="60" t="str">
        <f>IFERROR(VLOOKUP(B472,【最新】商品一覧!C:M,4,0),"")&amp;""</f>
        <v>ミニハンドクリーム</v>
      </c>
      <c r="F472" s="66" t="str">
        <f>IFERROR(VLOOKUP(B472,【最新】商品一覧!C:M,5,0),"")&amp;""</f>
        <v>50</v>
      </c>
      <c r="G472" s="63" t="str">
        <f>IFERROR(VLOOKUP(B472,【最新】商品一覧!C:M,6,0),"")&amp;""</f>
        <v>ml</v>
      </c>
      <c r="H472" s="60" t="str">
        <f>IFERROR(VLOOKUP(B472,【最新】商品一覧!C:M,7,0),"")&amp;""</f>
        <v>ユーカリ</v>
      </c>
      <c r="I472" s="167">
        <f>VLOOKUP(テーブル3[[#This Row],[品番]],【最新】商品一覧!C:J,8,FALSE)</f>
        <v>1800</v>
      </c>
      <c r="J472" s="164">
        <v>2400</v>
      </c>
      <c r="K472" s="142"/>
      <c r="L472" s="48">
        <f>VLOOKUP(テーブル3[[#This Row],[ブランド名]],ブランドリスト[#All],5,FALSE)</f>
        <v>23</v>
      </c>
    </row>
    <row r="473" spans="2:12" hidden="1">
      <c r="B473" s="151">
        <v>7183</v>
      </c>
      <c r="C473" s="63" t="str">
        <f>IFERROR(VLOOKUP(B473,【最新】商品一覧!C:M,2,0),"")</f>
        <v>elizabeth W／エリザベスダブリュー</v>
      </c>
      <c r="D473" s="58" t="str">
        <f>IFERROR(VLOOKUP(B473,【最新】商品一覧!C:M,3,0),"")</f>
        <v>ピュアリーエッセンシャル</v>
      </c>
      <c r="E473" s="60" t="str">
        <f>IFERROR(VLOOKUP(B473,【最新】商品一覧!C:M,4,0),"")&amp;""</f>
        <v>ミニハンドクリーム</v>
      </c>
      <c r="F473" s="66" t="str">
        <f>IFERROR(VLOOKUP(B473,【最新】商品一覧!C:M,5,0),"")&amp;""</f>
        <v>50</v>
      </c>
      <c r="G473" s="63" t="str">
        <f>IFERROR(VLOOKUP(B473,【最新】商品一覧!C:M,6,0),"")&amp;""</f>
        <v>ml</v>
      </c>
      <c r="H473" s="60" t="str">
        <f>IFERROR(VLOOKUP(B473,【最新】商品一覧!C:M,7,0),"")&amp;""</f>
        <v>ミントローズマリー</v>
      </c>
      <c r="I473" s="167">
        <f>VLOOKUP(テーブル3[[#This Row],[品番]],【最新】商品一覧!C:J,8,FALSE)</f>
        <v>1800</v>
      </c>
      <c r="J473" s="164">
        <v>2400</v>
      </c>
      <c r="K473" s="142"/>
      <c r="L473" s="48">
        <f>VLOOKUP(テーブル3[[#This Row],[ブランド名]],ブランドリスト[#All],5,FALSE)</f>
        <v>23</v>
      </c>
    </row>
    <row r="474" spans="2:12" hidden="1">
      <c r="B474" s="151">
        <v>7184</v>
      </c>
      <c r="C474" s="63" t="str">
        <f>IFERROR(VLOOKUP(B474,【最新】商品一覧!C:M,2,0),"")</f>
        <v>elizabeth W／エリザベスダブリュー</v>
      </c>
      <c r="D474" s="58" t="str">
        <f>IFERROR(VLOOKUP(B474,【最新】商品一覧!C:M,3,0),"")</f>
        <v>ピュアリーエッセンシャル</v>
      </c>
      <c r="E474" s="60" t="str">
        <f>IFERROR(VLOOKUP(B474,【最新】商品一覧!C:M,4,0),"")&amp;""</f>
        <v>ミニハンドクリーム</v>
      </c>
      <c r="F474" s="66" t="str">
        <f>IFERROR(VLOOKUP(B474,【最新】商品一覧!C:M,5,0),"")&amp;""</f>
        <v>50</v>
      </c>
      <c r="G474" s="63" t="str">
        <f>IFERROR(VLOOKUP(B474,【最新】商品一覧!C:M,6,0),"")&amp;""</f>
        <v>ml</v>
      </c>
      <c r="H474" s="60" t="str">
        <f>IFERROR(VLOOKUP(B474,【最新】商品一覧!C:M,7,0),"")&amp;""</f>
        <v>レモンライム</v>
      </c>
      <c r="I474" s="167">
        <f>VLOOKUP(テーブル3[[#This Row],[品番]],【最新】商品一覧!C:J,8,FALSE)</f>
        <v>1800</v>
      </c>
      <c r="J474" s="164">
        <v>2400</v>
      </c>
      <c r="K474" s="142"/>
      <c r="L474" s="48">
        <f>VLOOKUP(テーブル3[[#This Row],[ブランド名]],ブランドリスト[#All],5,FALSE)</f>
        <v>23</v>
      </c>
    </row>
    <row r="475" spans="2:12" hidden="1">
      <c r="B475" s="151">
        <v>7185</v>
      </c>
      <c r="C475" s="63" t="str">
        <f>IFERROR(VLOOKUP(B475,【最新】商品一覧!C:M,2,0),"")</f>
        <v>elizabeth W／エリザベスダブリュー</v>
      </c>
      <c r="D475" s="58" t="str">
        <f>IFERROR(VLOOKUP(B475,【最新】商品一覧!C:M,3,0),"")</f>
        <v>ピュアリーエッセンシャル</v>
      </c>
      <c r="E475" s="60" t="str">
        <f>IFERROR(VLOOKUP(B475,【最新】商品一覧!C:M,4,0),"")&amp;""</f>
        <v>ミニハンドクリーム</v>
      </c>
      <c r="F475" s="66" t="str">
        <f>IFERROR(VLOOKUP(B475,【最新】商品一覧!C:M,5,0),"")&amp;""</f>
        <v>50</v>
      </c>
      <c r="G475" s="63" t="str">
        <f>IFERROR(VLOOKUP(B475,【最新】商品一覧!C:M,6,0),"")&amp;""</f>
        <v>ml</v>
      </c>
      <c r="H475" s="60" t="str">
        <f>IFERROR(VLOOKUP(B475,【最新】商品一覧!C:M,7,0),"")&amp;""</f>
        <v>オレンジクローブ</v>
      </c>
      <c r="I475" s="167">
        <f>VLOOKUP(テーブル3[[#This Row],[品番]],【最新】商品一覧!C:J,8,FALSE)</f>
        <v>1800</v>
      </c>
      <c r="J475" s="164">
        <v>2400</v>
      </c>
      <c r="K475" s="142"/>
      <c r="L475" s="48">
        <f>VLOOKUP(テーブル3[[#This Row],[ブランド名]],ブランドリスト[#All],5,FALSE)</f>
        <v>23</v>
      </c>
    </row>
    <row r="476" spans="2:12" hidden="1">
      <c r="B476" s="151">
        <v>7186</v>
      </c>
      <c r="C476" s="63" t="str">
        <f>IFERROR(VLOOKUP(B476,【最新】商品一覧!C:M,2,0),"")</f>
        <v>elizabeth W／エリザベスダブリュー</v>
      </c>
      <c r="D476" s="58" t="str">
        <f>IFERROR(VLOOKUP(B476,【最新】商品一覧!C:M,3,0),"")</f>
        <v>ピュアリーエッセンシャル</v>
      </c>
      <c r="E476" s="60" t="str">
        <f>IFERROR(VLOOKUP(B476,【最新】商品一覧!C:M,4,0),"")&amp;""</f>
        <v>ミニハンドクリーム</v>
      </c>
      <c r="F476" s="66" t="str">
        <f>IFERROR(VLOOKUP(B476,【最新】商品一覧!C:M,5,0),"")&amp;""</f>
        <v>50</v>
      </c>
      <c r="G476" s="63" t="str">
        <f>IFERROR(VLOOKUP(B476,【最新】商品一覧!C:M,6,0),"")&amp;""</f>
        <v>ml</v>
      </c>
      <c r="H476" s="60" t="str">
        <f>IFERROR(VLOOKUP(B476,【最新】商品一覧!C:M,7,0),"")&amp;""</f>
        <v>ウォーターメロン</v>
      </c>
      <c r="I476" s="167">
        <f>VLOOKUP(テーブル3[[#This Row],[品番]],【最新】商品一覧!C:J,8,FALSE)</f>
        <v>1800</v>
      </c>
      <c r="J476" s="164">
        <v>2400</v>
      </c>
      <c r="K476" s="142"/>
      <c r="L476" s="48">
        <f>VLOOKUP(テーブル3[[#This Row],[ブランド名]],ブランドリスト[#All],5,FALSE)</f>
        <v>23</v>
      </c>
    </row>
    <row r="477" spans="2:12" hidden="1">
      <c r="B477" s="151">
        <v>7187</v>
      </c>
      <c r="C477" s="63" t="str">
        <f>IFERROR(VLOOKUP(B477,【最新】商品一覧!C:M,2,0),"")</f>
        <v>elizabeth W／エリザベスダブリュー</v>
      </c>
      <c r="D477" s="58" t="str">
        <f>IFERROR(VLOOKUP(B477,【最新】商品一覧!C:M,3,0),"")</f>
        <v>ピュアリーエッセンシャル</v>
      </c>
      <c r="E477" s="60" t="str">
        <f>IFERROR(VLOOKUP(B477,【最新】商品一覧!C:M,4,0),"")&amp;""</f>
        <v>ミニハンドクリーム</v>
      </c>
      <c r="F477" s="66" t="str">
        <f>IFERROR(VLOOKUP(B477,【最新】商品一覧!C:M,5,0),"")&amp;""</f>
        <v>50</v>
      </c>
      <c r="G477" s="63" t="str">
        <f>IFERROR(VLOOKUP(B477,【最新】商品一覧!C:M,6,0),"")&amp;""</f>
        <v>ml</v>
      </c>
      <c r="H477" s="60" t="str">
        <f>IFERROR(VLOOKUP(B477,【最新】商品一覧!C:M,7,0),"")&amp;""</f>
        <v>グレープフルーツタイム</v>
      </c>
      <c r="I477" s="167">
        <f>VLOOKUP(テーブル3[[#This Row],[品番]],【最新】商品一覧!C:J,8,FALSE)</f>
        <v>1800</v>
      </c>
      <c r="J477" s="164">
        <v>2400</v>
      </c>
      <c r="K477" s="142"/>
      <c r="L477" s="48">
        <f>VLOOKUP(テーブル3[[#This Row],[ブランド名]],ブランドリスト[#All],5,FALSE)</f>
        <v>23</v>
      </c>
    </row>
    <row r="478" spans="2:12">
      <c r="B478" s="151">
        <v>7147</v>
      </c>
      <c r="C478" s="63" t="str">
        <f>IFERROR(VLOOKUP(B478,【最新】商品一覧!C:M,2,0),"")</f>
        <v>elizabeth W／エリザベスダブリュー</v>
      </c>
      <c r="D478" s="58" t="str">
        <f>IFERROR(VLOOKUP(B478,【最新】商品一覧!C:M,3,0),"")</f>
        <v>ピュアリーエッセンシャル</v>
      </c>
      <c r="E478" s="60" t="str">
        <f>IFERROR(VLOOKUP(B478,【最新】商品一覧!C:M,4,0),"")&amp;""</f>
        <v>リップバーム</v>
      </c>
      <c r="F478" s="66" t="str">
        <f>IFERROR(VLOOKUP(B478,【最新】商品一覧!C:M,5,0),"")&amp;""</f>
        <v>4</v>
      </c>
      <c r="G478" s="63" t="str">
        <f>IFERROR(VLOOKUP(B478,【最新】商品一覧!C:M,6,0),"")&amp;""</f>
        <v>g</v>
      </c>
      <c r="H478" s="60" t="str">
        <f>IFERROR(VLOOKUP(B478,【最新】商品一覧!C:M,7,0),"")&amp;""</f>
        <v>ラベンダー</v>
      </c>
      <c r="I478" s="167">
        <f>VLOOKUP(テーブル3[[#This Row],[品番]],【最新】商品一覧!C:J,8,FALSE)</f>
        <v>800</v>
      </c>
      <c r="J478" s="164">
        <v>1200</v>
      </c>
      <c r="K478" s="142" t="s">
        <v>229</v>
      </c>
      <c r="L478" s="48">
        <f>VLOOKUP(テーブル3[[#This Row],[ブランド名]],ブランドリスト[#All],5,FALSE)</f>
        <v>23</v>
      </c>
    </row>
    <row r="479" spans="2:12" hidden="1">
      <c r="B479" s="151">
        <v>7148</v>
      </c>
      <c r="C479" s="63" t="str">
        <f>IFERROR(VLOOKUP(B479,【最新】商品一覧!C:M,2,0),"")</f>
        <v>elizabeth W／エリザベスダブリュー</v>
      </c>
      <c r="D479" s="58" t="str">
        <f>IFERROR(VLOOKUP(B479,【最新】商品一覧!C:M,3,0),"")</f>
        <v>ピュアリーエッセンシャル</v>
      </c>
      <c r="E479" s="60" t="str">
        <f>IFERROR(VLOOKUP(B479,【最新】商品一覧!C:M,4,0),"")&amp;""</f>
        <v>リップバーム</v>
      </c>
      <c r="F479" s="66" t="str">
        <f>IFERROR(VLOOKUP(B479,【最新】商品一覧!C:M,5,0),"")&amp;""</f>
        <v>4</v>
      </c>
      <c r="G479" s="63" t="str">
        <f>IFERROR(VLOOKUP(B479,【最新】商品一覧!C:M,6,0),"")&amp;""</f>
        <v>g</v>
      </c>
      <c r="H479" s="60" t="str">
        <f>IFERROR(VLOOKUP(B479,【最新】商品一覧!C:M,7,0),"")&amp;""</f>
        <v>ユーカリ</v>
      </c>
      <c r="I479" s="167">
        <f>VLOOKUP(テーブル3[[#This Row],[品番]],【最新】商品一覧!C:J,8,FALSE)</f>
        <v>800</v>
      </c>
      <c r="J479" s="164">
        <v>1200</v>
      </c>
      <c r="K479" s="142"/>
      <c r="L479" s="48">
        <f>VLOOKUP(テーブル3[[#This Row],[ブランド名]],ブランドリスト[#All],5,FALSE)</f>
        <v>23</v>
      </c>
    </row>
    <row r="480" spans="2:12" hidden="1">
      <c r="B480" s="151">
        <v>7149</v>
      </c>
      <c r="C480" s="63" t="str">
        <f>IFERROR(VLOOKUP(B480,【最新】商品一覧!C:M,2,0),"")</f>
        <v>elizabeth W／エリザベスダブリュー</v>
      </c>
      <c r="D480" s="58" t="str">
        <f>IFERROR(VLOOKUP(B480,【最新】商品一覧!C:M,3,0),"")</f>
        <v>ピュアリーエッセンシャル</v>
      </c>
      <c r="E480" s="60" t="str">
        <f>IFERROR(VLOOKUP(B480,【最新】商品一覧!C:M,4,0),"")&amp;""</f>
        <v>リップバーム</v>
      </c>
      <c r="F480" s="66" t="str">
        <f>IFERROR(VLOOKUP(B480,【最新】商品一覧!C:M,5,0),"")&amp;""</f>
        <v>4</v>
      </c>
      <c r="G480" s="63" t="str">
        <f>IFERROR(VLOOKUP(B480,【最新】商品一覧!C:M,6,0),"")&amp;""</f>
        <v>g</v>
      </c>
      <c r="H480" s="60" t="str">
        <f>IFERROR(VLOOKUP(B480,【最新】商品一覧!C:M,7,0),"")&amp;""</f>
        <v>ミントローズマリー</v>
      </c>
      <c r="I480" s="167">
        <f>VLOOKUP(テーブル3[[#This Row],[品番]],【最新】商品一覧!C:J,8,FALSE)</f>
        <v>800</v>
      </c>
      <c r="J480" s="164">
        <v>1200</v>
      </c>
      <c r="K480" s="142"/>
      <c r="L480" s="48">
        <f>VLOOKUP(テーブル3[[#This Row],[ブランド名]],ブランドリスト[#All],5,FALSE)</f>
        <v>23</v>
      </c>
    </row>
    <row r="481" spans="2:12" hidden="1">
      <c r="B481" s="151">
        <v>7150</v>
      </c>
      <c r="C481" s="63" t="str">
        <f>IFERROR(VLOOKUP(B481,【最新】商品一覧!C:M,2,0),"")</f>
        <v>elizabeth W／エリザベスダブリュー</v>
      </c>
      <c r="D481" s="58" t="str">
        <f>IFERROR(VLOOKUP(B481,【最新】商品一覧!C:M,3,0),"")</f>
        <v>ピュアリーエッセンシャル</v>
      </c>
      <c r="E481" s="60" t="str">
        <f>IFERROR(VLOOKUP(B481,【最新】商品一覧!C:M,4,0),"")&amp;""</f>
        <v>リップバーム</v>
      </c>
      <c r="F481" s="66" t="str">
        <f>IFERROR(VLOOKUP(B481,【最新】商品一覧!C:M,5,0),"")&amp;""</f>
        <v>4</v>
      </c>
      <c r="G481" s="63" t="str">
        <f>IFERROR(VLOOKUP(B481,【最新】商品一覧!C:M,6,0),"")&amp;""</f>
        <v>g</v>
      </c>
      <c r="H481" s="60" t="str">
        <f>IFERROR(VLOOKUP(B481,【最新】商品一覧!C:M,7,0),"")&amp;""</f>
        <v>レモンライム</v>
      </c>
      <c r="I481" s="167">
        <f>VLOOKUP(テーブル3[[#This Row],[品番]],【最新】商品一覧!C:J,8,FALSE)</f>
        <v>800</v>
      </c>
      <c r="J481" s="164">
        <v>1200</v>
      </c>
      <c r="K481" s="142"/>
      <c r="L481" s="48">
        <f>VLOOKUP(テーブル3[[#This Row],[ブランド名]],ブランドリスト[#All],5,FALSE)</f>
        <v>23</v>
      </c>
    </row>
    <row r="482" spans="2:12" hidden="1">
      <c r="B482" s="151">
        <v>7151</v>
      </c>
      <c r="C482" s="63" t="str">
        <f>IFERROR(VLOOKUP(B482,【最新】商品一覧!C:M,2,0),"")</f>
        <v>elizabeth W／エリザベスダブリュー</v>
      </c>
      <c r="D482" s="58" t="str">
        <f>IFERROR(VLOOKUP(B482,【最新】商品一覧!C:M,3,0),"")</f>
        <v>ピュアリーエッセンシャル</v>
      </c>
      <c r="E482" s="60" t="str">
        <f>IFERROR(VLOOKUP(B482,【最新】商品一覧!C:M,4,0),"")&amp;""</f>
        <v>リップバーム</v>
      </c>
      <c r="F482" s="66" t="str">
        <f>IFERROR(VLOOKUP(B482,【最新】商品一覧!C:M,5,0),"")&amp;""</f>
        <v>4</v>
      </c>
      <c r="G482" s="63" t="str">
        <f>IFERROR(VLOOKUP(B482,【最新】商品一覧!C:M,6,0),"")&amp;""</f>
        <v>g</v>
      </c>
      <c r="H482" s="60" t="str">
        <f>IFERROR(VLOOKUP(B482,【最新】商品一覧!C:M,7,0),"")&amp;""</f>
        <v>オレンジクローブ</v>
      </c>
      <c r="I482" s="167">
        <f>VLOOKUP(テーブル3[[#This Row],[品番]],【最新】商品一覧!C:J,8,FALSE)</f>
        <v>800</v>
      </c>
      <c r="J482" s="164">
        <v>1200</v>
      </c>
      <c r="K482" s="142"/>
      <c r="L482" s="48">
        <f>VLOOKUP(テーブル3[[#This Row],[ブランド名]],ブランドリスト[#All],5,FALSE)</f>
        <v>23</v>
      </c>
    </row>
    <row r="483" spans="2:12" hidden="1">
      <c r="B483" s="151">
        <v>7152</v>
      </c>
      <c r="C483" s="63" t="str">
        <f>IFERROR(VLOOKUP(B483,【最新】商品一覧!C:M,2,0),"")</f>
        <v>elizabeth W／エリザベスダブリュー</v>
      </c>
      <c r="D483" s="58" t="str">
        <f>IFERROR(VLOOKUP(B483,【最新】商品一覧!C:M,3,0),"")</f>
        <v>ピュアリーエッセンシャル</v>
      </c>
      <c r="E483" s="60" t="str">
        <f>IFERROR(VLOOKUP(B483,【最新】商品一覧!C:M,4,0),"")&amp;""</f>
        <v>リップバーム</v>
      </c>
      <c r="F483" s="66" t="str">
        <f>IFERROR(VLOOKUP(B483,【最新】商品一覧!C:M,5,0),"")&amp;""</f>
        <v>4</v>
      </c>
      <c r="G483" s="63" t="str">
        <f>IFERROR(VLOOKUP(B483,【最新】商品一覧!C:M,6,0),"")&amp;""</f>
        <v>g</v>
      </c>
      <c r="H483" s="60" t="str">
        <f>IFERROR(VLOOKUP(B483,【最新】商品一覧!C:M,7,0),"")&amp;""</f>
        <v>ウォーターメロン</v>
      </c>
      <c r="I483" s="167">
        <f>VLOOKUP(テーブル3[[#This Row],[品番]],【最新】商品一覧!C:J,8,FALSE)</f>
        <v>800</v>
      </c>
      <c r="J483" s="164">
        <v>1200</v>
      </c>
      <c r="K483" s="142"/>
      <c r="L483" s="48">
        <f>VLOOKUP(テーブル3[[#This Row],[ブランド名]],ブランドリスト[#All],5,FALSE)</f>
        <v>23</v>
      </c>
    </row>
    <row r="484" spans="2:12" hidden="1">
      <c r="B484" s="151">
        <v>7153</v>
      </c>
      <c r="C484" s="63" t="str">
        <f>IFERROR(VLOOKUP(B484,【最新】商品一覧!C:M,2,0),"")</f>
        <v>elizabeth W／エリザベスダブリュー</v>
      </c>
      <c r="D484" s="58" t="str">
        <f>IFERROR(VLOOKUP(B484,【最新】商品一覧!C:M,3,0),"")</f>
        <v>ピュアリーエッセンシャル</v>
      </c>
      <c r="E484" s="60" t="str">
        <f>IFERROR(VLOOKUP(B484,【最新】商品一覧!C:M,4,0),"")&amp;""</f>
        <v>リップバーム</v>
      </c>
      <c r="F484" s="66" t="str">
        <f>IFERROR(VLOOKUP(B484,【最新】商品一覧!C:M,5,0),"")&amp;""</f>
        <v>4</v>
      </c>
      <c r="G484" s="63" t="str">
        <f>IFERROR(VLOOKUP(B484,【最新】商品一覧!C:M,6,0),"")&amp;""</f>
        <v>g</v>
      </c>
      <c r="H484" s="60" t="str">
        <f>IFERROR(VLOOKUP(B484,【最新】商品一覧!C:M,7,0),"")&amp;""</f>
        <v>ローズ</v>
      </c>
      <c r="I484" s="167">
        <f>VLOOKUP(テーブル3[[#This Row],[品番]],【最新】商品一覧!C:J,8,FALSE)</f>
        <v>800</v>
      </c>
      <c r="J484" s="164">
        <v>1200</v>
      </c>
      <c r="K484" s="142"/>
      <c r="L484" s="48">
        <f>VLOOKUP(テーブル3[[#This Row],[ブランド名]],ブランドリスト[#All],5,FALSE)</f>
        <v>23</v>
      </c>
    </row>
    <row r="485" spans="2:12" hidden="1">
      <c r="B485" s="151">
        <v>7154</v>
      </c>
      <c r="C485" s="63" t="str">
        <f>IFERROR(VLOOKUP(B485,【最新】商品一覧!C:M,2,0),"")</f>
        <v>elizabeth W／エリザベスダブリュー</v>
      </c>
      <c r="D485" s="58" t="str">
        <f>IFERROR(VLOOKUP(B485,【最新】商品一覧!C:M,3,0),"")</f>
        <v>ピュアリーエッセンシャル</v>
      </c>
      <c r="E485" s="60" t="str">
        <f>IFERROR(VLOOKUP(B485,【最新】商品一覧!C:M,4,0),"")&amp;""</f>
        <v>リップバーム</v>
      </c>
      <c r="F485" s="66" t="str">
        <f>IFERROR(VLOOKUP(B485,【最新】商品一覧!C:M,5,0),"")&amp;""</f>
        <v>4</v>
      </c>
      <c r="G485" s="63" t="str">
        <f>IFERROR(VLOOKUP(B485,【最新】商品一覧!C:M,6,0),"")&amp;""</f>
        <v>g</v>
      </c>
      <c r="H485" s="60" t="str">
        <f>IFERROR(VLOOKUP(B485,【最新】商品一覧!C:M,7,0),"")&amp;""</f>
        <v>グレープフルーツ</v>
      </c>
      <c r="I485" s="167">
        <f>VLOOKUP(テーブル3[[#This Row],[品番]],【最新】商品一覧!C:J,8,FALSE)</f>
        <v>800</v>
      </c>
      <c r="J485" s="164">
        <v>1200</v>
      </c>
      <c r="K485" s="142"/>
      <c r="L485" s="48">
        <f>VLOOKUP(テーブル3[[#This Row],[ブランド名]],ブランドリスト[#All],5,FALSE)</f>
        <v>23</v>
      </c>
    </row>
    <row r="486" spans="2:12">
      <c r="B486" s="151">
        <v>9512</v>
      </c>
      <c r="C486" s="63" t="str">
        <f>IFERROR(VLOOKUP(B486,【最新】商品一覧!C:M,2,0),"")</f>
        <v>bosign／ボサイン</v>
      </c>
      <c r="D486" s="58" t="str">
        <f>IFERROR(VLOOKUP(B486,【最新】商品一覧!C:M,3,0),"")</f>
        <v>ソープディッシュ</v>
      </c>
      <c r="E486" s="60" t="str">
        <f>IFERROR(VLOOKUP(B486,【最新】商品一覧!C:M,4,0),"")&amp;""</f>
        <v>シリコン</v>
      </c>
      <c r="F486" s="66" t="str">
        <f>IFERROR(VLOOKUP(B486,【最新】商品一覧!C:M,5,0),"")&amp;""</f>
        <v/>
      </c>
      <c r="G486" s="63" t="str">
        <f>IFERROR(VLOOKUP(B486,【最新】商品一覧!C:M,6,0),"")&amp;""</f>
        <v/>
      </c>
      <c r="H486" s="60" t="str">
        <f>IFERROR(VLOOKUP(B486,【最新】商品一覧!C:M,7,0),"")&amp;""</f>
        <v>【Ｌ】ホワイト</v>
      </c>
      <c r="I486" s="167">
        <f>VLOOKUP(テーブル3[[#This Row],[品番]],【最新】商品一覧!C:J,8,FALSE)</f>
        <v>1400</v>
      </c>
      <c r="J486" s="164">
        <v>1600</v>
      </c>
      <c r="K486" s="142" t="s">
        <v>229</v>
      </c>
      <c r="L486" s="48">
        <f>VLOOKUP(テーブル3[[#This Row],[ブランド名]],ブランドリスト[#All],5,FALSE)</f>
        <v>26</v>
      </c>
    </row>
    <row r="487" spans="2:12" hidden="1">
      <c r="B487" s="151">
        <v>9513</v>
      </c>
      <c r="C487" s="63" t="str">
        <f>IFERROR(VLOOKUP(B487,【最新】商品一覧!C:M,2,0),"")</f>
        <v>bosign／ボサイン</v>
      </c>
      <c r="D487" s="58" t="str">
        <f>IFERROR(VLOOKUP(B487,【最新】商品一覧!C:M,3,0),"")</f>
        <v>ソープディッシュ</v>
      </c>
      <c r="E487" s="60" t="str">
        <f>IFERROR(VLOOKUP(B487,【最新】商品一覧!C:M,4,0),"")&amp;""</f>
        <v>シリコン</v>
      </c>
      <c r="F487" s="66" t="str">
        <f>IFERROR(VLOOKUP(B487,【最新】商品一覧!C:M,5,0),"")&amp;""</f>
        <v/>
      </c>
      <c r="G487" s="63" t="str">
        <f>IFERROR(VLOOKUP(B487,【最新】商品一覧!C:M,6,0),"")&amp;""</f>
        <v/>
      </c>
      <c r="H487" s="60" t="str">
        <f>IFERROR(VLOOKUP(B487,【最新】商品一覧!C:M,7,0),"")&amp;""</f>
        <v>【Ｌ】グレー</v>
      </c>
      <c r="I487" s="167">
        <f>VLOOKUP(テーブル3[[#This Row],[品番]],【最新】商品一覧!C:J,8,FALSE)</f>
        <v>1400</v>
      </c>
      <c r="J487" s="164">
        <v>1600</v>
      </c>
      <c r="K487" s="142"/>
      <c r="L487" s="48">
        <f>VLOOKUP(テーブル3[[#This Row],[ブランド名]],ブランドリスト[#All],5,FALSE)</f>
        <v>26</v>
      </c>
    </row>
    <row r="488" spans="2:12" hidden="1">
      <c r="B488" s="151">
        <v>9516</v>
      </c>
      <c r="C488" s="63" t="str">
        <f>IFERROR(VLOOKUP(B488,【最新】商品一覧!C:M,2,0),"")</f>
        <v>bosign／ボサイン</v>
      </c>
      <c r="D488" s="58" t="str">
        <f>IFERROR(VLOOKUP(B488,【最新】商品一覧!C:M,3,0),"")</f>
        <v>ソープディッシュ</v>
      </c>
      <c r="E488" s="60" t="str">
        <f>IFERROR(VLOOKUP(B488,【最新】商品一覧!C:M,4,0),"")&amp;""</f>
        <v>シリコン</v>
      </c>
      <c r="F488" s="66" t="str">
        <f>IFERROR(VLOOKUP(B488,【最新】商品一覧!C:M,5,0),"")&amp;""</f>
        <v/>
      </c>
      <c r="G488" s="63" t="str">
        <f>IFERROR(VLOOKUP(B488,【最新】商品一覧!C:M,6,0),"")&amp;""</f>
        <v/>
      </c>
      <c r="H488" s="60" t="str">
        <f>IFERROR(VLOOKUP(B488,【最新】商品一覧!C:M,7,0),"")&amp;""</f>
        <v>【Ｌ】ブラック</v>
      </c>
      <c r="I488" s="167">
        <f>VLOOKUP(テーブル3[[#This Row],[品番]],【最新】商品一覧!C:J,8,FALSE)</f>
        <v>1400</v>
      </c>
      <c r="J488" s="164">
        <v>1600</v>
      </c>
      <c r="K488" s="142"/>
      <c r="L488" s="48">
        <f>VLOOKUP(テーブル3[[#This Row],[ブランド名]],ブランドリスト[#All],5,FALSE)</f>
        <v>26</v>
      </c>
    </row>
    <row r="489" spans="2:12" hidden="1">
      <c r="B489" s="151"/>
      <c r="C489" s="63" t="str">
        <f>IFERROR(VLOOKUP(B489,【最新】商品一覧!C:M,2,0),"")</f>
        <v/>
      </c>
      <c r="D489" s="58" t="str">
        <f>IFERROR(VLOOKUP(B489,【最新】商品一覧!C:M,3,0),"")</f>
        <v/>
      </c>
      <c r="E489" s="60" t="str">
        <f>IFERROR(VLOOKUP(B489,【最新】商品一覧!C:M,4,0),"")&amp;""</f>
        <v/>
      </c>
      <c r="F489" s="66" t="str">
        <f>IFERROR(VLOOKUP(B489,【最新】商品一覧!C:M,5,0),"")&amp;""</f>
        <v/>
      </c>
      <c r="G489" s="63" t="str">
        <f>IFERROR(VLOOKUP(B489,【最新】商品一覧!C:M,6,0),"")&amp;""</f>
        <v/>
      </c>
      <c r="H489" s="60" t="str">
        <f>IFERROR(VLOOKUP(B489,【最新】商品一覧!C:M,7,0),"")&amp;""</f>
        <v/>
      </c>
      <c r="I489" s="167" t="e">
        <f>VLOOKUP(テーブル3[[#This Row],[品番]],【最新】商品一覧!C:J,8,FALSE)</f>
        <v>#N/A</v>
      </c>
      <c r="J489" s="164"/>
      <c r="K489" s="142"/>
      <c r="L489" s="48" t="e">
        <f>VLOOKUP(テーブル3[[#This Row],[ブランド名]],ブランドリスト[#All],5,FALSE)</f>
        <v>#N/A</v>
      </c>
    </row>
    <row r="490" spans="2:12" hidden="1">
      <c r="B490" s="151"/>
      <c r="C490" s="63" t="str">
        <f>IFERROR(VLOOKUP(B490,【最新】商品一覧!C:M,2,0),"")</f>
        <v/>
      </c>
      <c r="D490" s="58" t="str">
        <f>IFERROR(VLOOKUP(B490,【最新】商品一覧!C:M,3,0),"")</f>
        <v/>
      </c>
      <c r="E490" s="60" t="str">
        <f>IFERROR(VLOOKUP(B490,【最新】商品一覧!C:M,4,0),"")&amp;""</f>
        <v/>
      </c>
      <c r="F490" s="66" t="str">
        <f>IFERROR(VLOOKUP(B490,【最新】商品一覧!C:M,5,0),"")&amp;""</f>
        <v/>
      </c>
      <c r="G490" s="63" t="str">
        <f>IFERROR(VLOOKUP(B490,【最新】商品一覧!C:M,6,0),"")&amp;""</f>
        <v/>
      </c>
      <c r="H490" s="60" t="str">
        <f>IFERROR(VLOOKUP(B490,【最新】商品一覧!C:M,7,0),"")&amp;""</f>
        <v/>
      </c>
      <c r="I490" s="167" t="e">
        <f>VLOOKUP(テーブル3[[#This Row],[品番]],【最新】商品一覧!C:J,8,FALSE)</f>
        <v>#N/A</v>
      </c>
      <c r="J490" s="164"/>
      <c r="K490" s="142"/>
      <c r="L490" s="48" t="e">
        <f>VLOOKUP(テーブル3[[#This Row],[ブランド名]],ブランドリスト[#All],5,FALSE)</f>
        <v>#N/A</v>
      </c>
    </row>
    <row r="491" spans="2:12" hidden="1">
      <c r="B491" s="151"/>
      <c r="C491" s="63" t="str">
        <f>IFERROR(VLOOKUP(B491,【最新】商品一覧!C:M,2,0),"")</f>
        <v/>
      </c>
      <c r="D491" s="58" t="str">
        <f>IFERROR(VLOOKUP(B491,【最新】商品一覧!C:M,3,0),"")</f>
        <v/>
      </c>
      <c r="E491" s="60" t="str">
        <f>IFERROR(VLOOKUP(B491,【最新】商品一覧!C:M,4,0),"")&amp;""</f>
        <v/>
      </c>
      <c r="F491" s="66" t="str">
        <f>IFERROR(VLOOKUP(B491,【最新】商品一覧!C:M,5,0),"")&amp;""</f>
        <v/>
      </c>
      <c r="G491" s="63" t="str">
        <f>IFERROR(VLOOKUP(B491,【最新】商品一覧!C:M,6,0),"")&amp;""</f>
        <v/>
      </c>
      <c r="H491" s="60" t="str">
        <f>IFERROR(VLOOKUP(B491,【最新】商品一覧!C:M,7,0),"")&amp;""</f>
        <v/>
      </c>
      <c r="I491" s="167" t="e">
        <f>VLOOKUP(テーブル3[[#This Row],[品番]],【最新】商品一覧!C:J,8,FALSE)</f>
        <v>#N/A</v>
      </c>
      <c r="J491" s="164"/>
      <c r="K491" s="142"/>
      <c r="L491" s="48" t="e">
        <f>VLOOKUP(テーブル3[[#This Row],[ブランド名]],ブランドリスト[#All],5,FALSE)</f>
        <v>#N/A</v>
      </c>
    </row>
    <row r="492" spans="2:12" hidden="1">
      <c r="B492" s="151"/>
      <c r="C492" s="63" t="str">
        <f>IFERROR(VLOOKUP(B492,【最新】商品一覧!C:M,2,0),"")</f>
        <v/>
      </c>
      <c r="D492" s="58" t="str">
        <f>IFERROR(VLOOKUP(B492,【最新】商品一覧!C:M,3,0),"")</f>
        <v/>
      </c>
      <c r="E492" s="60" t="str">
        <f>IFERROR(VLOOKUP(B492,【最新】商品一覧!C:M,4,0),"")&amp;""</f>
        <v/>
      </c>
      <c r="F492" s="66" t="str">
        <f>IFERROR(VLOOKUP(B492,【最新】商品一覧!C:M,5,0),"")&amp;""</f>
        <v/>
      </c>
      <c r="G492" s="63" t="str">
        <f>IFERROR(VLOOKUP(B492,【最新】商品一覧!C:M,6,0),"")&amp;""</f>
        <v/>
      </c>
      <c r="H492" s="60" t="str">
        <f>IFERROR(VLOOKUP(B492,【最新】商品一覧!C:M,7,0),"")&amp;""</f>
        <v/>
      </c>
      <c r="I492" s="167" t="e">
        <f>VLOOKUP(テーブル3[[#This Row],[品番]],【最新】商品一覧!C:J,8,FALSE)</f>
        <v>#N/A</v>
      </c>
      <c r="J492" s="164"/>
      <c r="K492" s="142"/>
      <c r="L492" s="48" t="e">
        <f>VLOOKUP(テーブル3[[#This Row],[ブランド名]],ブランドリスト[#All],5,FALSE)</f>
        <v>#N/A</v>
      </c>
    </row>
    <row r="493" spans="2:12" hidden="1">
      <c r="B493" s="151"/>
      <c r="C493" s="63" t="str">
        <f>IFERROR(VLOOKUP(B493,【最新】商品一覧!C:M,2,0),"")</f>
        <v/>
      </c>
      <c r="D493" s="58" t="str">
        <f>IFERROR(VLOOKUP(B493,【最新】商品一覧!C:M,3,0),"")</f>
        <v/>
      </c>
      <c r="E493" s="60" t="str">
        <f>IFERROR(VLOOKUP(B493,【最新】商品一覧!C:M,4,0),"")&amp;""</f>
        <v/>
      </c>
      <c r="F493" s="66" t="str">
        <f>IFERROR(VLOOKUP(B493,【最新】商品一覧!C:M,5,0),"")&amp;""</f>
        <v/>
      </c>
      <c r="G493" s="63" t="str">
        <f>IFERROR(VLOOKUP(B493,【最新】商品一覧!C:M,6,0),"")&amp;""</f>
        <v/>
      </c>
      <c r="H493" s="60" t="str">
        <f>IFERROR(VLOOKUP(B493,【最新】商品一覧!C:M,7,0),"")&amp;""</f>
        <v/>
      </c>
      <c r="I493" s="167" t="e">
        <f>VLOOKUP(テーブル3[[#This Row],[品番]],【最新】商品一覧!C:J,8,FALSE)</f>
        <v>#N/A</v>
      </c>
      <c r="J493" s="164"/>
      <c r="K493" s="142"/>
      <c r="L493" s="48" t="e">
        <f>VLOOKUP(テーブル3[[#This Row],[ブランド名]],ブランドリスト[#All],5,FALSE)</f>
        <v>#N/A</v>
      </c>
    </row>
    <row r="494" spans="2:12" hidden="1">
      <c r="B494" s="151"/>
      <c r="C494" s="63" t="str">
        <f>IFERROR(VLOOKUP(B494,【最新】商品一覧!C:M,2,0),"")</f>
        <v/>
      </c>
      <c r="D494" s="58" t="str">
        <f>IFERROR(VLOOKUP(B494,【最新】商品一覧!C:M,3,0),"")</f>
        <v/>
      </c>
      <c r="E494" s="60" t="str">
        <f>IFERROR(VLOOKUP(B494,【最新】商品一覧!C:M,4,0),"")&amp;""</f>
        <v/>
      </c>
      <c r="F494" s="66" t="str">
        <f>IFERROR(VLOOKUP(B494,【最新】商品一覧!C:M,5,0),"")&amp;""</f>
        <v/>
      </c>
      <c r="G494" s="63" t="str">
        <f>IFERROR(VLOOKUP(B494,【最新】商品一覧!C:M,6,0),"")&amp;""</f>
        <v/>
      </c>
      <c r="H494" s="60" t="str">
        <f>IFERROR(VLOOKUP(B494,【最新】商品一覧!C:M,7,0),"")&amp;""</f>
        <v/>
      </c>
      <c r="I494" s="167" t="e">
        <f>VLOOKUP(テーブル3[[#This Row],[品番]],【最新】商品一覧!C:J,8,FALSE)</f>
        <v>#N/A</v>
      </c>
      <c r="J494" s="164"/>
      <c r="K494" s="142"/>
      <c r="L494" s="48" t="e">
        <f>VLOOKUP(テーブル3[[#This Row],[ブランド名]],ブランドリスト[#All],5,FALSE)</f>
        <v>#N/A</v>
      </c>
    </row>
  </sheetData>
  <sheetProtection selectLockedCells="1"/>
  <phoneticPr fontId="4"/>
  <conditionalFormatting sqref="K3 B4:B5">
    <cfRule type="expression" dxfId="28" priority="13">
      <formula>#REF!="*"</formula>
    </cfRule>
  </conditionalFormatting>
  <conditionalFormatting sqref="B50:B66">
    <cfRule type="expression" dxfId="27" priority="9">
      <formula>#REF!="*"</formula>
    </cfRule>
  </conditionalFormatting>
  <conditionalFormatting sqref="B6:B13">
    <cfRule type="expression" dxfId="26" priority="7">
      <formula>#REF!="*"</formula>
    </cfRule>
  </conditionalFormatting>
  <conditionalFormatting sqref="B14:B26">
    <cfRule type="expression" dxfId="25" priority="5">
      <formula>#REF!="*"</formula>
    </cfRule>
  </conditionalFormatting>
  <conditionalFormatting sqref="B27:B49">
    <cfRule type="expression" dxfId="24" priority="3">
      <formula>#REF!="*"</formula>
    </cfRule>
  </conditionalFormatting>
  <dataValidations count="3">
    <dataValidation imeMode="off" allowBlank="1" showInputMessage="1" showErrorMessage="1" sqref="B3 B67:B421"/>
    <dataValidation errorStyle="warning" allowBlank="1" showInputMessage="1" showErrorMessage="1" error="入力しないでください" sqref="C1 D2:J2 C4:J494"/>
    <dataValidation imeMode="disabled" allowBlank="1" showInputMessage="1" showErrorMessage="1" sqref="B4:B66"/>
  </dataValidations>
  <pageMargins left="0.62992125984251968" right="0.23622047244094491" top="0.74803149606299213" bottom="0.74803149606299213" header="0.31496062992125984" footer="0.31496062992125984"/>
  <pageSetup paperSize="9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L488"/>
  <sheetViews>
    <sheetView view="pageBreakPreview" topLeftCell="A3" zoomScaleNormal="100" zoomScaleSheetLayoutView="100" workbookViewId="0">
      <selection activeCell="C4" sqref="C4"/>
    </sheetView>
  </sheetViews>
  <sheetFormatPr defaultRowHeight="17.649999999999999"/>
  <cols>
    <col min="1" max="1" width="2.375" customWidth="1"/>
    <col min="2" max="2" width="1.125" customWidth="1"/>
    <col min="3" max="3" width="10.1875" style="3" customWidth="1"/>
    <col min="4" max="4" width="20" style="47" customWidth="1"/>
    <col min="5" max="5" width="19" customWidth="1"/>
    <col min="6" max="6" width="16.625" customWidth="1"/>
    <col min="7" max="8" width="4.1875" style="4" customWidth="1"/>
    <col min="9" max="9" width="30.625" customWidth="1"/>
    <col min="10" max="10" width="10" style="171" customWidth="1"/>
    <col min="11" max="11" width="10" style="33" customWidth="1"/>
    <col min="12" max="12" width="17.125" style="34" customWidth="1"/>
    <col min="14" max="14" width="28.1875" customWidth="1"/>
  </cols>
  <sheetData>
    <row r="1" spans="3:12">
      <c r="D1" s="3"/>
    </row>
    <row r="2" spans="3:12">
      <c r="D2" s="3"/>
      <c r="J2" s="171" t="s">
        <v>2719</v>
      </c>
      <c r="K2" s="33" t="s">
        <v>2720</v>
      </c>
    </row>
    <row r="3" spans="3:12" ht="30">
      <c r="C3" s="35" t="s">
        <v>0</v>
      </c>
      <c r="D3" s="36" t="s">
        <v>1613</v>
      </c>
      <c r="E3" s="37" t="s">
        <v>1614</v>
      </c>
      <c r="F3" s="37" t="s">
        <v>1</v>
      </c>
      <c r="G3" s="37" t="s">
        <v>1615</v>
      </c>
      <c r="H3" s="37" t="s">
        <v>1616</v>
      </c>
      <c r="I3" s="37" t="s">
        <v>184</v>
      </c>
      <c r="J3" s="38" t="s">
        <v>1617</v>
      </c>
      <c r="K3" s="39" t="s">
        <v>2718</v>
      </c>
      <c r="L3" s="40" t="s">
        <v>1618</v>
      </c>
    </row>
    <row r="4" spans="3:12">
      <c r="C4" s="180"/>
      <c r="D4" s="41" t="e">
        <f>VLOOKUP(C4,【最新】商品一覧!C:M,2,FALSE)</f>
        <v>#N/A</v>
      </c>
      <c r="E4" s="42" t="e">
        <f>VLOOKUP(C4,【最新】商品一覧!C:M,3,FALSE)</f>
        <v>#N/A</v>
      </c>
      <c r="F4" s="42" t="e">
        <f>VLOOKUP(C4,【最新】商品一覧!C:M,4,FALSE)</f>
        <v>#N/A</v>
      </c>
      <c r="G4" s="43" t="e">
        <f>VLOOKUP(C4,【最新】商品一覧!C:M,5,FALSE)&amp;""</f>
        <v>#N/A</v>
      </c>
      <c r="H4" s="43" t="e">
        <f>VLOOKUP(C4,【最新】商品一覧!C:M,6,FALSE)&amp;""</f>
        <v>#N/A</v>
      </c>
      <c r="I4" s="42" t="e">
        <f>VLOOKUP(C4,【最新】商品一覧!C:M,7,FALSE)&amp;""</f>
        <v>#N/A</v>
      </c>
      <c r="J4" s="44" t="e">
        <f>VLOOKUP(C4,【最新】商品一覧!C:M,8,FALSE)</f>
        <v>#N/A</v>
      </c>
      <c r="K4" s="45" t="str">
        <f>IFERROR(VLOOKUP(テーブル17[[#This Row],[品番]],【最新】商品一覧!C:M,9,FALSE),"")</f>
        <v/>
      </c>
      <c r="L4" s="46" t="e">
        <f>VLOOKUP(C4,【最新】商品一覧!C:M,12,FALSE)&amp;""</f>
        <v>#N/A</v>
      </c>
    </row>
    <row r="5" spans="3:12">
      <c r="C5" s="180"/>
      <c r="D5" s="41" t="e">
        <f>VLOOKUP(C5,【最新】商品一覧!C:M,2,FALSE)</f>
        <v>#N/A</v>
      </c>
      <c r="E5" s="42" t="e">
        <f>VLOOKUP(C5,【最新】商品一覧!C:M,3,FALSE)</f>
        <v>#N/A</v>
      </c>
      <c r="F5" s="42" t="e">
        <f>VLOOKUP(C5,【最新】商品一覧!C:M,4,FALSE)</f>
        <v>#N/A</v>
      </c>
      <c r="G5" s="43" t="e">
        <f>VLOOKUP(C5,【最新】商品一覧!C:M,5,FALSE)&amp;""</f>
        <v>#N/A</v>
      </c>
      <c r="H5" s="43" t="e">
        <f>VLOOKUP(C5,【最新】商品一覧!C:M,6,FALSE)&amp;""</f>
        <v>#N/A</v>
      </c>
      <c r="I5" s="42" t="e">
        <f>VLOOKUP(C5,【最新】商品一覧!C:M,7,FALSE)&amp;""</f>
        <v>#N/A</v>
      </c>
      <c r="J5" s="44" t="e">
        <f>VLOOKUP(C5,【最新】商品一覧!C:M,8,FALSE)</f>
        <v>#N/A</v>
      </c>
      <c r="K5" s="45" t="str">
        <f>IFERROR(VLOOKUP(テーブル17[[#This Row],[品番]],【最新】商品一覧!C:M,9,FALSE),"")</f>
        <v/>
      </c>
      <c r="L5" s="46" t="e">
        <f>VLOOKUP(C5,【最新】商品一覧!C:M,12,FALSE)&amp;""</f>
        <v>#N/A</v>
      </c>
    </row>
    <row r="6" spans="3:12">
      <c r="C6" s="180"/>
      <c r="D6" s="41" t="e">
        <f>VLOOKUP(C6,【最新】商品一覧!C:M,2,FALSE)</f>
        <v>#N/A</v>
      </c>
      <c r="E6" s="42" t="e">
        <f>VLOOKUP(C6,【最新】商品一覧!C:M,3,FALSE)</f>
        <v>#N/A</v>
      </c>
      <c r="F6" s="42" t="e">
        <f>VLOOKUP(C6,【最新】商品一覧!C:M,4,FALSE)</f>
        <v>#N/A</v>
      </c>
      <c r="G6" s="43" t="e">
        <f>VLOOKUP(C6,【最新】商品一覧!C:M,5,FALSE)&amp;""</f>
        <v>#N/A</v>
      </c>
      <c r="H6" s="43" t="e">
        <f>VLOOKUP(C6,【最新】商品一覧!C:M,6,FALSE)&amp;""</f>
        <v>#N/A</v>
      </c>
      <c r="I6" s="42" t="e">
        <f>VLOOKUP(C6,【最新】商品一覧!C:M,7,FALSE)&amp;""</f>
        <v>#N/A</v>
      </c>
      <c r="J6" s="44" t="e">
        <f>VLOOKUP(C6,【最新】商品一覧!C:M,8,FALSE)</f>
        <v>#N/A</v>
      </c>
      <c r="K6" s="45" t="str">
        <f>IFERROR(VLOOKUP(テーブル17[[#This Row],[品番]],【最新】商品一覧!C:M,9,FALSE),"")</f>
        <v/>
      </c>
      <c r="L6" s="46" t="e">
        <f>VLOOKUP(C6,【最新】商品一覧!C:M,12,FALSE)&amp;""</f>
        <v>#N/A</v>
      </c>
    </row>
    <row r="7" spans="3:12">
      <c r="C7" s="180"/>
      <c r="D7" s="41" t="e">
        <f>VLOOKUP(C7,【最新】商品一覧!C:M,2,FALSE)</f>
        <v>#N/A</v>
      </c>
      <c r="E7" s="42" t="e">
        <f>VLOOKUP(C7,【最新】商品一覧!C:M,3,FALSE)</f>
        <v>#N/A</v>
      </c>
      <c r="F7" s="42" t="e">
        <f>VLOOKUP(C7,【最新】商品一覧!C:M,4,FALSE)</f>
        <v>#N/A</v>
      </c>
      <c r="G7" s="43" t="e">
        <f>VLOOKUP(C7,【最新】商品一覧!C:M,5,FALSE)&amp;""</f>
        <v>#N/A</v>
      </c>
      <c r="H7" s="43" t="e">
        <f>VLOOKUP(C7,【最新】商品一覧!C:M,6,FALSE)&amp;""</f>
        <v>#N/A</v>
      </c>
      <c r="I7" s="42" t="e">
        <f>VLOOKUP(C7,【最新】商品一覧!C:M,7,FALSE)&amp;""</f>
        <v>#N/A</v>
      </c>
      <c r="J7" s="44" t="e">
        <f>VLOOKUP(C7,【最新】商品一覧!C:M,8,FALSE)</f>
        <v>#N/A</v>
      </c>
      <c r="K7" s="45" t="str">
        <f>IFERROR(VLOOKUP(テーブル17[[#This Row],[品番]],【最新】商品一覧!C:M,9,FALSE),"")</f>
        <v/>
      </c>
      <c r="L7" s="46" t="e">
        <f>VLOOKUP(C7,【最新】商品一覧!C:M,12,FALSE)&amp;""</f>
        <v>#N/A</v>
      </c>
    </row>
    <row r="8" spans="3:12">
      <c r="C8" s="180"/>
      <c r="D8" s="41" t="e">
        <f>VLOOKUP(C8,【最新】商品一覧!C:M,2,FALSE)</f>
        <v>#N/A</v>
      </c>
      <c r="E8" s="42" t="e">
        <f>VLOOKUP(C8,【最新】商品一覧!C:M,3,FALSE)</f>
        <v>#N/A</v>
      </c>
      <c r="F8" s="42" t="e">
        <f>VLOOKUP(C8,【最新】商品一覧!C:M,4,FALSE)</f>
        <v>#N/A</v>
      </c>
      <c r="G8" s="43" t="e">
        <f>VLOOKUP(C8,【最新】商品一覧!C:M,5,FALSE)&amp;""</f>
        <v>#N/A</v>
      </c>
      <c r="H8" s="43" t="e">
        <f>VLOOKUP(C8,【最新】商品一覧!C:M,6,FALSE)&amp;""</f>
        <v>#N/A</v>
      </c>
      <c r="I8" s="42" t="e">
        <f>VLOOKUP(C8,【最新】商品一覧!C:M,7,FALSE)&amp;""</f>
        <v>#N/A</v>
      </c>
      <c r="J8" s="44" t="e">
        <f>VLOOKUP(C8,【最新】商品一覧!C:M,8,FALSE)</f>
        <v>#N/A</v>
      </c>
      <c r="K8" s="45" t="str">
        <f>IFERROR(VLOOKUP(テーブル17[[#This Row],[品番]],【最新】商品一覧!C:M,9,FALSE),"")</f>
        <v/>
      </c>
      <c r="L8" s="46" t="e">
        <f>VLOOKUP(C8,【最新】商品一覧!C:M,12,FALSE)&amp;""</f>
        <v>#N/A</v>
      </c>
    </row>
    <row r="9" spans="3:12">
      <c r="C9" s="180"/>
      <c r="D9" s="41" t="e">
        <f>VLOOKUP(C9,【最新】商品一覧!C:M,2,FALSE)</f>
        <v>#N/A</v>
      </c>
      <c r="E9" s="42" t="e">
        <f>VLOOKUP(C9,【最新】商品一覧!C:M,3,FALSE)</f>
        <v>#N/A</v>
      </c>
      <c r="F9" s="42" t="e">
        <f>VLOOKUP(C9,【最新】商品一覧!C:M,4,FALSE)</f>
        <v>#N/A</v>
      </c>
      <c r="G9" s="43" t="e">
        <f>VLOOKUP(C9,【最新】商品一覧!C:M,5,FALSE)&amp;""</f>
        <v>#N/A</v>
      </c>
      <c r="H9" s="43" t="e">
        <f>VLOOKUP(C9,【最新】商品一覧!C:M,6,FALSE)&amp;""</f>
        <v>#N/A</v>
      </c>
      <c r="I9" s="42" t="e">
        <f>VLOOKUP(C9,【最新】商品一覧!C:M,7,FALSE)&amp;""</f>
        <v>#N/A</v>
      </c>
      <c r="J9" s="44" t="e">
        <f>VLOOKUP(C9,【最新】商品一覧!C:M,8,FALSE)</f>
        <v>#N/A</v>
      </c>
      <c r="K9" s="45" t="str">
        <f>IFERROR(VLOOKUP(テーブル17[[#This Row],[品番]],【最新】商品一覧!C:M,9,FALSE),"")</f>
        <v/>
      </c>
      <c r="L9" s="46" t="e">
        <f>VLOOKUP(C9,【最新】商品一覧!C:M,12,FALSE)&amp;""</f>
        <v>#N/A</v>
      </c>
    </row>
    <row r="10" spans="3:12">
      <c r="C10" s="180"/>
      <c r="D10" s="41" t="e">
        <f>VLOOKUP(C10,【最新】商品一覧!C:M,2,FALSE)</f>
        <v>#N/A</v>
      </c>
      <c r="E10" s="42" t="e">
        <f>VLOOKUP(C10,【最新】商品一覧!C:M,3,FALSE)</f>
        <v>#N/A</v>
      </c>
      <c r="F10" s="42" t="e">
        <f>VLOOKUP(C10,【最新】商品一覧!C:M,4,FALSE)</f>
        <v>#N/A</v>
      </c>
      <c r="G10" s="43" t="e">
        <f>VLOOKUP(C10,【最新】商品一覧!C:M,5,FALSE)&amp;""</f>
        <v>#N/A</v>
      </c>
      <c r="H10" s="43" t="e">
        <f>VLOOKUP(C10,【最新】商品一覧!C:M,6,FALSE)&amp;""</f>
        <v>#N/A</v>
      </c>
      <c r="I10" s="42" t="e">
        <f>VLOOKUP(C10,【最新】商品一覧!C:M,7,FALSE)&amp;""</f>
        <v>#N/A</v>
      </c>
      <c r="J10" s="44" t="e">
        <f>VLOOKUP(C10,【最新】商品一覧!C:M,8,FALSE)</f>
        <v>#N/A</v>
      </c>
      <c r="K10" s="45" t="str">
        <f>IFERROR(VLOOKUP(テーブル17[[#This Row],[品番]],【最新】商品一覧!C:M,9,FALSE),"")</f>
        <v/>
      </c>
      <c r="L10" s="46" t="e">
        <f>VLOOKUP(C10,【最新】商品一覧!C:M,12,FALSE)&amp;""</f>
        <v>#N/A</v>
      </c>
    </row>
    <row r="11" spans="3:12">
      <c r="C11" s="180"/>
      <c r="D11" s="41" t="e">
        <f>VLOOKUP(C11,【最新】商品一覧!C:M,2,FALSE)</f>
        <v>#N/A</v>
      </c>
      <c r="E11" s="42" t="e">
        <f>VLOOKUP(C11,【最新】商品一覧!C:M,3,FALSE)</f>
        <v>#N/A</v>
      </c>
      <c r="F11" s="42" t="e">
        <f>VLOOKUP(C11,【最新】商品一覧!C:M,4,FALSE)&amp;""</f>
        <v>#N/A</v>
      </c>
      <c r="G11" s="43" t="e">
        <f>VLOOKUP(C11,【最新】商品一覧!C:M,5,FALSE)&amp;""</f>
        <v>#N/A</v>
      </c>
      <c r="H11" s="43" t="e">
        <f>VLOOKUP(C11,【最新】商品一覧!C:M,6,FALSE)&amp;""</f>
        <v>#N/A</v>
      </c>
      <c r="I11" s="42" t="e">
        <f>VLOOKUP(C11,【最新】商品一覧!C:M,7,FALSE)&amp;""</f>
        <v>#N/A</v>
      </c>
      <c r="J11" s="44" t="e">
        <f>VLOOKUP(C11,【最新】商品一覧!C:M,8,FALSE)</f>
        <v>#N/A</v>
      </c>
      <c r="K11" s="45" t="str">
        <f>IFERROR(VLOOKUP(テーブル17[[#This Row],[品番]],【最新】商品一覧!C:M,9,FALSE),"")</f>
        <v/>
      </c>
      <c r="L11" s="46" t="e">
        <f>VLOOKUP(C11,【最新】商品一覧!C:M,12,FALSE)&amp;""</f>
        <v>#N/A</v>
      </c>
    </row>
    <row r="12" spans="3:12">
      <c r="C12" s="180"/>
      <c r="D12" s="41" t="e">
        <f>VLOOKUP(C12,【最新】商品一覧!C:M,2,FALSE)</f>
        <v>#N/A</v>
      </c>
      <c r="E12" s="42" t="e">
        <f>VLOOKUP(C12,【最新】商品一覧!C:M,3,FALSE)</f>
        <v>#N/A</v>
      </c>
      <c r="F12" s="42" t="e">
        <f>VLOOKUP(C12,【最新】商品一覧!C:M,4,FALSE)</f>
        <v>#N/A</v>
      </c>
      <c r="G12" s="43" t="e">
        <f>VLOOKUP(C12,【最新】商品一覧!C:M,5,FALSE)&amp;""</f>
        <v>#N/A</v>
      </c>
      <c r="H12" s="43" t="e">
        <f>VLOOKUP(C12,【最新】商品一覧!C:M,6,FALSE)&amp;""</f>
        <v>#N/A</v>
      </c>
      <c r="I12" s="42" t="e">
        <f>VLOOKUP(C12,【最新】商品一覧!C:M,7,FALSE)&amp;""</f>
        <v>#N/A</v>
      </c>
      <c r="J12" s="44" t="e">
        <f>VLOOKUP(C12,【最新】商品一覧!C:M,8,FALSE)</f>
        <v>#N/A</v>
      </c>
      <c r="K12" s="45" t="str">
        <f>IFERROR(VLOOKUP(テーブル17[[#This Row],[品番]],【最新】商品一覧!C:M,9,FALSE),"")</f>
        <v/>
      </c>
      <c r="L12" s="46" t="e">
        <f>VLOOKUP(C12,【最新】商品一覧!C:M,12,FALSE)&amp;""</f>
        <v>#N/A</v>
      </c>
    </row>
    <row r="13" spans="3:12">
      <c r="C13" s="180"/>
      <c r="D13" s="41" t="e">
        <f>VLOOKUP(C13,【最新】商品一覧!C:M,2,FALSE)</f>
        <v>#N/A</v>
      </c>
      <c r="E13" s="42" t="e">
        <f>VLOOKUP(C13,【最新】商品一覧!C:M,3,FALSE)</f>
        <v>#N/A</v>
      </c>
      <c r="F13" s="42" t="e">
        <f>VLOOKUP(C13,【最新】商品一覧!C:M,4,FALSE)</f>
        <v>#N/A</v>
      </c>
      <c r="G13" s="43" t="e">
        <f>VLOOKUP(C13,【最新】商品一覧!C:M,5,FALSE)&amp;""</f>
        <v>#N/A</v>
      </c>
      <c r="H13" s="43" t="e">
        <f>VLOOKUP(C13,【最新】商品一覧!C:M,6,FALSE)&amp;""</f>
        <v>#N/A</v>
      </c>
      <c r="I13" s="42" t="e">
        <f>VLOOKUP(C13,【最新】商品一覧!C:M,7,FALSE)&amp;""</f>
        <v>#N/A</v>
      </c>
      <c r="J13" s="44" t="e">
        <f>VLOOKUP(C13,【最新】商品一覧!C:M,8,FALSE)</f>
        <v>#N/A</v>
      </c>
      <c r="K13" s="45" t="str">
        <f>IFERROR(VLOOKUP(テーブル17[[#This Row],[品番]],【最新】商品一覧!C:M,9,FALSE),"")</f>
        <v/>
      </c>
      <c r="L13" s="46" t="e">
        <f>VLOOKUP(C13,【最新】商品一覧!C:M,12,FALSE)&amp;""</f>
        <v>#N/A</v>
      </c>
    </row>
    <row r="14" spans="3:12">
      <c r="C14" s="180"/>
      <c r="D14" s="41" t="e">
        <f>VLOOKUP(C14,【最新】商品一覧!C:M,2,FALSE)</f>
        <v>#N/A</v>
      </c>
      <c r="E14" s="42" t="e">
        <f>VLOOKUP(C14,【最新】商品一覧!C:M,3,FALSE)</f>
        <v>#N/A</v>
      </c>
      <c r="F14" s="42" t="e">
        <f>VLOOKUP(C14,【最新】商品一覧!C:M,4,FALSE)</f>
        <v>#N/A</v>
      </c>
      <c r="G14" s="43" t="e">
        <f>VLOOKUP(C14,【最新】商品一覧!C:M,5,FALSE)&amp;""</f>
        <v>#N/A</v>
      </c>
      <c r="H14" s="43" t="e">
        <f>VLOOKUP(C14,【最新】商品一覧!C:M,6,FALSE)&amp;""</f>
        <v>#N/A</v>
      </c>
      <c r="I14" s="42" t="e">
        <f>VLOOKUP(C14,【最新】商品一覧!C:M,7,FALSE)&amp;""</f>
        <v>#N/A</v>
      </c>
      <c r="J14" s="44" t="e">
        <f>VLOOKUP(C14,【最新】商品一覧!C:M,8,FALSE)</f>
        <v>#N/A</v>
      </c>
      <c r="K14" s="45" t="str">
        <f>IFERROR(VLOOKUP(テーブル17[[#This Row],[品番]],【最新】商品一覧!C:M,9,FALSE),"")</f>
        <v/>
      </c>
      <c r="L14" s="46" t="e">
        <f>VLOOKUP(C14,【最新】商品一覧!C:M,12,FALSE)&amp;""</f>
        <v>#N/A</v>
      </c>
    </row>
    <row r="15" spans="3:12">
      <c r="C15" s="180"/>
      <c r="D15" s="41" t="e">
        <f>VLOOKUP(C15,【最新】商品一覧!C:M,2,FALSE)</f>
        <v>#N/A</v>
      </c>
      <c r="E15" s="42" t="e">
        <f>VLOOKUP(C15,【最新】商品一覧!C:M,3,FALSE)</f>
        <v>#N/A</v>
      </c>
      <c r="F15" s="42" t="e">
        <f>VLOOKUP(C15,【最新】商品一覧!C:M,4,FALSE)</f>
        <v>#N/A</v>
      </c>
      <c r="G15" s="43" t="e">
        <f>VLOOKUP(C15,【最新】商品一覧!C:M,5,FALSE)&amp;""</f>
        <v>#N/A</v>
      </c>
      <c r="H15" s="43" t="e">
        <f>VLOOKUP(C15,【最新】商品一覧!C:M,6,FALSE)&amp;""</f>
        <v>#N/A</v>
      </c>
      <c r="I15" s="42" t="e">
        <f>VLOOKUP(C15,【最新】商品一覧!C:M,7,FALSE)&amp;""</f>
        <v>#N/A</v>
      </c>
      <c r="J15" s="44" t="e">
        <f>VLOOKUP(C15,【最新】商品一覧!C:M,8,FALSE)</f>
        <v>#N/A</v>
      </c>
      <c r="K15" s="45" t="str">
        <f>IFERROR(VLOOKUP(テーブル17[[#This Row],[品番]],【最新】商品一覧!C:M,9,FALSE),"")</f>
        <v/>
      </c>
      <c r="L15" s="46" t="e">
        <f>VLOOKUP(C15,【最新】商品一覧!C:M,12,FALSE)&amp;""</f>
        <v>#N/A</v>
      </c>
    </row>
    <row r="16" spans="3:12">
      <c r="C16" s="180"/>
      <c r="D16" s="41" t="e">
        <f>VLOOKUP(C16,【最新】商品一覧!C:M,2,FALSE)</f>
        <v>#N/A</v>
      </c>
      <c r="E16" s="42" t="e">
        <f>VLOOKUP(C16,【最新】商品一覧!C:M,3,FALSE)</f>
        <v>#N/A</v>
      </c>
      <c r="F16" s="42" t="e">
        <f>VLOOKUP(C16,【最新】商品一覧!C:M,4,FALSE)</f>
        <v>#N/A</v>
      </c>
      <c r="G16" s="43" t="e">
        <f>VLOOKUP(C16,【最新】商品一覧!C:M,5,FALSE)&amp;""</f>
        <v>#N/A</v>
      </c>
      <c r="H16" s="43" t="e">
        <f>VLOOKUP(C16,【最新】商品一覧!C:M,6,FALSE)&amp;""</f>
        <v>#N/A</v>
      </c>
      <c r="I16" s="42" t="e">
        <f>VLOOKUP(C16,【最新】商品一覧!C:M,7,FALSE)&amp;""</f>
        <v>#N/A</v>
      </c>
      <c r="J16" s="44" t="e">
        <f>VLOOKUP(C16,【最新】商品一覧!C:M,8,FALSE)</f>
        <v>#N/A</v>
      </c>
      <c r="K16" s="45" t="str">
        <f>IFERROR(VLOOKUP(テーブル17[[#This Row],[品番]],【最新】商品一覧!C:M,9,FALSE),"")</f>
        <v/>
      </c>
      <c r="L16" s="46" t="e">
        <f>VLOOKUP(C16,【最新】商品一覧!C:M,12,FALSE)&amp;""</f>
        <v>#N/A</v>
      </c>
    </row>
    <row r="17" spans="3:12">
      <c r="C17" s="180"/>
      <c r="D17" s="41" t="e">
        <f>VLOOKUP(C17,【最新】商品一覧!C:M,2,FALSE)</f>
        <v>#N/A</v>
      </c>
      <c r="E17" s="42" t="e">
        <f>VLOOKUP(C17,【最新】商品一覧!C:M,3,FALSE)</f>
        <v>#N/A</v>
      </c>
      <c r="F17" s="42" t="e">
        <f>VLOOKUP(C17,【最新】商品一覧!C:M,4,FALSE)</f>
        <v>#N/A</v>
      </c>
      <c r="G17" s="43" t="e">
        <f>VLOOKUP(C17,【最新】商品一覧!C:M,5,FALSE)&amp;""</f>
        <v>#N/A</v>
      </c>
      <c r="H17" s="43" t="e">
        <f>VLOOKUP(C17,【最新】商品一覧!C:M,6,FALSE)&amp;""</f>
        <v>#N/A</v>
      </c>
      <c r="I17" s="42" t="e">
        <f>VLOOKUP(C17,【最新】商品一覧!C:M,7,FALSE)&amp;""</f>
        <v>#N/A</v>
      </c>
      <c r="J17" s="44" t="e">
        <f>VLOOKUP(C17,【最新】商品一覧!C:M,8,FALSE)</f>
        <v>#N/A</v>
      </c>
      <c r="K17" s="45" t="str">
        <f>IFERROR(VLOOKUP(テーブル17[[#This Row],[品番]],【最新】商品一覧!C:M,9,FALSE),"")</f>
        <v/>
      </c>
      <c r="L17" s="46" t="e">
        <f>VLOOKUP(C17,【最新】商品一覧!C:M,12,FALSE)&amp;""</f>
        <v>#N/A</v>
      </c>
    </row>
    <row r="18" spans="3:12">
      <c r="C18" s="180"/>
      <c r="D18" s="41" t="e">
        <f>VLOOKUP(C18,【最新】商品一覧!C:M,2,FALSE)</f>
        <v>#N/A</v>
      </c>
      <c r="E18" s="42" t="e">
        <f>VLOOKUP(C18,【最新】商品一覧!C:M,3,FALSE)</f>
        <v>#N/A</v>
      </c>
      <c r="F18" s="42" t="e">
        <f>VLOOKUP(C18,【最新】商品一覧!C:M,4,FALSE)</f>
        <v>#N/A</v>
      </c>
      <c r="G18" s="43" t="e">
        <f>VLOOKUP(C18,【最新】商品一覧!C:M,5,FALSE)&amp;""</f>
        <v>#N/A</v>
      </c>
      <c r="H18" s="43" t="e">
        <f>VLOOKUP(C18,【最新】商品一覧!C:M,6,FALSE)&amp;""</f>
        <v>#N/A</v>
      </c>
      <c r="I18" s="42" t="e">
        <f>VLOOKUP(C18,【最新】商品一覧!C:M,7,FALSE)&amp;""</f>
        <v>#N/A</v>
      </c>
      <c r="J18" s="44" t="e">
        <f>VLOOKUP(C18,【最新】商品一覧!C:M,8,FALSE)</f>
        <v>#N/A</v>
      </c>
      <c r="K18" s="45" t="str">
        <f>IFERROR(VLOOKUP(テーブル17[[#This Row],[品番]],【最新】商品一覧!C:M,9,FALSE),"")</f>
        <v/>
      </c>
      <c r="L18" s="46" t="e">
        <f>VLOOKUP(C18,【最新】商品一覧!C:M,12,FALSE)&amp;""</f>
        <v>#N/A</v>
      </c>
    </row>
    <row r="19" spans="3:12">
      <c r="C19" s="180"/>
      <c r="D19" s="41" t="e">
        <f>VLOOKUP(C19,【最新】商品一覧!C:M,2,FALSE)</f>
        <v>#N/A</v>
      </c>
      <c r="E19" s="42" t="e">
        <f>VLOOKUP(C19,【最新】商品一覧!C:M,3,FALSE)</f>
        <v>#N/A</v>
      </c>
      <c r="F19" s="42" t="e">
        <f>VLOOKUP(C19,【最新】商品一覧!C:M,4,FALSE)</f>
        <v>#N/A</v>
      </c>
      <c r="G19" s="43" t="e">
        <f>VLOOKUP(C19,【最新】商品一覧!C:M,5,FALSE)&amp;""</f>
        <v>#N/A</v>
      </c>
      <c r="H19" s="43" t="e">
        <f>VLOOKUP(C19,【最新】商品一覧!C:M,6,FALSE)&amp;""</f>
        <v>#N/A</v>
      </c>
      <c r="I19" s="42" t="e">
        <f>VLOOKUP(C19,【最新】商品一覧!C:M,7,FALSE)&amp;""</f>
        <v>#N/A</v>
      </c>
      <c r="J19" s="44" t="e">
        <f>VLOOKUP(C19,【最新】商品一覧!C:M,8,FALSE)</f>
        <v>#N/A</v>
      </c>
      <c r="K19" s="45" t="str">
        <f>IFERROR(VLOOKUP(テーブル17[[#This Row],[品番]],【最新】商品一覧!C:M,9,FALSE),"")</f>
        <v/>
      </c>
      <c r="L19" s="46" t="e">
        <f>VLOOKUP(C19,【最新】商品一覧!C:M,12,FALSE)&amp;""</f>
        <v>#N/A</v>
      </c>
    </row>
    <row r="20" spans="3:12">
      <c r="C20" s="180"/>
      <c r="D20" s="41" t="e">
        <f>VLOOKUP(C20,【最新】商品一覧!C:M,2,FALSE)</f>
        <v>#N/A</v>
      </c>
      <c r="E20" s="42" t="e">
        <f>VLOOKUP(C20,【最新】商品一覧!C:M,3,FALSE)</f>
        <v>#N/A</v>
      </c>
      <c r="F20" s="42" t="e">
        <f>VLOOKUP(C20,【最新】商品一覧!C:M,4,FALSE)</f>
        <v>#N/A</v>
      </c>
      <c r="G20" s="43" t="e">
        <f>VLOOKUP(C20,【最新】商品一覧!C:M,5,FALSE)&amp;""</f>
        <v>#N/A</v>
      </c>
      <c r="H20" s="43" t="e">
        <f>VLOOKUP(C20,【最新】商品一覧!C:M,6,FALSE)&amp;""</f>
        <v>#N/A</v>
      </c>
      <c r="I20" s="42" t="e">
        <f>VLOOKUP(C20,【最新】商品一覧!C:M,7,FALSE)&amp;""</f>
        <v>#N/A</v>
      </c>
      <c r="J20" s="44" t="e">
        <f>VLOOKUP(C20,【最新】商品一覧!C:M,8,FALSE)</f>
        <v>#N/A</v>
      </c>
      <c r="K20" s="45" t="str">
        <f>IFERROR(VLOOKUP(テーブル17[[#This Row],[品番]],【最新】商品一覧!C:M,9,FALSE),"")</f>
        <v/>
      </c>
      <c r="L20" s="46" t="e">
        <f>VLOOKUP(C20,【最新】商品一覧!C:M,12,FALSE)&amp;""</f>
        <v>#N/A</v>
      </c>
    </row>
    <row r="21" spans="3:12">
      <c r="C21" s="180"/>
      <c r="D21" s="41" t="e">
        <f>VLOOKUP(C21,【最新】商品一覧!C:M,2,FALSE)</f>
        <v>#N/A</v>
      </c>
      <c r="E21" s="42" t="e">
        <f>VLOOKUP(C21,【最新】商品一覧!C:M,3,FALSE)</f>
        <v>#N/A</v>
      </c>
      <c r="F21" s="42" t="e">
        <f>VLOOKUP(C21,【最新】商品一覧!C:M,4,FALSE)</f>
        <v>#N/A</v>
      </c>
      <c r="G21" s="43" t="e">
        <f>VLOOKUP(C21,【最新】商品一覧!C:M,5,FALSE)&amp;""</f>
        <v>#N/A</v>
      </c>
      <c r="H21" s="43" t="e">
        <f>VLOOKUP(C21,【最新】商品一覧!C:M,6,FALSE)&amp;""</f>
        <v>#N/A</v>
      </c>
      <c r="I21" s="42" t="e">
        <f>VLOOKUP(C21,【最新】商品一覧!C:M,7,FALSE)&amp;""</f>
        <v>#N/A</v>
      </c>
      <c r="J21" s="44" t="e">
        <f>VLOOKUP(C21,【最新】商品一覧!C:M,8,FALSE)</f>
        <v>#N/A</v>
      </c>
      <c r="K21" s="45" t="str">
        <f>IFERROR(VLOOKUP(テーブル17[[#This Row],[品番]],【最新】商品一覧!C:M,9,FALSE),"")</f>
        <v/>
      </c>
      <c r="L21" s="46" t="e">
        <f>VLOOKUP(C21,【最新】商品一覧!C:M,12,FALSE)&amp;""</f>
        <v>#N/A</v>
      </c>
    </row>
    <row r="22" spans="3:12">
      <c r="C22" s="180"/>
      <c r="D22" s="41" t="e">
        <f>VLOOKUP(C22,【最新】商品一覧!C:M,2,FALSE)</f>
        <v>#N/A</v>
      </c>
      <c r="E22" s="42" t="e">
        <f>VLOOKUP(C22,【最新】商品一覧!C:M,3,FALSE)</f>
        <v>#N/A</v>
      </c>
      <c r="F22" s="42" t="e">
        <f>VLOOKUP(C22,【最新】商品一覧!C:M,4,FALSE)</f>
        <v>#N/A</v>
      </c>
      <c r="G22" s="43" t="e">
        <f>VLOOKUP(C22,【最新】商品一覧!C:M,5,FALSE)&amp;""</f>
        <v>#N/A</v>
      </c>
      <c r="H22" s="43" t="e">
        <f>VLOOKUP(C22,【最新】商品一覧!C:M,6,FALSE)&amp;""</f>
        <v>#N/A</v>
      </c>
      <c r="I22" s="42" t="e">
        <f>VLOOKUP(C22,【最新】商品一覧!C:M,7,FALSE)&amp;""</f>
        <v>#N/A</v>
      </c>
      <c r="J22" s="44" t="e">
        <f>VLOOKUP(C22,【最新】商品一覧!C:M,8,FALSE)</f>
        <v>#N/A</v>
      </c>
      <c r="K22" s="45" t="str">
        <f>IFERROR(VLOOKUP(テーブル17[[#This Row],[品番]],【最新】商品一覧!C:M,9,FALSE),"")</f>
        <v/>
      </c>
      <c r="L22" s="46" t="e">
        <f>VLOOKUP(C22,【最新】商品一覧!C:M,12,FALSE)&amp;""</f>
        <v>#N/A</v>
      </c>
    </row>
    <row r="23" spans="3:12">
      <c r="C23" s="180"/>
      <c r="D23" s="41" t="e">
        <f>VLOOKUP(C23,【最新】商品一覧!C:M,2,FALSE)</f>
        <v>#N/A</v>
      </c>
      <c r="E23" s="42" t="e">
        <f>VLOOKUP(C23,【最新】商品一覧!C:M,3,FALSE)</f>
        <v>#N/A</v>
      </c>
      <c r="F23" s="42" t="e">
        <f>VLOOKUP(C23,【最新】商品一覧!C:M,4,FALSE)</f>
        <v>#N/A</v>
      </c>
      <c r="G23" s="43" t="e">
        <f>VLOOKUP(C23,【最新】商品一覧!C:M,5,FALSE)&amp;""</f>
        <v>#N/A</v>
      </c>
      <c r="H23" s="43" t="e">
        <f>VLOOKUP(C23,【最新】商品一覧!C:M,6,FALSE)&amp;""</f>
        <v>#N/A</v>
      </c>
      <c r="I23" s="42" t="e">
        <f>VLOOKUP(C23,【最新】商品一覧!C:M,7,FALSE)&amp;""</f>
        <v>#N/A</v>
      </c>
      <c r="J23" s="44" t="e">
        <f>VLOOKUP(C23,【最新】商品一覧!C:M,8,FALSE)</f>
        <v>#N/A</v>
      </c>
      <c r="K23" s="45" t="str">
        <f>IFERROR(VLOOKUP(テーブル17[[#This Row],[品番]],【最新】商品一覧!C:M,9,FALSE),"")</f>
        <v/>
      </c>
      <c r="L23" s="46" t="e">
        <f>VLOOKUP(C23,【最新】商品一覧!C:M,12,FALSE)&amp;""</f>
        <v>#N/A</v>
      </c>
    </row>
    <row r="24" spans="3:12">
      <c r="C24" s="180"/>
      <c r="D24" s="41" t="e">
        <f>VLOOKUP(C24,【最新】商品一覧!C:M,2,FALSE)</f>
        <v>#N/A</v>
      </c>
      <c r="E24" s="42" t="e">
        <f>VLOOKUP(C24,【最新】商品一覧!C:M,3,FALSE)</f>
        <v>#N/A</v>
      </c>
      <c r="F24" s="42" t="e">
        <f>VLOOKUP(C24,【最新】商品一覧!C:M,4,FALSE)</f>
        <v>#N/A</v>
      </c>
      <c r="G24" s="43" t="e">
        <f>VLOOKUP(C24,【最新】商品一覧!C:M,5,FALSE)&amp;""</f>
        <v>#N/A</v>
      </c>
      <c r="H24" s="43" t="e">
        <f>VLOOKUP(C24,【最新】商品一覧!C:M,6,FALSE)&amp;""</f>
        <v>#N/A</v>
      </c>
      <c r="I24" s="42" t="e">
        <f>VLOOKUP(C24,【最新】商品一覧!C:M,7,FALSE)&amp;""</f>
        <v>#N/A</v>
      </c>
      <c r="J24" s="44" t="e">
        <f>VLOOKUP(C24,【最新】商品一覧!C:M,8,FALSE)</f>
        <v>#N/A</v>
      </c>
      <c r="K24" s="45" t="str">
        <f>IFERROR(VLOOKUP(テーブル17[[#This Row],[品番]],【最新】商品一覧!C:M,9,FALSE),"")</f>
        <v/>
      </c>
      <c r="L24" s="46" t="e">
        <f>VLOOKUP(C24,【最新】商品一覧!C:M,12,FALSE)&amp;""</f>
        <v>#N/A</v>
      </c>
    </row>
    <row r="25" spans="3:12">
      <c r="C25" s="180"/>
      <c r="D25" s="41" t="e">
        <f>VLOOKUP(C25,【最新】商品一覧!C:M,2,FALSE)</f>
        <v>#N/A</v>
      </c>
      <c r="E25" s="42" t="e">
        <f>VLOOKUP(C25,【最新】商品一覧!C:M,3,FALSE)</f>
        <v>#N/A</v>
      </c>
      <c r="F25" s="42" t="e">
        <f>VLOOKUP(C25,【最新】商品一覧!C:M,4,FALSE)</f>
        <v>#N/A</v>
      </c>
      <c r="G25" s="43" t="e">
        <f>VLOOKUP(C25,【最新】商品一覧!C:M,5,FALSE)&amp;""</f>
        <v>#N/A</v>
      </c>
      <c r="H25" s="43" t="e">
        <f>VLOOKUP(C25,【最新】商品一覧!C:M,6,FALSE)&amp;""</f>
        <v>#N/A</v>
      </c>
      <c r="I25" s="42" t="e">
        <f>VLOOKUP(C25,【最新】商品一覧!C:M,7,FALSE)&amp;""</f>
        <v>#N/A</v>
      </c>
      <c r="J25" s="44" t="e">
        <f>VLOOKUP(C25,【最新】商品一覧!C:M,8,FALSE)</f>
        <v>#N/A</v>
      </c>
      <c r="K25" s="45" t="str">
        <f>IFERROR(VLOOKUP(テーブル17[[#This Row],[品番]],【最新】商品一覧!C:M,9,FALSE),"")</f>
        <v/>
      </c>
      <c r="L25" s="46" t="e">
        <f>VLOOKUP(C25,【最新】商品一覧!C:M,12,FALSE)&amp;""</f>
        <v>#N/A</v>
      </c>
    </row>
    <row r="26" spans="3:12">
      <c r="C26" s="180"/>
      <c r="D26" s="41" t="e">
        <f>VLOOKUP(C26,【最新】商品一覧!C:M,2,FALSE)</f>
        <v>#N/A</v>
      </c>
      <c r="E26" s="42" t="e">
        <f>VLOOKUP(C26,【最新】商品一覧!C:M,3,FALSE)</f>
        <v>#N/A</v>
      </c>
      <c r="F26" s="42" t="e">
        <f>VLOOKUP(C26,【最新】商品一覧!C:M,4,FALSE)</f>
        <v>#N/A</v>
      </c>
      <c r="G26" s="43" t="e">
        <f>VLOOKUP(C26,【最新】商品一覧!C:M,5,FALSE)&amp;""</f>
        <v>#N/A</v>
      </c>
      <c r="H26" s="43" t="e">
        <f>VLOOKUP(C26,【最新】商品一覧!C:M,6,FALSE)&amp;""</f>
        <v>#N/A</v>
      </c>
      <c r="I26" s="42" t="e">
        <f>VLOOKUP(C26,【最新】商品一覧!C:M,7,FALSE)&amp;""</f>
        <v>#N/A</v>
      </c>
      <c r="J26" s="44" t="e">
        <f>VLOOKUP(C26,【最新】商品一覧!C:M,8,FALSE)</f>
        <v>#N/A</v>
      </c>
      <c r="K26" s="45" t="str">
        <f>IFERROR(VLOOKUP(テーブル17[[#This Row],[品番]],【最新】商品一覧!C:M,9,FALSE),"")</f>
        <v/>
      </c>
      <c r="L26" s="46" t="e">
        <f>VLOOKUP(C26,【最新】商品一覧!C:M,12,FALSE)&amp;""</f>
        <v>#N/A</v>
      </c>
    </row>
    <row r="27" spans="3:12">
      <c r="C27" s="180"/>
      <c r="D27" s="41" t="e">
        <f>VLOOKUP(C27,【最新】商品一覧!C:M,2,FALSE)</f>
        <v>#N/A</v>
      </c>
      <c r="E27" s="42" t="e">
        <f>VLOOKUP(C27,【最新】商品一覧!C:M,3,FALSE)</f>
        <v>#N/A</v>
      </c>
      <c r="F27" s="42" t="e">
        <f>VLOOKUP(C27,【最新】商品一覧!C:M,4,FALSE)</f>
        <v>#N/A</v>
      </c>
      <c r="G27" s="43" t="e">
        <f>VLOOKUP(C27,【最新】商品一覧!C:M,5,FALSE)&amp;""</f>
        <v>#N/A</v>
      </c>
      <c r="H27" s="43" t="e">
        <f>VLOOKUP(C27,【最新】商品一覧!C:M,6,FALSE)&amp;""</f>
        <v>#N/A</v>
      </c>
      <c r="I27" s="42" t="e">
        <f>VLOOKUP(C27,【最新】商品一覧!C:M,7,FALSE)&amp;""</f>
        <v>#N/A</v>
      </c>
      <c r="J27" s="44" t="e">
        <f>VLOOKUP(C27,【最新】商品一覧!C:M,8,FALSE)</f>
        <v>#N/A</v>
      </c>
      <c r="K27" s="45" t="str">
        <f>IFERROR(VLOOKUP(テーブル17[[#This Row],[品番]],【最新】商品一覧!C:M,9,FALSE),"")</f>
        <v/>
      </c>
      <c r="L27" s="46" t="e">
        <f>VLOOKUP(C27,【最新】商品一覧!C:M,12,FALSE)&amp;""</f>
        <v>#N/A</v>
      </c>
    </row>
    <row r="28" spans="3:12">
      <c r="C28" s="180"/>
      <c r="D28" s="41" t="e">
        <f>VLOOKUP(C28,【最新】商品一覧!C:M,2,FALSE)</f>
        <v>#N/A</v>
      </c>
      <c r="E28" s="42" t="e">
        <f>VLOOKUP(C28,【最新】商品一覧!C:M,3,FALSE)</f>
        <v>#N/A</v>
      </c>
      <c r="F28" s="42" t="e">
        <f>VLOOKUP(C28,【最新】商品一覧!C:M,4,FALSE)</f>
        <v>#N/A</v>
      </c>
      <c r="G28" s="43" t="e">
        <f>VLOOKUP(C28,【最新】商品一覧!C:M,5,FALSE)&amp;""</f>
        <v>#N/A</v>
      </c>
      <c r="H28" s="43" t="e">
        <f>VLOOKUP(C28,【最新】商品一覧!C:M,6,FALSE)&amp;""</f>
        <v>#N/A</v>
      </c>
      <c r="I28" s="42" t="e">
        <f>VLOOKUP(C28,【最新】商品一覧!C:M,7,FALSE)&amp;""</f>
        <v>#N/A</v>
      </c>
      <c r="J28" s="44" t="e">
        <f>VLOOKUP(C28,【最新】商品一覧!C:M,8,FALSE)</f>
        <v>#N/A</v>
      </c>
      <c r="K28" s="45" t="str">
        <f>IFERROR(VLOOKUP(テーブル17[[#This Row],[品番]],【最新】商品一覧!C:M,9,FALSE),"")</f>
        <v/>
      </c>
      <c r="L28" s="46" t="e">
        <f>VLOOKUP(C28,【最新】商品一覧!C:M,12,FALSE)&amp;""</f>
        <v>#N/A</v>
      </c>
    </row>
    <row r="29" spans="3:12">
      <c r="C29" s="180"/>
      <c r="D29" s="41" t="e">
        <f>VLOOKUP(C29,【最新】商品一覧!C:M,2,FALSE)</f>
        <v>#N/A</v>
      </c>
      <c r="E29" s="42" t="e">
        <f>VLOOKUP(C29,【最新】商品一覧!C:M,3,FALSE)</f>
        <v>#N/A</v>
      </c>
      <c r="F29" s="42" t="e">
        <f>VLOOKUP(C29,【最新】商品一覧!C:M,4,FALSE)</f>
        <v>#N/A</v>
      </c>
      <c r="G29" s="43" t="e">
        <f>VLOOKUP(C29,【最新】商品一覧!C:M,5,FALSE)&amp;""</f>
        <v>#N/A</v>
      </c>
      <c r="H29" s="43" t="e">
        <f>VLOOKUP(C29,【最新】商品一覧!C:M,6,FALSE)&amp;""</f>
        <v>#N/A</v>
      </c>
      <c r="I29" s="42" t="e">
        <f>VLOOKUP(C29,【最新】商品一覧!C:M,7,FALSE)&amp;""</f>
        <v>#N/A</v>
      </c>
      <c r="J29" s="44" t="e">
        <f>VLOOKUP(C29,【最新】商品一覧!C:M,8,FALSE)</f>
        <v>#N/A</v>
      </c>
      <c r="K29" s="45" t="str">
        <f>IFERROR(VLOOKUP(テーブル17[[#This Row],[品番]],【最新】商品一覧!C:M,9,FALSE),"")</f>
        <v/>
      </c>
      <c r="L29" s="46" t="e">
        <f>VLOOKUP(C29,【最新】商品一覧!C:M,12,FALSE)&amp;""</f>
        <v>#N/A</v>
      </c>
    </row>
    <row r="30" spans="3:12">
      <c r="C30" s="180"/>
      <c r="D30" s="41" t="e">
        <f>VLOOKUP(C30,【最新】商品一覧!C:M,2,FALSE)</f>
        <v>#N/A</v>
      </c>
      <c r="E30" s="42" t="e">
        <f>VLOOKUP(C30,【最新】商品一覧!C:M,3,FALSE)</f>
        <v>#N/A</v>
      </c>
      <c r="F30" s="42" t="e">
        <f>VLOOKUP(C30,【最新】商品一覧!C:M,4,FALSE)</f>
        <v>#N/A</v>
      </c>
      <c r="G30" s="43" t="e">
        <f>VLOOKUP(C30,【最新】商品一覧!C:M,5,FALSE)&amp;""</f>
        <v>#N/A</v>
      </c>
      <c r="H30" s="43" t="e">
        <f>VLOOKUP(C30,【最新】商品一覧!C:M,6,FALSE)&amp;""</f>
        <v>#N/A</v>
      </c>
      <c r="I30" s="42" t="e">
        <f>VLOOKUP(C30,【最新】商品一覧!C:M,7,FALSE)&amp;""</f>
        <v>#N/A</v>
      </c>
      <c r="J30" s="44" t="e">
        <f>VLOOKUP(C30,【最新】商品一覧!C:M,8,FALSE)</f>
        <v>#N/A</v>
      </c>
      <c r="K30" s="45" t="str">
        <f>IFERROR(VLOOKUP(テーブル17[[#This Row],[品番]],【最新】商品一覧!C:M,9,FALSE),"")</f>
        <v/>
      </c>
      <c r="L30" s="46" t="e">
        <f>VLOOKUP(C30,【最新】商品一覧!C:M,12,FALSE)&amp;""</f>
        <v>#N/A</v>
      </c>
    </row>
    <row r="31" spans="3:12">
      <c r="C31" s="180"/>
      <c r="D31" s="41" t="e">
        <f>VLOOKUP(C31,【最新】商品一覧!C:M,2,FALSE)</f>
        <v>#N/A</v>
      </c>
      <c r="E31" s="42" t="e">
        <f>VLOOKUP(C31,【最新】商品一覧!C:M,3,FALSE)</f>
        <v>#N/A</v>
      </c>
      <c r="F31" s="42" t="e">
        <f>VLOOKUP(C31,【最新】商品一覧!C:M,4,FALSE)</f>
        <v>#N/A</v>
      </c>
      <c r="G31" s="43" t="e">
        <f>VLOOKUP(C31,【最新】商品一覧!C:M,5,FALSE)&amp;""</f>
        <v>#N/A</v>
      </c>
      <c r="H31" s="43" t="e">
        <f>VLOOKUP(C31,【最新】商品一覧!C:M,6,FALSE)&amp;""</f>
        <v>#N/A</v>
      </c>
      <c r="I31" s="42" t="e">
        <f>VLOOKUP(C31,【最新】商品一覧!C:M,7,FALSE)&amp;""</f>
        <v>#N/A</v>
      </c>
      <c r="J31" s="44" t="e">
        <f>VLOOKUP(C31,【最新】商品一覧!C:M,8,FALSE)</f>
        <v>#N/A</v>
      </c>
      <c r="K31" s="45" t="str">
        <f>IFERROR(VLOOKUP(テーブル17[[#This Row],[品番]],【最新】商品一覧!C:M,9,FALSE),"")</f>
        <v/>
      </c>
      <c r="L31" s="46" t="e">
        <f>VLOOKUP(C31,【最新】商品一覧!C:M,12,FALSE)&amp;""</f>
        <v>#N/A</v>
      </c>
    </row>
    <row r="32" spans="3:12">
      <c r="C32" s="180"/>
      <c r="D32" s="41" t="e">
        <f>VLOOKUP(C32,【最新】商品一覧!C:M,2,FALSE)</f>
        <v>#N/A</v>
      </c>
      <c r="E32" s="42" t="e">
        <f>VLOOKUP(C32,【最新】商品一覧!C:M,3,FALSE)</f>
        <v>#N/A</v>
      </c>
      <c r="F32" s="42" t="e">
        <f>VLOOKUP(C32,【最新】商品一覧!C:M,4,FALSE)</f>
        <v>#N/A</v>
      </c>
      <c r="G32" s="43" t="e">
        <f>VLOOKUP(C32,【最新】商品一覧!C:M,5,FALSE)&amp;""</f>
        <v>#N/A</v>
      </c>
      <c r="H32" s="43" t="e">
        <f>VLOOKUP(C32,【最新】商品一覧!C:M,6,FALSE)&amp;""</f>
        <v>#N/A</v>
      </c>
      <c r="I32" s="42" t="e">
        <f>VLOOKUP(C32,【最新】商品一覧!C:M,7,FALSE)&amp;""</f>
        <v>#N/A</v>
      </c>
      <c r="J32" s="44" t="e">
        <f>VLOOKUP(C32,【最新】商品一覧!C:M,8,FALSE)</f>
        <v>#N/A</v>
      </c>
      <c r="K32" s="45" t="str">
        <f>IFERROR(VLOOKUP(テーブル17[[#This Row],[品番]],【最新】商品一覧!C:M,9,FALSE),"")</f>
        <v/>
      </c>
      <c r="L32" s="46" t="e">
        <f>VLOOKUP(C32,【最新】商品一覧!C:M,12,FALSE)&amp;""</f>
        <v>#N/A</v>
      </c>
    </row>
    <row r="33" spans="3:12">
      <c r="C33" s="180"/>
      <c r="D33" s="41" t="e">
        <f>VLOOKUP(C33,【最新】商品一覧!C:M,2,FALSE)</f>
        <v>#N/A</v>
      </c>
      <c r="E33" s="42" t="e">
        <f>VLOOKUP(C33,【最新】商品一覧!C:M,3,FALSE)</f>
        <v>#N/A</v>
      </c>
      <c r="F33" s="42" t="e">
        <f>VLOOKUP(C33,【最新】商品一覧!C:M,4,FALSE)</f>
        <v>#N/A</v>
      </c>
      <c r="G33" s="43" t="e">
        <f>VLOOKUP(C33,【最新】商品一覧!C:M,5,FALSE)&amp;""</f>
        <v>#N/A</v>
      </c>
      <c r="H33" s="43" t="e">
        <f>VLOOKUP(C33,【最新】商品一覧!C:M,6,FALSE)&amp;""</f>
        <v>#N/A</v>
      </c>
      <c r="I33" s="42" t="e">
        <f>VLOOKUP(C33,【最新】商品一覧!C:M,7,FALSE)&amp;""</f>
        <v>#N/A</v>
      </c>
      <c r="J33" s="44" t="e">
        <f>VLOOKUP(C33,【最新】商品一覧!C:M,8,FALSE)</f>
        <v>#N/A</v>
      </c>
      <c r="K33" s="45" t="str">
        <f>IFERROR(VLOOKUP(テーブル17[[#This Row],[品番]],【最新】商品一覧!C:M,9,FALSE),"")</f>
        <v/>
      </c>
      <c r="L33" s="46" t="e">
        <f>VLOOKUP(C33,【最新】商品一覧!C:M,12,FALSE)&amp;""</f>
        <v>#N/A</v>
      </c>
    </row>
    <row r="34" spans="3:12">
      <c r="C34" s="180"/>
      <c r="D34" s="41" t="e">
        <f>VLOOKUP(C34,【最新】商品一覧!C:M,2,FALSE)</f>
        <v>#N/A</v>
      </c>
      <c r="E34" s="42" t="e">
        <f>VLOOKUP(C34,【最新】商品一覧!C:M,3,FALSE)</f>
        <v>#N/A</v>
      </c>
      <c r="F34" s="42" t="e">
        <f>VLOOKUP(C34,【最新】商品一覧!C:M,4,FALSE)</f>
        <v>#N/A</v>
      </c>
      <c r="G34" s="43" t="e">
        <f>VLOOKUP(C34,【最新】商品一覧!C:M,5,FALSE)&amp;""</f>
        <v>#N/A</v>
      </c>
      <c r="H34" s="43" t="e">
        <f>VLOOKUP(C34,【最新】商品一覧!C:M,6,FALSE)&amp;""</f>
        <v>#N/A</v>
      </c>
      <c r="I34" s="42" t="e">
        <f>VLOOKUP(C34,【最新】商品一覧!C:M,7,FALSE)&amp;""</f>
        <v>#N/A</v>
      </c>
      <c r="J34" s="44" t="e">
        <f>VLOOKUP(C34,【最新】商品一覧!C:M,8,FALSE)</f>
        <v>#N/A</v>
      </c>
      <c r="K34" s="45" t="str">
        <f>IFERROR(VLOOKUP(テーブル17[[#This Row],[品番]],【最新】商品一覧!C:M,9,FALSE),"")</f>
        <v/>
      </c>
      <c r="L34" s="46" t="e">
        <f>VLOOKUP(C34,【最新】商品一覧!C:M,12,FALSE)&amp;""</f>
        <v>#N/A</v>
      </c>
    </row>
    <row r="35" spans="3:12">
      <c r="C35" s="180"/>
      <c r="D35" s="41" t="e">
        <f>VLOOKUP(C35,【最新】商品一覧!C:M,2,FALSE)</f>
        <v>#N/A</v>
      </c>
      <c r="E35" s="42" t="e">
        <f>VLOOKUP(C35,【最新】商品一覧!C:M,3,FALSE)</f>
        <v>#N/A</v>
      </c>
      <c r="F35" s="42" t="e">
        <f>VLOOKUP(C35,【最新】商品一覧!C:M,4,FALSE)</f>
        <v>#N/A</v>
      </c>
      <c r="G35" s="43" t="e">
        <f>VLOOKUP(C35,【最新】商品一覧!C:M,5,FALSE)&amp;""</f>
        <v>#N/A</v>
      </c>
      <c r="H35" s="43" t="e">
        <f>VLOOKUP(C35,【最新】商品一覧!C:M,6,FALSE)&amp;""</f>
        <v>#N/A</v>
      </c>
      <c r="I35" s="42" t="e">
        <f>VLOOKUP(C35,【最新】商品一覧!C:M,7,FALSE)&amp;""</f>
        <v>#N/A</v>
      </c>
      <c r="J35" s="44" t="e">
        <f>VLOOKUP(C35,【最新】商品一覧!C:M,8,FALSE)</f>
        <v>#N/A</v>
      </c>
      <c r="K35" s="45" t="str">
        <f>IFERROR(VLOOKUP(テーブル17[[#This Row],[品番]],【最新】商品一覧!C:M,9,FALSE),"")</f>
        <v/>
      </c>
      <c r="L35" s="46" t="e">
        <f>VLOOKUP(C35,【最新】商品一覧!C:M,12,FALSE)&amp;""</f>
        <v>#N/A</v>
      </c>
    </row>
    <row r="36" spans="3:12">
      <c r="C36" s="180"/>
      <c r="D36" s="41" t="e">
        <f>VLOOKUP(C36,【最新】商品一覧!C:M,2,FALSE)</f>
        <v>#N/A</v>
      </c>
      <c r="E36" s="42" t="e">
        <f>VLOOKUP(C36,【最新】商品一覧!C:M,3,FALSE)</f>
        <v>#N/A</v>
      </c>
      <c r="F36" s="42" t="e">
        <f>VLOOKUP(C36,【最新】商品一覧!C:M,4,FALSE)</f>
        <v>#N/A</v>
      </c>
      <c r="G36" s="43" t="e">
        <f>VLOOKUP(C36,【最新】商品一覧!C:M,5,FALSE)&amp;""</f>
        <v>#N/A</v>
      </c>
      <c r="H36" s="43" t="e">
        <f>VLOOKUP(C36,【最新】商品一覧!C:M,6,FALSE)&amp;""</f>
        <v>#N/A</v>
      </c>
      <c r="I36" s="42" t="e">
        <f>VLOOKUP(C36,【最新】商品一覧!C:M,7,FALSE)&amp;""</f>
        <v>#N/A</v>
      </c>
      <c r="J36" s="44" t="e">
        <f>VLOOKUP(C36,【最新】商品一覧!C:M,8,FALSE)</f>
        <v>#N/A</v>
      </c>
      <c r="K36" s="45" t="str">
        <f>IFERROR(VLOOKUP(テーブル17[[#This Row],[品番]],【最新】商品一覧!C:M,9,FALSE),"")</f>
        <v/>
      </c>
      <c r="L36" s="46" t="e">
        <f>VLOOKUP(C36,【最新】商品一覧!C:M,12,FALSE)&amp;""</f>
        <v>#N/A</v>
      </c>
    </row>
    <row r="37" spans="3:12">
      <c r="C37" s="180"/>
      <c r="D37" s="41" t="e">
        <f>VLOOKUP(C37,【最新】商品一覧!C:M,2,FALSE)</f>
        <v>#N/A</v>
      </c>
      <c r="E37" s="42" t="e">
        <f>VLOOKUP(C37,【最新】商品一覧!C:M,3,FALSE)</f>
        <v>#N/A</v>
      </c>
      <c r="F37" s="42" t="e">
        <f>VLOOKUP(C37,【最新】商品一覧!C:M,4,FALSE)</f>
        <v>#N/A</v>
      </c>
      <c r="G37" s="43" t="e">
        <f>VLOOKUP(C37,【最新】商品一覧!C:M,5,FALSE)&amp;""</f>
        <v>#N/A</v>
      </c>
      <c r="H37" s="43" t="e">
        <f>VLOOKUP(C37,【最新】商品一覧!C:M,6,FALSE)&amp;""</f>
        <v>#N/A</v>
      </c>
      <c r="I37" s="42" t="e">
        <f>VLOOKUP(C37,【最新】商品一覧!C:M,7,FALSE)&amp;""</f>
        <v>#N/A</v>
      </c>
      <c r="J37" s="44" t="e">
        <f>VLOOKUP(C37,【最新】商品一覧!C:M,8,FALSE)</f>
        <v>#N/A</v>
      </c>
      <c r="K37" s="45" t="str">
        <f>IFERROR(VLOOKUP(テーブル17[[#This Row],[品番]],【最新】商品一覧!C:M,9,FALSE),"")</f>
        <v/>
      </c>
      <c r="L37" s="46" t="e">
        <f>VLOOKUP(C37,【最新】商品一覧!C:M,12,FALSE)&amp;""</f>
        <v>#N/A</v>
      </c>
    </row>
    <row r="38" spans="3:12">
      <c r="C38" s="180"/>
      <c r="D38" s="41" t="e">
        <f>VLOOKUP(C38,【最新】商品一覧!C:M,2,FALSE)</f>
        <v>#N/A</v>
      </c>
      <c r="E38" s="42" t="e">
        <f>VLOOKUP(C38,【最新】商品一覧!C:M,3,FALSE)</f>
        <v>#N/A</v>
      </c>
      <c r="F38" s="42" t="e">
        <f>VLOOKUP(C38,【最新】商品一覧!C:M,4,FALSE)</f>
        <v>#N/A</v>
      </c>
      <c r="G38" s="43" t="e">
        <f>VLOOKUP(C38,【最新】商品一覧!C:M,5,FALSE)&amp;""</f>
        <v>#N/A</v>
      </c>
      <c r="H38" s="43" t="e">
        <f>VLOOKUP(C38,【最新】商品一覧!C:M,6,FALSE)&amp;""</f>
        <v>#N/A</v>
      </c>
      <c r="I38" s="42" t="e">
        <f>VLOOKUP(C38,【最新】商品一覧!C:M,7,FALSE)&amp;""</f>
        <v>#N/A</v>
      </c>
      <c r="J38" s="44" t="e">
        <f>VLOOKUP(C38,【最新】商品一覧!C:M,8,FALSE)</f>
        <v>#N/A</v>
      </c>
      <c r="K38" s="45" t="str">
        <f>IFERROR(VLOOKUP(テーブル17[[#This Row],[品番]],【最新】商品一覧!C:M,9,FALSE),"")</f>
        <v/>
      </c>
      <c r="L38" s="46" t="e">
        <f>VLOOKUP(C38,【最新】商品一覧!C:M,12,FALSE)&amp;""</f>
        <v>#N/A</v>
      </c>
    </row>
    <row r="39" spans="3:12">
      <c r="C39" s="180"/>
      <c r="D39" s="41" t="e">
        <f>VLOOKUP(C39,【最新】商品一覧!C:M,2,FALSE)</f>
        <v>#N/A</v>
      </c>
      <c r="E39" s="42" t="e">
        <f>VLOOKUP(C39,【最新】商品一覧!C:M,3,FALSE)</f>
        <v>#N/A</v>
      </c>
      <c r="F39" s="42" t="e">
        <f>VLOOKUP(C39,【最新】商品一覧!C:M,4,FALSE)</f>
        <v>#N/A</v>
      </c>
      <c r="G39" s="43" t="e">
        <f>VLOOKUP(C39,【最新】商品一覧!C:M,5,FALSE)&amp;""</f>
        <v>#N/A</v>
      </c>
      <c r="H39" s="43" t="e">
        <f>VLOOKUP(C39,【最新】商品一覧!C:M,6,FALSE)&amp;""</f>
        <v>#N/A</v>
      </c>
      <c r="I39" s="42" t="e">
        <f>VLOOKUP(C39,【最新】商品一覧!C:M,7,FALSE)&amp;""</f>
        <v>#N/A</v>
      </c>
      <c r="J39" s="44" t="e">
        <f>VLOOKUP(C39,【最新】商品一覧!C:M,8,FALSE)</f>
        <v>#N/A</v>
      </c>
      <c r="K39" s="45" t="str">
        <f>IFERROR(VLOOKUP(テーブル17[[#This Row],[品番]],【最新】商品一覧!C:M,9,FALSE),"")</f>
        <v/>
      </c>
      <c r="L39" s="46" t="e">
        <f>VLOOKUP(C39,【最新】商品一覧!C:M,12,FALSE)&amp;""</f>
        <v>#N/A</v>
      </c>
    </row>
    <row r="40" spans="3:12">
      <c r="C40" s="180"/>
      <c r="D40" s="41" t="e">
        <f>VLOOKUP(C40,【最新】商品一覧!C:M,2,FALSE)</f>
        <v>#N/A</v>
      </c>
      <c r="E40" s="42" t="e">
        <f>VLOOKUP(C40,【最新】商品一覧!C:M,3,FALSE)</f>
        <v>#N/A</v>
      </c>
      <c r="F40" s="42" t="e">
        <f>VLOOKUP(C40,【最新】商品一覧!C:M,4,FALSE)</f>
        <v>#N/A</v>
      </c>
      <c r="G40" s="43" t="e">
        <f>VLOOKUP(C40,【最新】商品一覧!C:M,5,FALSE)&amp;""</f>
        <v>#N/A</v>
      </c>
      <c r="H40" s="43" t="e">
        <f>VLOOKUP(C40,【最新】商品一覧!C:M,6,FALSE)&amp;""</f>
        <v>#N/A</v>
      </c>
      <c r="I40" s="42" t="e">
        <f>VLOOKUP(C40,【最新】商品一覧!C:M,7,FALSE)&amp;""</f>
        <v>#N/A</v>
      </c>
      <c r="J40" s="44" t="e">
        <f>VLOOKUP(C40,【最新】商品一覧!C:M,8,FALSE)</f>
        <v>#N/A</v>
      </c>
      <c r="K40" s="45" t="str">
        <f>IFERROR(VLOOKUP(テーブル17[[#This Row],[品番]],【最新】商品一覧!C:M,9,FALSE),"")</f>
        <v/>
      </c>
      <c r="L40" s="46" t="e">
        <f>VLOOKUP(C40,【最新】商品一覧!C:M,12,FALSE)&amp;""</f>
        <v>#N/A</v>
      </c>
    </row>
    <row r="41" spans="3:12">
      <c r="C41" s="180"/>
      <c r="D41" s="41" t="e">
        <f>VLOOKUP(C41,【最新】商品一覧!C:M,2,FALSE)</f>
        <v>#N/A</v>
      </c>
      <c r="E41" s="42" t="e">
        <f>VLOOKUP(C41,【最新】商品一覧!C:M,3,FALSE)</f>
        <v>#N/A</v>
      </c>
      <c r="F41" s="42" t="e">
        <f>VLOOKUP(C41,【最新】商品一覧!C:M,4,FALSE)</f>
        <v>#N/A</v>
      </c>
      <c r="G41" s="43" t="e">
        <f>VLOOKUP(C41,【最新】商品一覧!C:M,5,FALSE)&amp;""</f>
        <v>#N/A</v>
      </c>
      <c r="H41" s="43" t="e">
        <f>VLOOKUP(C41,【最新】商品一覧!C:M,6,FALSE)&amp;""</f>
        <v>#N/A</v>
      </c>
      <c r="I41" s="42" t="e">
        <f>VLOOKUP(C41,【最新】商品一覧!C:M,7,FALSE)&amp;""</f>
        <v>#N/A</v>
      </c>
      <c r="J41" s="44" t="e">
        <f>VLOOKUP(C41,【最新】商品一覧!C:M,8,FALSE)</f>
        <v>#N/A</v>
      </c>
      <c r="K41" s="45" t="str">
        <f>IFERROR(VLOOKUP(テーブル17[[#This Row],[品番]],【最新】商品一覧!C:M,9,FALSE),"")</f>
        <v/>
      </c>
      <c r="L41" s="46" t="e">
        <f>VLOOKUP(C41,【最新】商品一覧!C:M,12,FALSE)&amp;""</f>
        <v>#N/A</v>
      </c>
    </row>
    <row r="42" spans="3:12">
      <c r="C42" s="180"/>
      <c r="D42" s="41" t="e">
        <f>VLOOKUP(C42,【最新】商品一覧!C:M,2,FALSE)</f>
        <v>#N/A</v>
      </c>
      <c r="E42" s="42" t="e">
        <f>VLOOKUP(C42,【最新】商品一覧!C:M,3,FALSE)</f>
        <v>#N/A</v>
      </c>
      <c r="F42" s="42" t="e">
        <f>VLOOKUP(C42,【最新】商品一覧!C:M,4,FALSE)</f>
        <v>#N/A</v>
      </c>
      <c r="G42" s="43" t="e">
        <f>VLOOKUP(C42,【最新】商品一覧!C:M,5,FALSE)&amp;""</f>
        <v>#N/A</v>
      </c>
      <c r="H42" s="43" t="e">
        <f>VLOOKUP(C42,【最新】商品一覧!C:M,6,FALSE)&amp;""</f>
        <v>#N/A</v>
      </c>
      <c r="I42" s="42" t="e">
        <f>VLOOKUP(C42,【最新】商品一覧!C:M,7,FALSE)&amp;""</f>
        <v>#N/A</v>
      </c>
      <c r="J42" s="44" t="e">
        <f>VLOOKUP(C42,【最新】商品一覧!C:M,8,FALSE)</f>
        <v>#N/A</v>
      </c>
      <c r="K42" s="45" t="str">
        <f>IFERROR(VLOOKUP(テーブル17[[#This Row],[品番]],【最新】商品一覧!C:M,9,FALSE),"")</f>
        <v/>
      </c>
      <c r="L42" s="46" t="e">
        <f>VLOOKUP(C42,【最新】商品一覧!C:M,12,FALSE)&amp;""</f>
        <v>#N/A</v>
      </c>
    </row>
    <row r="43" spans="3:12">
      <c r="C43" s="180"/>
      <c r="D43" s="41" t="e">
        <f>VLOOKUP(C43,【最新】商品一覧!C:M,2,FALSE)</f>
        <v>#N/A</v>
      </c>
      <c r="E43" s="42" t="e">
        <f>VLOOKUP(C43,【最新】商品一覧!C:M,3,FALSE)</f>
        <v>#N/A</v>
      </c>
      <c r="F43" s="42" t="e">
        <f>VLOOKUP(C43,【最新】商品一覧!C:M,4,FALSE)</f>
        <v>#N/A</v>
      </c>
      <c r="G43" s="43" t="e">
        <f>VLOOKUP(C43,【最新】商品一覧!C:M,5,FALSE)&amp;""</f>
        <v>#N/A</v>
      </c>
      <c r="H43" s="43" t="e">
        <f>VLOOKUP(C43,【最新】商品一覧!C:M,6,FALSE)&amp;""</f>
        <v>#N/A</v>
      </c>
      <c r="I43" s="42" t="e">
        <f>VLOOKUP(C43,【最新】商品一覧!C:M,7,FALSE)&amp;""</f>
        <v>#N/A</v>
      </c>
      <c r="J43" s="44" t="e">
        <f>VLOOKUP(C43,【最新】商品一覧!C:M,8,FALSE)</f>
        <v>#N/A</v>
      </c>
      <c r="K43" s="45" t="str">
        <f>IFERROR(VLOOKUP(テーブル17[[#This Row],[品番]],【最新】商品一覧!C:M,9,FALSE),"")</f>
        <v/>
      </c>
      <c r="L43" s="46" t="e">
        <f>VLOOKUP(C43,【最新】商品一覧!C:M,12,FALSE)&amp;""</f>
        <v>#N/A</v>
      </c>
    </row>
    <row r="44" spans="3:12">
      <c r="C44" s="180"/>
      <c r="D44" s="41" t="e">
        <f>VLOOKUP(C44,【最新】商品一覧!C:M,2,FALSE)</f>
        <v>#N/A</v>
      </c>
      <c r="E44" s="42" t="e">
        <f>VLOOKUP(C44,【最新】商品一覧!C:M,3,FALSE)</f>
        <v>#N/A</v>
      </c>
      <c r="F44" s="42" t="e">
        <f>VLOOKUP(C44,【最新】商品一覧!C:M,4,FALSE)</f>
        <v>#N/A</v>
      </c>
      <c r="G44" s="43" t="e">
        <f>VLOOKUP(C44,【最新】商品一覧!C:M,5,FALSE)&amp;""</f>
        <v>#N/A</v>
      </c>
      <c r="H44" s="43" t="e">
        <f>VLOOKUP(C44,【最新】商品一覧!C:M,6,FALSE)&amp;""</f>
        <v>#N/A</v>
      </c>
      <c r="I44" s="42" t="e">
        <f>VLOOKUP(C44,【最新】商品一覧!C:M,7,FALSE)&amp;""</f>
        <v>#N/A</v>
      </c>
      <c r="J44" s="44" t="e">
        <f>VLOOKUP(C44,【最新】商品一覧!C:M,8,FALSE)</f>
        <v>#N/A</v>
      </c>
      <c r="K44" s="45" t="str">
        <f>IFERROR(VLOOKUP(テーブル17[[#This Row],[品番]],【最新】商品一覧!C:M,9,FALSE),"")</f>
        <v/>
      </c>
      <c r="L44" s="46" t="e">
        <f>VLOOKUP(C44,【最新】商品一覧!C:M,12,FALSE)&amp;""</f>
        <v>#N/A</v>
      </c>
    </row>
    <row r="45" spans="3:12">
      <c r="C45" s="180"/>
      <c r="D45" s="41" t="e">
        <f>VLOOKUP(C45,【最新】商品一覧!C:M,2,FALSE)</f>
        <v>#N/A</v>
      </c>
      <c r="E45" s="42" t="e">
        <f>VLOOKUP(C45,【最新】商品一覧!C:M,3,FALSE)</f>
        <v>#N/A</v>
      </c>
      <c r="F45" s="42" t="e">
        <f>VLOOKUP(C45,【最新】商品一覧!C:M,4,FALSE)</f>
        <v>#N/A</v>
      </c>
      <c r="G45" s="43" t="e">
        <f>VLOOKUP(C45,【最新】商品一覧!C:M,5,FALSE)&amp;""</f>
        <v>#N/A</v>
      </c>
      <c r="H45" s="43" t="e">
        <f>VLOOKUP(C45,【最新】商品一覧!C:M,6,FALSE)&amp;""</f>
        <v>#N/A</v>
      </c>
      <c r="I45" s="42" t="e">
        <f>VLOOKUP(C45,【最新】商品一覧!C:M,7,FALSE)&amp;""</f>
        <v>#N/A</v>
      </c>
      <c r="J45" s="44" t="e">
        <f>VLOOKUP(C45,【最新】商品一覧!C:M,8,FALSE)</f>
        <v>#N/A</v>
      </c>
      <c r="K45" s="45" t="str">
        <f>IFERROR(VLOOKUP(テーブル17[[#This Row],[品番]],【最新】商品一覧!C:M,9,FALSE),"")</f>
        <v/>
      </c>
      <c r="L45" s="46" t="e">
        <f>VLOOKUP(C45,【最新】商品一覧!C:M,12,FALSE)&amp;""</f>
        <v>#N/A</v>
      </c>
    </row>
    <row r="46" spans="3:12">
      <c r="C46" s="180"/>
      <c r="D46" s="41" t="e">
        <f>VLOOKUP(C46,【最新】商品一覧!C:M,2,FALSE)</f>
        <v>#N/A</v>
      </c>
      <c r="E46" s="42" t="e">
        <f>VLOOKUP(C46,【最新】商品一覧!C:M,3,FALSE)</f>
        <v>#N/A</v>
      </c>
      <c r="F46" s="42" t="e">
        <f>VLOOKUP(C46,【最新】商品一覧!C:M,4,FALSE)</f>
        <v>#N/A</v>
      </c>
      <c r="G46" s="43" t="e">
        <f>VLOOKUP(C46,【最新】商品一覧!C:M,5,FALSE)&amp;""</f>
        <v>#N/A</v>
      </c>
      <c r="H46" s="43" t="e">
        <f>VLOOKUP(C46,【最新】商品一覧!C:M,6,FALSE)&amp;""</f>
        <v>#N/A</v>
      </c>
      <c r="I46" s="42" t="e">
        <f>VLOOKUP(C46,【最新】商品一覧!C:M,7,FALSE)&amp;""</f>
        <v>#N/A</v>
      </c>
      <c r="J46" s="44" t="e">
        <f>VLOOKUP(C46,【最新】商品一覧!C:M,8,FALSE)</f>
        <v>#N/A</v>
      </c>
      <c r="K46" s="45" t="str">
        <f>IFERROR(VLOOKUP(テーブル17[[#This Row],[品番]],【最新】商品一覧!C:M,9,FALSE),"")</f>
        <v/>
      </c>
      <c r="L46" s="46" t="e">
        <f>VLOOKUP(C46,【最新】商品一覧!C:M,12,FALSE)&amp;""</f>
        <v>#N/A</v>
      </c>
    </row>
    <row r="47" spans="3:12">
      <c r="C47" s="180"/>
      <c r="D47" s="41" t="e">
        <f>VLOOKUP(C47,【最新】商品一覧!C:M,2,FALSE)</f>
        <v>#N/A</v>
      </c>
      <c r="E47" s="42" t="e">
        <f>VLOOKUP(C47,【最新】商品一覧!C:M,3,FALSE)</f>
        <v>#N/A</v>
      </c>
      <c r="F47" s="42" t="e">
        <f>VLOOKUP(C47,【最新】商品一覧!C:M,4,FALSE)</f>
        <v>#N/A</v>
      </c>
      <c r="G47" s="43" t="e">
        <f>VLOOKUP(C47,【最新】商品一覧!C:M,5,FALSE)&amp;""</f>
        <v>#N/A</v>
      </c>
      <c r="H47" s="43" t="e">
        <f>VLOOKUP(C47,【最新】商品一覧!C:M,6,FALSE)&amp;""</f>
        <v>#N/A</v>
      </c>
      <c r="I47" s="42" t="e">
        <f>VLOOKUP(C47,【最新】商品一覧!C:M,7,FALSE)&amp;""</f>
        <v>#N/A</v>
      </c>
      <c r="J47" s="44" t="e">
        <f>VLOOKUP(C47,【最新】商品一覧!C:M,8,FALSE)</f>
        <v>#N/A</v>
      </c>
      <c r="K47" s="45" t="str">
        <f>IFERROR(VLOOKUP(テーブル17[[#This Row],[品番]],【最新】商品一覧!C:M,9,FALSE),"")</f>
        <v/>
      </c>
      <c r="L47" s="46" t="e">
        <f>VLOOKUP(C47,【最新】商品一覧!C:M,12,FALSE)&amp;""</f>
        <v>#N/A</v>
      </c>
    </row>
    <row r="48" spans="3:12">
      <c r="C48" s="180"/>
      <c r="D48" s="41" t="e">
        <f>VLOOKUP(C48,【最新】商品一覧!C:M,2,FALSE)</f>
        <v>#N/A</v>
      </c>
      <c r="E48" s="42" t="e">
        <f>VLOOKUP(C48,【最新】商品一覧!C:M,3,FALSE)</f>
        <v>#N/A</v>
      </c>
      <c r="F48" s="42" t="e">
        <f>VLOOKUP(C48,【最新】商品一覧!C:M,4,FALSE)</f>
        <v>#N/A</v>
      </c>
      <c r="G48" s="43" t="e">
        <f>VLOOKUP(C48,【最新】商品一覧!C:M,5,FALSE)&amp;""</f>
        <v>#N/A</v>
      </c>
      <c r="H48" s="43" t="e">
        <f>VLOOKUP(C48,【最新】商品一覧!C:M,6,FALSE)&amp;""</f>
        <v>#N/A</v>
      </c>
      <c r="I48" s="42" t="e">
        <f>VLOOKUP(C48,【最新】商品一覧!C:M,7,FALSE)&amp;""</f>
        <v>#N/A</v>
      </c>
      <c r="J48" s="44" t="e">
        <f>VLOOKUP(C48,【最新】商品一覧!C:M,8,FALSE)</f>
        <v>#N/A</v>
      </c>
      <c r="K48" s="45" t="str">
        <f>IFERROR(VLOOKUP(テーブル17[[#This Row],[品番]],【最新】商品一覧!C:M,9,FALSE),"")</f>
        <v/>
      </c>
      <c r="L48" s="46" t="e">
        <f>VLOOKUP(C48,【最新】商品一覧!C:M,12,FALSE)&amp;""</f>
        <v>#N/A</v>
      </c>
    </row>
    <row r="49" spans="3:12">
      <c r="C49" s="180"/>
      <c r="D49" s="41" t="e">
        <f>VLOOKUP(C49,【最新】商品一覧!C:M,2,FALSE)</f>
        <v>#N/A</v>
      </c>
      <c r="E49" s="42" t="e">
        <f>VLOOKUP(C49,【最新】商品一覧!C:M,3,FALSE)</f>
        <v>#N/A</v>
      </c>
      <c r="F49" s="42" t="e">
        <f>VLOOKUP(C49,【最新】商品一覧!C:M,4,FALSE)</f>
        <v>#N/A</v>
      </c>
      <c r="G49" s="43" t="e">
        <f>VLOOKUP(C49,【最新】商品一覧!C:M,5,FALSE)&amp;""</f>
        <v>#N/A</v>
      </c>
      <c r="H49" s="43" t="e">
        <f>VLOOKUP(C49,【最新】商品一覧!C:M,6,FALSE)&amp;""</f>
        <v>#N/A</v>
      </c>
      <c r="I49" s="42" t="e">
        <f>VLOOKUP(C49,【最新】商品一覧!C:M,7,FALSE)&amp;""</f>
        <v>#N/A</v>
      </c>
      <c r="J49" s="44" t="e">
        <f>VLOOKUP(C49,【最新】商品一覧!C:M,8,FALSE)</f>
        <v>#N/A</v>
      </c>
      <c r="K49" s="45" t="str">
        <f>IFERROR(VLOOKUP(テーブル17[[#This Row],[品番]],【最新】商品一覧!C:M,9,FALSE),"")</f>
        <v/>
      </c>
      <c r="L49" s="46" t="e">
        <f>VLOOKUP(C49,【最新】商品一覧!C:M,12,FALSE)&amp;""</f>
        <v>#N/A</v>
      </c>
    </row>
    <row r="50" spans="3:12">
      <c r="C50" s="180"/>
      <c r="D50" s="41" t="e">
        <f>VLOOKUP(C50,【最新】商品一覧!C:M,2,FALSE)</f>
        <v>#N/A</v>
      </c>
      <c r="E50" s="42" t="e">
        <f>VLOOKUP(C50,【最新】商品一覧!C:M,3,FALSE)</f>
        <v>#N/A</v>
      </c>
      <c r="F50" s="42" t="e">
        <f>VLOOKUP(C50,【最新】商品一覧!C:M,4,FALSE)</f>
        <v>#N/A</v>
      </c>
      <c r="G50" s="43" t="e">
        <f>VLOOKUP(C50,【最新】商品一覧!C:M,5,FALSE)&amp;""</f>
        <v>#N/A</v>
      </c>
      <c r="H50" s="43" t="e">
        <f>VLOOKUP(C50,【最新】商品一覧!C:M,6,FALSE)&amp;""</f>
        <v>#N/A</v>
      </c>
      <c r="I50" s="42" t="e">
        <f>VLOOKUP(C50,【最新】商品一覧!C:M,7,FALSE)&amp;""</f>
        <v>#N/A</v>
      </c>
      <c r="J50" s="44" t="e">
        <f>VLOOKUP(C50,【最新】商品一覧!C:M,8,FALSE)</f>
        <v>#N/A</v>
      </c>
      <c r="K50" s="45" t="str">
        <f>IFERROR(VLOOKUP(テーブル17[[#This Row],[品番]],【最新】商品一覧!C:M,9,FALSE),"")</f>
        <v/>
      </c>
      <c r="L50" s="46" t="e">
        <f>VLOOKUP(C50,【最新】商品一覧!C:M,12,FALSE)&amp;""</f>
        <v>#N/A</v>
      </c>
    </row>
    <row r="51" spans="3:12">
      <c r="C51" s="180"/>
      <c r="D51" s="41" t="e">
        <f>VLOOKUP(C51,【最新】商品一覧!C:M,2,FALSE)</f>
        <v>#N/A</v>
      </c>
      <c r="E51" s="42" t="e">
        <f>VLOOKUP(C51,【最新】商品一覧!C:M,3,FALSE)</f>
        <v>#N/A</v>
      </c>
      <c r="F51" s="42" t="e">
        <f>VLOOKUP(C51,【最新】商品一覧!C:M,4,FALSE)</f>
        <v>#N/A</v>
      </c>
      <c r="G51" s="43" t="e">
        <f>VLOOKUP(C51,【最新】商品一覧!C:M,5,FALSE)&amp;""</f>
        <v>#N/A</v>
      </c>
      <c r="H51" s="43" t="e">
        <f>VLOOKUP(C51,【最新】商品一覧!C:M,6,FALSE)&amp;""</f>
        <v>#N/A</v>
      </c>
      <c r="I51" s="42" t="e">
        <f>VLOOKUP(C51,【最新】商品一覧!C:M,7,FALSE)&amp;""</f>
        <v>#N/A</v>
      </c>
      <c r="J51" s="44" t="e">
        <f>VLOOKUP(C51,【最新】商品一覧!C:M,8,FALSE)</f>
        <v>#N/A</v>
      </c>
      <c r="K51" s="45" t="str">
        <f>IFERROR(VLOOKUP(テーブル17[[#This Row],[品番]],【最新】商品一覧!C:M,9,FALSE),"")</f>
        <v/>
      </c>
      <c r="L51" s="46" t="e">
        <f>VLOOKUP(C51,【最新】商品一覧!C:M,12,FALSE)&amp;""</f>
        <v>#N/A</v>
      </c>
    </row>
    <row r="52" spans="3:12">
      <c r="C52" s="180"/>
      <c r="D52" s="41" t="e">
        <f>VLOOKUP(C52,【最新】商品一覧!C:M,2,FALSE)</f>
        <v>#N/A</v>
      </c>
      <c r="E52" s="42" t="e">
        <f>VLOOKUP(C52,【最新】商品一覧!C:M,3,FALSE)</f>
        <v>#N/A</v>
      </c>
      <c r="F52" s="42" t="e">
        <f>VLOOKUP(C52,【最新】商品一覧!C:M,4,FALSE)</f>
        <v>#N/A</v>
      </c>
      <c r="G52" s="43" t="e">
        <f>VLOOKUP(C52,【最新】商品一覧!C:M,5,FALSE)&amp;""</f>
        <v>#N/A</v>
      </c>
      <c r="H52" s="43" t="e">
        <f>VLOOKUP(C52,【最新】商品一覧!C:M,6,FALSE)&amp;""</f>
        <v>#N/A</v>
      </c>
      <c r="I52" s="42" t="e">
        <f>VLOOKUP(C52,【最新】商品一覧!C:M,7,FALSE)&amp;""</f>
        <v>#N/A</v>
      </c>
      <c r="J52" s="44" t="e">
        <f>VLOOKUP(C52,【最新】商品一覧!C:M,8,FALSE)</f>
        <v>#N/A</v>
      </c>
      <c r="K52" s="45" t="str">
        <f>IFERROR(VLOOKUP(テーブル17[[#This Row],[品番]],【最新】商品一覧!C:M,9,FALSE),"")</f>
        <v/>
      </c>
      <c r="L52" s="46" t="e">
        <f>VLOOKUP(C52,【最新】商品一覧!C:M,12,FALSE)&amp;""</f>
        <v>#N/A</v>
      </c>
    </row>
    <row r="53" spans="3:12">
      <c r="C53" s="180"/>
      <c r="D53" s="41" t="e">
        <f>VLOOKUP(C53,【最新】商品一覧!C:M,2,FALSE)</f>
        <v>#N/A</v>
      </c>
      <c r="E53" s="42" t="e">
        <f>VLOOKUP(C53,【最新】商品一覧!C:M,3,FALSE)</f>
        <v>#N/A</v>
      </c>
      <c r="F53" s="42" t="e">
        <f>VLOOKUP(C53,【最新】商品一覧!C:M,4,FALSE)</f>
        <v>#N/A</v>
      </c>
      <c r="G53" s="43" t="e">
        <f>VLOOKUP(C53,【最新】商品一覧!C:M,5,FALSE)&amp;""</f>
        <v>#N/A</v>
      </c>
      <c r="H53" s="43" t="e">
        <f>VLOOKUP(C53,【最新】商品一覧!C:M,6,FALSE)&amp;""</f>
        <v>#N/A</v>
      </c>
      <c r="I53" s="42" t="e">
        <f>VLOOKUP(C53,【最新】商品一覧!C:M,7,FALSE)&amp;""</f>
        <v>#N/A</v>
      </c>
      <c r="J53" s="44" t="e">
        <f>VLOOKUP(C53,【最新】商品一覧!C:M,8,FALSE)</f>
        <v>#N/A</v>
      </c>
      <c r="K53" s="45" t="str">
        <f>IFERROR(VLOOKUP(テーブル17[[#This Row],[品番]],【最新】商品一覧!C:M,9,FALSE),"")</f>
        <v/>
      </c>
      <c r="L53" s="46" t="e">
        <f>VLOOKUP(C53,【最新】商品一覧!C:M,12,FALSE)&amp;""</f>
        <v>#N/A</v>
      </c>
    </row>
    <row r="54" spans="3:12">
      <c r="C54" s="180"/>
      <c r="D54" s="41" t="e">
        <f>VLOOKUP(C54,【最新】商品一覧!C:M,2,FALSE)</f>
        <v>#N/A</v>
      </c>
      <c r="E54" s="42" t="e">
        <f>VLOOKUP(C54,【最新】商品一覧!C:M,3,FALSE)</f>
        <v>#N/A</v>
      </c>
      <c r="F54" s="42" t="e">
        <f>VLOOKUP(C54,【最新】商品一覧!C:M,4,FALSE)</f>
        <v>#N/A</v>
      </c>
      <c r="G54" s="43" t="e">
        <f>VLOOKUP(C54,【最新】商品一覧!C:M,5,FALSE)&amp;""</f>
        <v>#N/A</v>
      </c>
      <c r="H54" s="43" t="e">
        <f>VLOOKUP(C54,【最新】商品一覧!C:M,6,FALSE)&amp;""</f>
        <v>#N/A</v>
      </c>
      <c r="I54" s="42" t="e">
        <f>VLOOKUP(C54,【最新】商品一覧!C:M,7,FALSE)&amp;""</f>
        <v>#N/A</v>
      </c>
      <c r="J54" s="44" t="e">
        <f>VLOOKUP(C54,【最新】商品一覧!C:M,8,FALSE)</f>
        <v>#N/A</v>
      </c>
      <c r="K54" s="45" t="str">
        <f>IFERROR(VLOOKUP(テーブル17[[#This Row],[品番]],【最新】商品一覧!C:M,9,FALSE),"")</f>
        <v/>
      </c>
      <c r="L54" s="46" t="e">
        <f>VLOOKUP(C54,【最新】商品一覧!C:M,12,FALSE)&amp;""</f>
        <v>#N/A</v>
      </c>
    </row>
    <row r="55" spans="3:12">
      <c r="C55" s="180"/>
      <c r="D55" s="41" t="e">
        <f>VLOOKUP(C55,【最新】商品一覧!C:M,2,FALSE)</f>
        <v>#N/A</v>
      </c>
      <c r="E55" s="42" t="e">
        <f>VLOOKUP(C55,【最新】商品一覧!C:M,3,FALSE)</f>
        <v>#N/A</v>
      </c>
      <c r="F55" s="42" t="e">
        <f>VLOOKUP(C55,【最新】商品一覧!C:M,4,FALSE)</f>
        <v>#N/A</v>
      </c>
      <c r="G55" s="43" t="e">
        <f>VLOOKUP(C55,【最新】商品一覧!C:M,5,FALSE)&amp;""</f>
        <v>#N/A</v>
      </c>
      <c r="H55" s="43" t="e">
        <f>VLOOKUP(C55,【最新】商品一覧!C:M,6,FALSE)&amp;""</f>
        <v>#N/A</v>
      </c>
      <c r="I55" s="42" t="e">
        <f>VLOOKUP(C55,【最新】商品一覧!C:M,7,FALSE)&amp;""</f>
        <v>#N/A</v>
      </c>
      <c r="J55" s="44" t="e">
        <f>VLOOKUP(C55,【最新】商品一覧!C:M,8,FALSE)</f>
        <v>#N/A</v>
      </c>
      <c r="K55" s="45" t="str">
        <f>IFERROR(VLOOKUP(テーブル17[[#This Row],[品番]],【最新】商品一覧!C:M,9,FALSE),"")</f>
        <v/>
      </c>
      <c r="L55" s="46" t="e">
        <f>VLOOKUP(C55,【最新】商品一覧!C:M,12,FALSE)&amp;""</f>
        <v>#N/A</v>
      </c>
    </row>
    <row r="56" spans="3:12">
      <c r="C56" s="180"/>
      <c r="D56" s="41" t="e">
        <f>VLOOKUP(C56,【最新】商品一覧!C:M,2,FALSE)</f>
        <v>#N/A</v>
      </c>
      <c r="E56" s="42" t="e">
        <f>VLOOKUP(C56,【最新】商品一覧!C:M,3,FALSE)</f>
        <v>#N/A</v>
      </c>
      <c r="F56" s="42" t="e">
        <f>VLOOKUP(C56,【最新】商品一覧!C:M,4,FALSE)</f>
        <v>#N/A</v>
      </c>
      <c r="G56" s="43" t="e">
        <f>VLOOKUP(C56,【最新】商品一覧!C:M,5,FALSE)&amp;""</f>
        <v>#N/A</v>
      </c>
      <c r="H56" s="43" t="e">
        <f>VLOOKUP(C56,【最新】商品一覧!C:M,6,FALSE)&amp;""</f>
        <v>#N/A</v>
      </c>
      <c r="I56" s="42" t="e">
        <f>VLOOKUP(C56,【最新】商品一覧!C:M,7,FALSE)&amp;""</f>
        <v>#N/A</v>
      </c>
      <c r="J56" s="44" t="e">
        <f>VLOOKUP(C56,【最新】商品一覧!C:M,8,FALSE)</f>
        <v>#N/A</v>
      </c>
      <c r="K56" s="45" t="str">
        <f>IFERROR(VLOOKUP(テーブル17[[#This Row],[品番]],【最新】商品一覧!C:M,9,FALSE),"")</f>
        <v/>
      </c>
      <c r="L56" s="46" t="e">
        <f>VLOOKUP(C56,【最新】商品一覧!C:M,12,FALSE)&amp;""</f>
        <v>#N/A</v>
      </c>
    </row>
    <row r="57" spans="3:12">
      <c r="C57" s="180"/>
      <c r="D57" s="41" t="e">
        <f>VLOOKUP(C57,【最新】商品一覧!C:M,2,FALSE)</f>
        <v>#N/A</v>
      </c>
      <c r="E57" s="42" t="e">
        <f>VLOOKUP(C57,【最新】商品一覧!C:M,3,FALSE)</f>
        <v>#N/A</v>
      </c>
      <c r="F57" s="42" t="e">
        <f>VLOOKUP(C57,【最新】商品一覧!C:M,4,FALSE)</f>
        <v>#N/A</v>
      </c>
      <c r="G57" s="43" t="e">
        <f>VLOOKUP(C57,【最新】商品一覧!C:M,5,FALSE)&amp;""</f>
        <v>#N/A</v>
      </c>
      <c r="H57" s="43" t="e">
        <f>VLOOKUP(C57,【最新】商品一覧!C:M,6,FALSE)&amp;""</f>
        <v>#N/A</v>
      </c>
      <c r="I57" s="42" t="e">
        <f>VLOOKUP(C57,【最新】商品一覧!C:M,7,FALSE)&amp;""</f>
        <v>#N/A</v>
      </c>
      <c r="J57" s="44" t="e">
        <f>VLOOKUP(C57,【最新】商品一覧!C:M,8,FALSE)</f>
        <v>#N/A</v>
      </c>
      <c r="K57" s="45" t="str">
        <f>IFERROR(VLOOKUP(テーブル17[[#This Row],[品番]],【最新】商品一覧!C:M,9,FALSE),"")</f>
        <v/>
      </c>
      <c r="L57" s="46" t="e">
        <f>VLOOKUP(C57,【最新】商品一覧!C:M,12,FALSE)&amp;""</f>
        <v>#N/A</v>
      </c>
    </row>
    <row r="58" spans="3:12">
      <c r="C58" s="180"/>
      <c r="D58" s="41" t="e">
        <f>VLOOKUP(C58,【最新】商品一覧!C:M,2,FALSE)</f>
        <v>#N/A</v>
      </c>
      <c r="E58" s="42" t="e">
        <f>VLOOKUP(C58,【最新】商品一覧!C:M,3,FALSE)</f>
        <v>#N/A</v>
      </c>
      <c r="F58" s="42" t="e">
        <f>VLOOKUP(C58,【最新】商品一覧!C:M,4,FALSE)</f>
        <v>#N/A</v>
      </c>
      <c r="G58" s="43" t="e">
        <f>VLOOKUP(C58,【最新】商品一覧!C:M,5,FALSE)&amp;""</f>
        <v>#N/A</v>
      </c>
      <c r="H58" s="43" t="e">
        <f>VLOOKUP(C58,【最新】商品一覧!C:M,6,FALSE)&amp;""</f>
        <v>#N/A</v>
      </c>
      <c r="I58" s="42" t="e">
        <f>VLOOKUP(C58,【最新】商品一覧!C:M,7,FALSE)&amp;""</f>
        <v>#N/A</v>
      </c>
      <c r="J58" s="44" t="e">
        <f>VLOOKUP(C58,【最新】商品一覧!C:M,8,FALSE)</f>
        <v>#N/A</v>
      </c>
      <c r="K58" s="45" t="str">
        <f>IFERROR(VLOOKUP(テーブル17[[#This Row],[品番]],【最新】商品一覧!C:M,9,FALSE),"")</f>
        <v/>
      </c>
      <c r="L58" s="46" t="e">
        <f>VLOOKUP(C58,【最新】商品一覧!C:M,12,FALSE)&amp;""</f>
        <v>#N/A</v>
      </c>
    </row>
    <row r="59" spans="3:12">
      <c r="C59" s="180"/>
      <c r="D59" s="41" t="e">
        <f>VLOOKUP(C59,【最新】商品一覧!C:M,2,FALSE)</f>
        <v>#N/A</v>
      </c>
      <c r="E59" s="42" t="e">
        <f>VLOOKUP(C59,【最新】商品一覧!C:M,3,FALSE)</f>
        <v>#N/A</v>
      </c>
      <c r="F59" s="42" t="e">
        <f>VLOOKUP(C59,【最新】商品一覧!C:M,4,FALSE)</f>
        <v>#N/A</v>
      </c>
      <c r="G59" s="43" t="e">
        <f>VLOOKUP(C59,【最新】商品一覧!C:M,5,FALSE)&amp;""</f>
        <v>#N/A</v>
      </c>
      <c r="H59" s="43" t="e">
        <f>VLOOKUP(C59,【最新】商品一覧!C:M,6,FALSE)&amp;""</f>
        <v>#N/A</v>
      </c>
      <c r="I59" s="42" t="e">
        <f>VLOOKUP(C59,【最新】商品一覧!C:M,7,FALSE)&amp;""</f>
        <v>#N/A</v>
      </c>
      <c r="J59" s="44" t="e">
        <f>VLOOKUP(C59,【最新】商品一覧!C:M,8,FALSE)</f>
        <v>#N/A</v>
      </c>
      <c r="K59" s="45" t="str">
        <f>IFERROR(VLOOKUP(テーブル17[[#This Row],[品番]],【最新】商品一覧!C:M,9,FALSE),"")</f>
        <v/>
      </c>
      <c r="L59" s="46" t="e">
        <f>VLOOKUP(C59,【最新】商品一覧!C:M,12,FALSE)&amp;""</f>
        <v>#N/A</v>
      </c>
    </row>
    <row r="60" spans="3:12">
      <c r="C60" s="180"/>
      <c r="D60" s="41" t="e">
        <f>VLOOKUP(C60,【最新】商品一覧!C:M,2,FALSE)</f>
        <v>#N/A</v>
      </c>
      <c r="E60" s="42" t="e">
        <f>VLOOKUP(C60,【最新】商品一覧!C:M,3,FALSE)</f>
        <v>#N/A</v>
      </c>
      <c r="F60" s="42" t="e">
        <f>VLOOKUP(C60,【最新】商品一覧!C:M,4,FALSE)</f>
        <v>#N/A</v>
      </c>
      <c r="G60" s="43" t="e">
        <f>VLOOKUP(C60,【最新】商品一覧!C:M,5,FALSE)&amp;""</f>
        <v>#N/A</v>
      </c>
      <c r="H60" s="43" t="e">
        <f>VLOOKUP(C60,【最新】商品一覧!C:M,6,FALSE)&amp;""</f>
        <v>#N/A</v>
      </c>
      <c r="I60" s="42" t="e">
        <f>VLOOKUP(C60,【最新】商品一覧!C:M,7,FALSE)&amp;""</f>
        <v>#N/A</v>
      </c>
      <c r="J60" s="44" t="e">
        <f>VLOOKUP(C60,【最新】商品一覧!C:M,8,FALSE)</f>
        <v>#N/A</v>
      </c>
      <c r="K60" s="45" t="str">
        <f>IFERROR(VLOOKUP(テーブル17[[#This Row],[品番]],【最新】商品一覧!C:M,9,FALSE),"")</f>
        <v/>
      </c>
      <c r="L60" s="46" t="e">
        <f>VLOOKUP(C60,【最新】商品一覧!C:M,12,FALSE)&amp;""</f>
        <v>#N/A</v>
      </c>
    </row>
    <row r="61" spans="3:12">
      <c r="C61" s="180"/>
      <c r="D61" s="41" t="e">
        <f>VLOOKUP(C61,【最新】商品一覧!C:M,2,FALSE)</f>
        <v>#N/A</v>
      </c>
      <c r="E61" s="42" t="e">
        <f>VLOOKUP(C61,【最新】商品一覧!C:M,3,FALSE)</f>
        <v>#N/A</v>
      </c>
      <c r="F61" s="42" t="e">
        <f>VLOOKUP(C61,【最新】商品一覧!C:M,4,FALSE)</f>
        <v>#N/A</v>
      </c>
      <c r="G61" s="43" t="e">
        <f>VLOOKUP(C61,【最新】商品一覧!C:M,5,FALSE)&amp;""</f>
        <v>#N/A</v>
      </c>
      <c r="H61" s="43" t="e">
        <f>VLOOKUP(C61,【最新】商品一覧!C:M,6,FALSE)&amp;""</f>
        <v>#N/A</v>
      </c>
      <c r="I61" s="42" t="e">
        <f>VLOOKUP(C61,【最新】商品一覧!C:M,7,FALSE)&amp;""</f>
        <v>#N/A</v>
      </c>
      <c r="J61" s="44" t="e">
        <f>VLOOKUP(C61,【最新】商品一覧!C:M,8,FALSE)</f>
        <v>#N/A</v>
      </c>
      <c r="K61" s="45" t="str">
        <f>IFERROR(VLOOKUP(テーブル17[[#This Row],[品番]],【最新】商品一覧!C:M,9,FALSE),"")</f>
        <v/>
      </c>
      <c r="L61" s="46" t="e">
        <f>VLOOKUP(C61,【最新】商品一覧!C:M,12,FALSE)&amp;""</f>
        <v>#N/A</v>
      </c>
    </row>
    <row r="62" spans="3:12">
      <c r="C62" s="180"/>
      <c r="D62" s="41" t="e">
        <f>VLOOKUP(C62,【最新】商品一覧!C:M,2,FALSE)</f>
        <v>#N/A</v>
      </c>
      <c r="E62" s="42" t="e">
        <f>VLOOKUP(C62,【最新】商品一覧!C:M,3,FALSE)</f>
        <v>#N/A</v>
      </c>
      <c r="F62" s="42" t="e">
        <f>VLOOKUP(C62,【最新】商品一覧!C:M,4,FALSE)</f>
        <v>#N/A</v>
      </c>
      <c r="G62" s="43" t="e">
        <f>VLOOKUP(C62,【最新】商品一覧!C:M,5,FALSE)&amp;""</f>
        <v>#N/A</v>
      </c>
      <c r="H62" s="43" t="e">
        <f>VLOOKUP(C62,【最新】商品一覧!C:M,6,FALSE)&amp;""</f>
        <v>#N/A</v>
      </c>
      <c r="I62" s="42" t="e">
        <f>VLOOKUP(C62,【最新】商品一覧!C:M,7,FALSE)&amp;""</f>
        <v>#N/A</v>
      </c>
      <c r="J62" s="44" t="e">
        <f>VLOOKUP(C62,【最新】商品一覧!C:M,8,FALSE)</f>
        <v>#N/A</v>
      </c>
      <c r="K62" s="45" t="str">
        <f>IFERROR(VLOOKUP(テーブル17[[#This Row],[品番]],【最新】商品一覧!C:M,9,FALSE),"")</f>
        <v/>
      </c>
      <c r="L62" s="46" t="e">
        <f>VLOOKUP(C62,【最新】商品一覧!C:M,12,FALSE)&amp;""</f>
        <v>#N/A</v>
      </c>
    </row>
    <row r="63" spans="3:12">
      <c r="C63" s="180"/>
      <c r="D63" s="41" t="e">
        <f>VLOOKUP(C63,【最新】商品一覧!C:M,2,FALSE)</f>
        <v>#N/A</v>
      </c>
      <c r="E63" s="42" t="e">
        <f>VLOOKUP(C63,【最新】商品一覧!C:M,3,FALSE)</f>
        <v>#N/A</v>
      </c>
      <c r="F63" s="42" t="e">
        <f>VLOOKUP(C63,【最新】商品一覧!C:M,4,FALSE)</f>
        <v>#N/A</v>
      </c>
      <c r="G63" s="43" t="e">
        <f>VLOOKUP(C63,【最新】商品一覧!C:M,5,FALSE)&amp;""</f>
        <v>#N/A</v>
      </c>
      <c r="H63" s="43" t="e">
        <f>VLOOKUP(C63,【最新】商品一覧!C:M,6,FALSE)&amp;""</f>
        <v>#N/A</v>
      </c>
      <c r="I63" s="42" t="e">
        <f>VLOOKUP(C63,【最新】商品一覧!C:M,7,FALSE)&amp;""</f>
        <v>#N/A</v>
      </c>
      <c r="J63" s="44" t="e">
        <f>VLOOKUP(C63,【最新】商品一覧!C:M,8,FALSE)</f>
        <v>#N/A</v>
      </c>
      <c r="K63" s="45" t="str">
        <f>IFERROR(VLOOKUP(テーブル17[[#This Row],[品番]],【最新】商品一覧!C:M,9,FALSE),"")</f>
        <v/>
      </c>
      <c r="L63" s="46" t="e">
        <f>VLOOKUP(C63,【最新】商品一覧!C:M,12,FALSE)&amp;""</f>
        <v>#N/A</v>
      </c>
    </row>
    <row r="64" spans="3:12">
      <c r="C64" s="180"/>
      <c r="D64" s="41" t="e">
        <f>VLOOKUP(C64,【最新】商品一覧!C:M,2,FALSE)</f>
        <v>#N/A</v>
      </c>
      <c r="E64" s="42" t="e">
        <f>VLOOKUP(C64,【最新】商品一覧!C:M,3,FALSE)</f>
        <v>#N/A</v>
      </c>
      <c r="F64" s="42" t="e">
        <f>VLOOKUP(C64,【最新】商品一覧!C:M,4,FALSE)</f>
        <v>#N/A</v>
      </c>
      <c r="G64" s="43" t="e">
        <f>VLOOKUP(C64,【最新】商品一覧!C:M,5,FALSE)&amp;""</f>
        <v>#N/A</v>
      </c>
      <c r="H64" s="43" t="e">
        <f>VLOOKUP(C64,【最新】商品一覧!C:M,6,FALSE)&amp;""</f>
        <v>#N/A</v>
      </c>
      <c r="I64" s="42" t="e">
        <f>VLOOKUP(C64,【最新】商品一覧!C:M,7,FALSE)&amp;""</f>
        <v>#N/A</v>
      </c>
      <c r="J64" s="44" t="e">
        <f>VLOOKUP(C64,【最新】商品一覧!C:M,8,FALSE)</f>
        <v>#N/A</v>
      </c>
      <c r="K64" s="45" t="str">
        <f>IFERROR(VLOOKUP(テーブル17[[#This Row],[品番]],【最新】商品一覧!C:M,9,FALSE),"")</f>
        <v/>
      </c>
      <c r="L64" s="46" t="e">
        <f>VLOOKUP(C64,【最新】商品一覧!C:M,12,FALSE)&amp;""</f>
        <v>#N/A</v>
      </c>
    </row>
    <row r="65" spans="3:12">
      <c r="C65" s="180"/>
      <c r="D65" s="41" t="e">
        <f>VLOOKUP(C65,【最新】商品一覧!C:M,2,FALSE)</f>
        <v>#N/A</v>
      </c>
      <c r="E65" s="42" t="e">
        <f>VLOOKUP(C65,【最新】商品一覧!C:M,3,FALSE)</f>
        <v>#N/A</v>
      </c>
      <c r="F65" s="42" t="e">
        <f>VLOOKUP(C65,【最新】商品一覧!C:M,4,FALSE)</f>
        <v>#N/A</v>
      </c>
      <c r="G65" s="43" t="e">
        <f>VLOOKUP(C65,【最新】商品一覧!C:M,5,FALSE)&amp;""</f>
        <v>#N/A</v>
      </c>
      <c r="H65" s="43" t="e">
        <f>VLOOKUP(C65,【最新】商品一覧!C:M,6,FALSE)&amp;""</f>
        <v>#N/A</v>
      </c>
      <c r="I65" s="42" t="e">
        <f>VLOOKUP(C65,【最新】商品一覧!C:M,7,FALSE)&amp;""</f>
        <v>#N/A</v>
      </c>
      <c r="J65" s="44" t="e">
        <f>VLOOKUP(C65,【最新】商品一覧!C:M,8,FALSE)</f>
        <v>#N/A</v>
      </c>
      <c r="K65" s="45" t="str">
        <f>IFERROR(VLOOKUP(テーブル17[[#This Row],[品番]],【最新】商品一覧!C:M,9,FALSE),"")</f>
        <v/>
      </c>
      <c r="L65" s="46" t="e">
        <f>VLOOKUP(C65,【最新】商品一覧!C:M,12,FALSE)&amp;""</f>
        <v>#N/A</v>
      </c>
    </row>
    <row r="66" spans="3:12">
      <c r="C66" s="180"/>
      <c r="D66" s="41" t="e">
        <f>VLOOKUP(C66,【最新】商品一覧!C:M,2,FALSE)</f>
        <v>#N/A</v>
      </c>
      <c r="E66" s="42" t="e">
        <f>VLOOKUP(C66,【最新】商品一覧!C:M,3,FALSE)</f>
        <v>#N/A</v>
      </c>
      <c r="F66" s="42" t="e">
        <f>VLOOKUP(C66,【最新】商品一覧!C:M,4,FALSE)</f>
        <v>#N/A</v>
      </c>
      <c r="G66" s="43" t="e">
        <f>VLOOKUP(C66,【最新】商品一覧!C:M,5,FALSE)&amp;""</f>
        <v>#N/A</v>
      </c>
      <c r="H66" s="43" t="e">
        <f>VLOOKUP(C66,【最新】商品一覧!C:M,6,FALSE)&amp;""</f>
        <v>#N/A</v>
      </c>
      <c r="I66" s="42" t="e">
        <f>VLOOKUP(C66,【最新】商品一覧!C:M,7,FALSE)&amp;""</f>
        <v>#N/A</v>
      </c>
      <c r="J66" s="44" t="e">
        <f>VLOOKUP(C66,【最新】商品一覧!C:M,8,FALSE)</f>
        <v>#N/A</v>
      </c>
      <c r="K66" s="45" t="str">
        <f>IFERROR(VLOOKUP(テーブル17[[#This Row],[品番]],【最新】商品一覧!C:M,9,FALSE),"")</f>
        <v/>
      </c>
      <c r="L66" s="46" t="e">
        <f>VLOOKUP(C66,【最新】商品一覧!C:M,12,FALSE)&amp;""</f>
        <v>#N/A</v>
      </c>
    </row>
    <row r="67" spans="3:12">
      <c r="C67" s="180"/>
      <c r="D67" s="41" t="e">
        <f>VLOOKUP(C67,【最新】商品一覧!C:M,2,FALSE)</f>
        <v>#N/A</v>
      </c>
      <c r="E67" s="42" t="e">
        <f>VLOOKUP(C67,【最新】商品一覧!C:M,3,FALSE)</f>
        <v>#N/A</v>
      </c>
      <c r="F67" s="42" t="e">
        <f>VLOOKUP(C67,【最新】商品一覧!C:M,4,FALSE)</f>
        <v>#N/A</v>
      </c>
      <c r="G67" s="43" t="e">
        <f>VLOOKUP(C67,【最新】商品一覧!C:M,5,FALSE)&amp;""</f>
        <v>#N/A</v>
      </c>
      <c r="H67" s="43" t="e">
        <f>VLOOKUP(C67,【最新】商品一覧!C:M,6,FALSE)&amp;""</f>
        <v>#N/A</v>
      </c>
      <c r="I67" s="42" t="e">
        <f>VLOOKUP(C67,【最新】商品一覧!C:M,7,FALSE)&amp;""</f>
        <v>#N/A</v>
      </c>
      <c r="J67" s="44" t="e">
        <f>VLOOKUP(C67,【最新】商品一覧!C:M,8,FALSE)</f>
        <v>#N/A</v>
      </c>
      <c r="K67" s="45" t="str">
        <f>IFERROR(VLOOKUP(テーブル17[[#This Row],[品番]],【最新】商品一覧!C:M,9,FALSE),"")</f>
        <v/>
      </c>
      <c r="L67" s="46" t="e">
        <f>VLOOKUP(C67,【最新】商品一覧!C:M,12,FALSE)&amp;""</f>
        <v>#N/A</v>
      </c>
    </row>
    <row r="68" spans="3:12">
      <c r="C68" s="180"/>
      <c r="D68" s="41" t="e">
        <f>VLOOKUP(C68,【最新】商品一覧!C:M,2,FALSE)</f>
        <v>#N/A</v>
      </c>
      <c r="E68" s="42" t="e">
        <f>VLOOKUP(C68,【最新】商品一覧!C:M,3,FALSE)</f>
        <v>#N/A</v>
      </c>
      <c r="F68" s="42" t="e">
        <f>VLOOKUP(C68,【最新】商品一覧!C:M,4,FALSE)</f>
        <v>#N/A</v>
      </c>
      <c r="G68" s="43" t="e">
        <f>VLOOKUP(C68,【最新】商品一覧!C:M,5,FALSE)&amp;""</f>
        <v>#N/A</v>
      </c>
      <c r="H68" s="43" t="e">
        <f>VLOOKUP(C68,【最新】商品一覧!C:M,6,FALSE)&amp;""</f>
        <v>#N/A</v>
      </c>
      <c r="I68" s="42" t="e">
        <f>VLOOKUP(C68,【最新】商品一覧!C:M,7,FALSE)&amp;""</f>
        <v>#N/A</v>
      </c>
      <c r="J68" s="44" t="e">
        <f>VLOOKUP(C68,【最新】商品一覧!C:M,8,FALSE)</f>
        <v>#N/A</v>
      </c>
      <c r="K68" s="45" t="str">
        <f>IFERROR(VLOOKUP(テーブル17[[#This Row],[品番]],【最新】商品一覧!C:M,9,FALSE),"")</f>
        <v/>
      </c>
      <c r="L68" s="46" t="e">
        <f>VLOOKUP(C68,【最新】商品一覧!C:M,12,FALSE)&amp;""</f>
        <v>#N/A</v>
      </c>
    </row>
    <row r="69" spans="3:12">
      <c r="C69" s="180"/>
      <c r="D69" s="41" t="e">
        <f>VLOOKUP(C69,【最新】商品一覧!C:M,2,FALSE)</f>
        <v>#N/A</v>
      </c>
      <c r="E69" s="42" t="e">
        <f>VLOOKUP(C69,【最新】商品一覧!C:M,3,FALSE)</f>
        <v>#N/A</v>
      </c>
      <c r="F69" s="42" t="e">
        <f>VLOOKUP(C69,【最新】商品一覧!C:M,4,FALSE)</f>
        <v>#N/A</v>
      </c>
      <c r="G69" s="43" t="e">
        <f>VLOOKUP(C69,【最新】商品一覧!C:M,5,FALSE)&amp;""</f>
        <v>#N/A</v>
      </c>
      <c r="H69" s="43" t="e">
        <f>VLOOKUP(C69,【最新】商品一覧!C:M,6,FALSE)&amp;""</f>
        <v>#N/A</v>
      </c>
      <c r="I69" s="42" t="e">
        <f>VLOOKUP(C69,【最新】商品一覧!C:M,7,FALSE)&amp;""</f>
        <v>#N/A</v>
      </c>
      <c r="J69" s="44" t="e">
        <f>VLOOKUP(C69,【最新】商品一覧!C:M,8,FALSE)</f>
        <v>#N/A</v>
      </c>
      <c r="K69" s="45" t="str">
        <f>IFERROR(VLOOKUP(テーブル17[[#This Row],[品番]],【最新】商品一覧!C:M,9,FALSE),"")</f>
        <v/>
      </c>
      <c r="L69" s="46" t="e">
        <f>VLOOKUP(C69,【最新】商品一覧!C:M,12,FALSE)&amp;""</f>
        <v>#N/A</v>
      </c>
    </row>
    <row r="70" spans="3:12">
      <c r="C70" s="180"/>
      <c r="D70" s="41" t="e">
        <f>VLOOKUP(C70,【最新】商品一覧!C:M,2,FALSE)</f>
        <v>#N/A</v>
      </c>
      <c r="E70" s="42" t="e">
        <f>VLOOKUP(C70,【最新】商品一覧!C:M,3,FALSE)</f>
        <v>#N/A</v>
      </c>
      <c r="F70" s="42" t="e">
        <f>VLOOKUP(C70,【最新】商品一覧!C:M,4,FALSE)</f>
        <v>#N/A</v>
      </c>
      <c r="G70" s="43" t="e">
        <f>VLOOKUP(C70,【最新】商品一覧!C:M,5,FALSE)&amp;""</f>
        <v>#N/A</v>
      </c>
      <c r="H70" s="43" t="e">
        <f>VLOOKUP(C70,【最新】商品一覧!C:M,6,FALSE)&amp;""</f>
        <v>#N/A</v>
      </c>
      <c r="I70" s="42" t="e">
        <f>VLOOKUP(C70,【最新】商品一覧!C:M,7,FALSE)&amp;""</f>
        <v>#N/A</v>
      </c>
      <c r="J70" s="44" t="e">
        <f>VLOOKUP(C70,【最新】商品一覧!C:M,8,FALSE)</f>
        <v>#N/A</v>
      </c>
      <c r="K70" s="45" t="str">
        <f>IFERROR(VLOOKUP(テーブル17[[#This Row],[品番]],【最新】商品一覧!C:M,9,FALSE),"")</f>
        <v/>
      </c>
      <c r="L70" s="46" t="e">
        <f>VLOOKUP(C70,【最新】商品一覧!C:M,12,FALSE)&amp;""</f>
        <v>#N/A</v>
      </c>
    </row>
    <row r="71" spans="3:12">
      <c r="C71" s="180"/>
      <c r="D71" s="41" t="e">
        <f>VLOOKUP(C71,【最新】商品一覧!C:M,2,FALSE)</f>
        <v>#N/A</v>
      </c>
      <c r="E71" s="42" t="e">
        <f>VLOOKUP(C71,【最新】商品一覧!C:M,3,FALSE)</f>
        <v>#N/A</v>
      </c>
      <c r="F71" s="42" t="e">
        <f>VLOOKUP(C71,【最新】商品一覧!C:M,4,FALSE)</f>
        <v>#N/A</v>
      </c>
      <c r="G71" s="43" t="e">
        <f>VLOOKUP(C71,【最新】商品一覧!C:M,5,FALSE)&amp;""</f>
        <v>#N/A</v>
      </c>
      <c r="H71" s="43" t="e">
        <f>VLOOKUP(C71,【最新】商品一覧!C:M,6,FALSE)&amp;""</f>
        <v>#N/A</v>
      </c>
      <c r="I71" s="42" t="e">
        <f>VLOOKUP(C71,【最新】商品一覧!C:M,7,FALSE)&amp;""</f>
        <v>#N/A</v>
      </c>
      <c r="J71" s="44" t="e">
        <f>VLOOKUP(C71,【最新】商品一覧!C:M,8,FALSE)</f>
        <v>#N/A</v>
      </c>
      <c r="K71" s="45" t="str">
        <f>IFERROR(VLOOKUP(テーブル17[[#This Row],[品番]],【最新】商品一覧!C:M,9,FALSE),"")</f>
        <v/>
      </c>
      <c r="L71" s="46" t="e">
        <f>VLOOKUP(C71,【最新】商品一覧!C:M,12,FALSE)&amp;""</f>
        <v>#N/A</v>
      </c>
    </row>
    <row r="72" spans="3:12">
      <c r="C72" s="180"/>
      <c r="D72" s="41" t="e">
        <f>VLOOKUP(C72,【最新】商品一覧!C:M,2,FALSE)</f>
        <v>#N/A</v>
      </c>
      <c r="E72" s="42" t="e">
        <f>VLOOKUP(C72,【最新】商品一覧!C:M,3,FALSE)</f>
        <v>#N/A</v>
      </c>
      <c r="F72" s="42" t="e">
        <f>VLOOKUP(C72,【最新】商品一覧!C:M,4,FALSE)</f>
        <v>#N/A</v>
      </c>
      <c r="G72" s="43" t="e">
        <f>VLOOKUP(C72,【最新】商品一覧!C:M,5,FALSE)&amp;""</f>
        <v>#N/A</v>
      </c>
      <c r="H72" s="43" t="e">
        <f>VLOOKUP(C72,【最新】商品一覧!C:M,6,FALSE)&amp;""</f>
        <v>#N/A</v>
      </c>
      <c r="I72" s="42" t="e">
        <f>VLOOKUP(C72,【最新】商品一覧!C:M,7,FALSE)&amp;""</f>
        <v>#N/A</v>
      </c>
      <c r="J72" s="44" t="e">
        <f>VLOOKUP(C72,【最新】商品一覧!C:M,8,FALSE)</f>
        <v>#N/A</v>
      </c>
      <c r="K72" s="45" t="str">
        <f>IFERROR(VLOOKUP(テーブル17[[#This Row],[品番]],【最新】商品一覧!C:M,9,FALSE),"")</f>
        <v/>
      </c>
      <c r="L72" s="46" t="e">
        <f>VLOOKUP(C72,【最新】商品一覧!C:M,12,FALSE)&amp;""</f>
        <v>#N/A</v>
      </c>
    </row>
    <row r="73" spans="3:12">
      <c r="C73" s="180"/>
      <c r="D73" s="41" t="e">
        <f>VLOOKUP(C73,【最新】商品一覧!C:M,2,FALSE)</f>
        <v>#N/A</v>
      </c>
      <c r="E73" s="42" t="e">
        <f>VLOOKUP(C73,【最新】商品一覧!C:M,3,FALSE)</f>
        <v>#N/A</v>
      </c>
      <c r="F73" s="42" t="e">
        <f>VLOOKUP(C73,【最新】商品一覧!C:M,4,FALSE)</f>
        <v>#N/A</v>
      </c>
      <c r="G73" s="43" t="e">
        <f>VLOOKUP(C73,【最新】商品一覧!C:M,5,FALSE)&amp;""</f>
        <v>#N/A</v>
      </c>
      <c r="H73" s="43" t="e">
        <f>VLOOKUP(C73,【最新】商品一覧!C:M,6,FALSE)&amp;""</f>
        <v>#N/A</v>
      </c>
      <c r="I73" s="42" t="e">
        <f>VLOOKUP(C73,【最新】商品一覧!C:M,7,FALSE)&amp;""</f>
        <v>#N/A</v>
      </c>
      <c r="J73" s="44" t="e">
        <f>VLOOKUP(C73,【最新】商品一覧!C:M,8,FALSE)</f>
        <v>#N/A</v>
      </c>
      <c r="K73" s="45" t="str">
        <f>IFERROR(VLOOKUP(テーブル17[[#This Row],[品番]],【最新】商品一覧!C:M,9,FALSE),"")</f>
        <v/>
      </c>
      <c r="L73" s="46" t="e">
        <f>VLOOKUP(C73,【最新】商品一覧!C:M,12,FALSE)&amp;""</f>
        <v>#N/A</v>
      </c>
    </row>
    <row r="74" spans="3:12">
      <c r="C74" s="180"/>
      <c r="D74" s="41" t="e">
        <f>VLOOKUP(C74,【最新】商品一覧!C:M,2,FALSE)</f>
        <v>#N/A</v>
      </c>
      <c r="E74" s="42" t="e">
        <f>VLOOKUP(C74,【最新】商品一覧!C:M,3,FALSE)</f>
        <v>#N/A</v>
      </c>
      <c r="F74" s="42" t="e">
        <f>VLOOKUP(C74,【最新】商品一覧!C:M,4,FALSE)</f>
        <v>#N/A</v>
      </c>
      <c r="G74" s="43" t="e">
        <f>VLOOKUP(C74,【最新】商品一覧!C:M,5,FALSE)&amp;""</f>
        <v>#N/A</v>
      </c>
      <c r="H74" s="43" t="e">
        <f>VLOOKUP(C74,【最新】商品一覧!C:M,6,FALSE)&amp;""</f>
        <v>#N/A</v>
      </c>
      <c r="I74" s="42" t="e">
        <f>VLOOKUP(C74,【最新】商品一覧!C:M,7,FALSE)&amp;""</f>
        <v>#N/A</v>
      </c>
      <c r="J74" s="44" t="e">
        <f>VLOOKUP(C74,【最新】商品一覧!C:M,8,FALSE)</f>
        <v>#N/A</v>
      </c>
      <c r="K74" s="45" t="str">
        <f>IFERROR(VLOOKUP(テーブル17[[#This Row],[品番]],【最新】商品一覧!C:M,9,FALSE),"")</f>
        <v/>
      </c>
      <c r="L74" s="46" t="e">
        <f>VLOOKUP(C74,【最新】商品一覧!C:M,12,FALSE)&amp;""</f>
        <v>#N/A</v>
      </c>
    </row>
    <row r="75" spans="3:12">
      <c r="C75" s="180"/>
      <c r="D75" s="41" t="e">
        <f>VLOOKUP(C75,【最新】商品一覧!C:M,2,FALSE)</f>
        <v>#N/A</v>
      </c>
      <c r="E75" s="42" t="e">
        <f>VLOOKUP(C75,【最新】商品一覧!C:M,3,FALSE)</f>
        <v>#N/A</v>
      </c>
      <c r="F75" s="42" t="e">
        <f>VLOOKUP(C75,【最新】商品一覧!C:M,4,FALSE)</f>
        <v>#N/A</v>
      </c>
      <c r="G75" s="43" t="e">
        <f>VLOOKUP(C75,【最新】商品一覧!C:M,5,FALSE)&amp;""</f>
        <v>#N/A</v>
      </c>
      <c r="H75" s="43" t="e">
        <f>VLOOKUP(C75,【最新】商品一覧!C:M,6,FALSE)&amp;""</f>
        <v>#N/A</v>
      </c>
      <c r="I75" s="42" t="e">
        <f>VLOOKUP(C75,【最新】商品一覧!C:M,7,FALSE)&amp;""</f>
        <v>#N/A</v>
      </c>
      <c r="J75" s="44" t="e">
        <f>VLOOKUP(C75,【最新】商品一覧!C:M,8,FALSE)</f>
        <v>#N/A</v>
      </c>
      <c r="K75" s="45" t="str">
        <f>IFERROR(VLOOKUP(テーブル17[[#This Row],[品番]],【最新】商品一覧!C:M,9,FALSE),"")</f>
        <v/>
      </c>
      <c r="L75" s="46" t="e">
        <f>VLOOKUP(C75,【最新】商品一覧!C:M,12,FALSE)&amp;""</f>
        <v>#N/A</v>
      </c>
    </row>
    <row r="76" spans="3:12">
      <c r="C76" s="180"/>
      <c r="D76" s="41" t="e">
        <f>VLOOKUP(C76,【最新】商品一覧!C:M,2,FALSE)</f>
        <v>#N/A</v>
      </c>
      <c r="E76" s="42" t="e">
        <f>VLOOKUP(C76,【最新】商品一覧!C:M,3,FALSE)</f>
        <v>#N/A</v>
      </c>
      <c r="F76" s="42" t="e">
        <f>VLOOKUP(C76,【最新】商品一覧!C:M,4,FALSE)</f>
        <v>#N/A</v>
      </c>
      <c r="G76" s="43" t="e">
        <f>VLOOKUP(C76,【最新】商品一覧!C:M,5,FALSE)&amp;""</f>
        <v>#N/A</v>
      </c>
      <c r="H76" s="43" t="e">
        <f>VLOOKUP(C76,【最新】商品一覧!C:M,6,FALSE)&amp;""</f>
        <v>#N/A</v>
      </c>
      <c r="I76" s="42" t="e">
        <f>VLOOKUP(C76,【最新】商品一覧!C:M,7,FALSE)&amp;""</f>
        <v>#N/A</v>
      </c>
      <c r="J76" s="44" t="e">
        <f>VLOOKUP(C76,【最新】商品一覧!C:M,8,FALSE)</f>
        <v>#N/A</v>
      </c>
      <c r="K76" s="45" t="str">
        <f>IFERROR(VLOOKUP(テーブル17[[#This Row],[品番]],【最新】商品一覧!C:M,9,FALSE),"")</f>
        <v/>
      </c>
      <c r="L76" s="46" t="e">
        <f>VLOOKUP(C76,【最新】商品一覧!C:M,12,FALSE)&amp;""</f>
        <v>#N/A</v>
      </c>
    </row>
    <row r="77" spans="3:12">
      <c r="C77" s="180"/>
      <c r="D77" s="41" t="e">
        <f>VLOOKUP(C77,【最新】商品一覧!C:M,2,FALSE)</f>
        <v>#N/A</v>
      </c>
      <c r="E77" s="42" t="e">
        <f>VLOOKUP(C77,【最新】商品一覧!C:M,3,FALSE)</f>
        <v>#N/A</v>
      </c>
      <c r="F77" s="42" t="e">
        <f>VLOOKUP(C77,【最新】商品一覧!C:M,4,FALSE)</f>
        <v>#N/A</v>
      </c>
      <c r="G77" s="43" t="e">
        <f>VLOOKUP(C77,【最新】商品一覧!C:M,5,FALSE)&amp;""</f>
        <v>#N/A</v>
      </c>
      <c r="H77" s="43" t="e">
        <f>VLOOKUP(C77,【最新】商品一覧!C:M,6,FALSE)&amp;""</f>
        <v>#N/A</v>
      </c>
      <c r="I77" s="42" t="e">
        <f>VLOOKUP(C77,【最新】商品一覧!C:M,7,FALSE)&amp;""</f>
        <v>#N/A</v>
      </c>
      <c r="J77" s="44" t="e">
        <f>VLOOKUP(C77,【最新】商品一覧!C:M,8,FALSE)</f>
        <v>#N/A</v>
      </c>
      <c r="K77" s="45" t="str">
        <f>IFERROR(VLOOKUP(テーブル17[[#This Row],[品番]],【最新】商品一覧!C:M,9,FALSE),"")</f>
        <v/>
      </c>
      <c r="L77" s="46" t="e">
        <f>VLOOKUP(C77,【最新】商品一覧!C:M,12,FALSE)&amp;""</f>
        <v>#N/A</v>
      </c>
    </row>
    <row r="78" spans="3:12">
      <c r="C78" s="180"/>
      <c r="D78" s="41" t="e">
        <f>VLOOKUP(C78,【最新】商品一覧!C:M,2,FALSE)</f>
        <v>#N/A</v>
      </c>
      <c r="E78" s="42" t="e">
        <f>VLOOKUP(C78,【最新】商品一覧!C:M,3,FALSE)</f>
        <v>#N/A</v>
      </c>
      <c r="F78" s="42" t="e">
        <f>VLOOKUP(C78,【最新】商品一覧!C:M,4,FALSE)</f>
        <v>#N/A</v>
      </c>
      <c r="G78" s="43" t="e">
        <f>VLOOKUP(C78,【最新】商品一覧!C:M,5,FALSE)&amp;""</f>
        <v>#N/A</v>
      </c>
      <c r="H78" s="43" t="e">
        <f>VLOOKUP(C78,【最新】商品一覧!C:M,6,FALSE)&amp;""</f>
        <v>#N/A</v>
      </c>
      <c r="I78" s="42" t="e">
        <f>VLOOKUP(C78,【最新】商品一覧!C:M,7,FALSE)&amp;""</f>
        <v>#N/A</v>
      </c>
      <c r="J78" s="44" t="e">
        <f>VLOOKUP(C78,【最新】商品一覧!C:M,8,FALSE)</f>
        <v>#N/A</v>
      </c>
      <c r="K78" s="45" t="str">
        <f>IFERROR(VLOOKUP(テーブル17[[#This Row],[品番]],【最新】商品一覧!C:M,9,FALSE),"")</f>
        <v/>
      </c>
      <c r="L78" s="46" t="e">
        <f>VLOOKUP(C78,【最新】商品一覧!C:M,12,FALSE)&amp;""</f>
        <v>#N/A</v>
      </c>
    </row>
    <row r="79" spans="3:12">
      <c r="C79" s="180"/>
      <c r="D79" s="41" t="e">
        <f>VLOOKUP(C79,【最新】商品一覧!C:M,2,FALSE)</f>
        <v>#N/A</v>
      </c>
      <c r="E79" s="42" t="e">
        <f>VLOOKUP(C79,【最新】商品一覧!C:M,3,FALSE)</f>
        <v>#N/A</v>
      </c>
      <c r="F79" s="42" t="e">
        <f>VLOOKUP(C79,【最新】商品一覧!C:M,4,FALSE)</f>
        <v>#N/A</v>
      </c>
      <c r="G79" s="43" t="e">
        <f>VLOOKUP(C79,【最新】商品一覧!C:M,5,FALSE)&amp;""</f>
        <v>#N/A</v>
      </c>
      <c r="H79" s="43" t="e">
        <f>VLOOKUP(C79,【最新】商品一覧!C:M,6,FALSE)&amp;""</f>
        <v>#N/A</v>
      </c>
      <c r="I79" s="42" t="e">
        <f>VLOOKUP(C79,【最新】商品一覧!C:M,7,FALSE)&amp;""</f>
        <v>#N/A</v>
      </c>
      <c r="J79" s="44" t="e">
        <f>VLOOKUP(C79,【最新】商品一覧!C:M,8,FALSE)</f>
        <v>#N/A</v>
      </c>
      <c r="K79" s="45" t="str">
        <f>IFERROR(VLOOKUP(テーブル17[[#This Row],[品番]],【最新】商品一覧!C:M,9,FALSE),"")</f>
        <v/>
      </c>
      <c r="L79" s="46" t="e">
        <f>VLOOKUP(C79,【最新】商品一覧!C:M,12,FALSE)&amp;""</f>
        <v>#N/A</v>
      </c>
    </row>
    <row r="80" spans="3:12">
      <c r="C80" s="180"/>
      <c r="D80" s="41" t="e">
        <f>VLOOKUP(C80,【最新】商品一覧!C:M,2,FALSE)</f>
        <v>#N/A</v>
      </c>
      <c r="E80" s="42" t="e">
        <f>VLOOKUP(C80,【最新】商品一覧!C:M,3,FALSE)</f>
        <v>#N/A</v>
      </c>
      <c r="F80" s="42" t="e">
        <f>VLOOKUP(C80,【最新】商品一覧!C:M,4,FALSE)</f>
        <v>#N/A</v>
      </c>
      <c r="G80" s="43" t="e">
        <f>VLOOKUP(C80,【最新】商品一覧!C:M,5,FALSE)&amp;""</f>
        <v>#N/A</v>
      </c>
      <c r="H80" s="43" t="e">
        <f>VLOOKUP(C80,【最新】商品一覧!C:M,6,FALSE)&amp;""</f>
        <v>#N/A</v>
      </c>
      <c r="I80" s="42" t="e">
        <f>VLOOKUP(C80,【最新】商品一覧!C:M,7,FALSE)&amp;""</f>
        <v>#N/A</v>
      </c>
      <c r="J80" s="44" t="e">
        <f>VLOOKUP(C80,【最新】商品一覧!C:M,8,FALSE)</f>
        <v>#N/A</v>
      </c>
      <c r="K80" s="45" t="str">
        <f>IFERROR(VLOOKUP(テーブル17[[#This Row],[品番]],【最新】商品一覧!C:M,9,FALSE),"")</f>
        <v/>
      </c>
      <c r="L80" s="46" t="e">
        <f>VLOOKUP(C80,【最新】商品一覧!C:M,12,FALSE)&amp;""</f>
        <v>#N/A</v>
      </c>
    </row>
    <row r="81" spans="3:12">
      <c r="C81" s="180"/>
      <c r="D81" s="41" t="e">
        <f>VLOOKUP(C81,【最新】商品一覧!C:M,2,FALSE)</f>
        <v>#N/A</v>
      </c>
      <c r="E81" s="42" t="e">
        <f>VLOOKUP(C81,【最新】商品一覧!C:M,3,FALSE)</f>
        <v>#N/A</v>
      </c>
      <c r="F81" s="42" t="e">
        <f>VLOOKUP(C81,【最新】商品一覧!C:M,4,FALSE)</f>
        <v>#N/A</v>
      </c>
      <c r="G81" s="43" t="e">
        <f>VLOOKUP(C81,【最新】商品一覧!C:M,5,FALSE)&amp;""</f>
        <v>#N/A</v>
      </c>
      <c r="H81" s="43" t="e">
        <f>VLOOKUP(C81,【最新】商品一覧!C:M,6,FALSE)&amp;""</f>
        <v>#N/A</v>
      </c>
      <c r="I81" s="42" t="e">
        <f>VLOOKUP(C81,【最新】商品一覧!C:M,7,FALSE)&amp;""</f>
        <v>#N/A</v>
      </c>
      <c r="J81" s="44" t="e">
        <f>VLOOKUP(C81,【最新】商品一覧!C:M,8,FALSE)</f>
        <v>#N/A</v>
      </c>
      <c r="K81" s="45" t="str">
        <f>IFERROR(VLOOKUP(テーブル17[[#This Row],[品番]],【最新】商品一覧!C:M,9,FALSE),"")</f>
        <v/>
      </c>
      <c r="L81" s="46" t="e">
        <f>VLOOKUP(C81,【最新】商品一覧!C:M,12,FALSE)&amp;""</f>
        <v>#N/A</v>
      </c>
    </row>
    <row r="82" spans="3:12">
      <c r="C82" s="180"/>
      <c r="D82" s="41" t="e">
        <f>VLOOKUP(C82,【最新】商品一覧!C:M,2,FALSE)</f>
        <v>#N/A</v>
      </c>
      <c r="E82" s="42" t="e">
        <f>VLOOKUP(C82,【最新】商品一覧!C:M,3,FALSE)</f>
        <v>#N/A</v>
      </c>
      <c r="F82" s="42" t="e">
        <f>VLOOKUP(C82,【最新】商品一覧!C:M,4,FALSE)</f>
        <v>#N/A</v>
      </c>
      <c r="G82" s="43" t="e">
        <f>VLOOKUP(C82,【最新】商品一覧!C:M,5,FALSE)&amp;""</f>
        <v>#N/A</v>
      </c>
      <c r="H82" s="43" t="e">
        <f>VLOOKUP(C82,【最新】商品一覧!C:M,6,FALSE)&amp;""</f>
        <v>#N/A</v>
      </c>
      <c r="I82" s="42" t="e">
        <f>VLOOKUP(C82,【最新】商品一覧!C:M,7,FALSE)&amp;""</f>
        <v>#N/A</v>
      </c>
      <c r="J82" s="44" t="e">
        <f>VLOOKUP(C82,【最新】商品一覧!C:M,8,FALSE)</f>
        <v>#N/A</v>
      </c>
      <c r="K82" s="45" t="str">
        <f>IFERROR(VLOOKUP(テーブル17[[#This Row],[品番]],【最新】商品一覧!C:M,9,FALSE),"")</f>
        <v/>
      </c>
      <c r="L82" s="46" t="e">
        <f>VLOOKUP(C82,【最新】商品一覧!C:M,12,FALSE)&amp;""</f>
        <v>#N/A</v>
      </c>
    </row>
    <row r="83" spans="3:12">
      <c r="C83" s="180"/>
      <c r="D83" s="41" t="e">
        <f>VLOOKUP(C83,【最新】商品一覧!C:M,2,FALSE)</f>
        <v>#N/A</v>
      </c>
      <c r="E83" s="42" t="e">
        <f>VLOOKUP(C83,【最新】商品一覧!C:M,3,FALSE)</f>
        <v>#N/A</v>
      </c>
      <c r="F83" s="42" t="e">
        <f>VLOOKUP(C83,【最新】商品一覧!C:M,4,FALSE)</f>
        <v>#N/A</v>
      </c>
      <c r="G83" s="43" t="e">
        <f>VLOOKUP(C83,【最新】商品一覧!C:M,5,FALSE)&amp;""</f>
        <v>#N/A</v>
      </c>
      <c r="H83" s="43" t="e">
        <f>VLOOKUP(C83,【最新】商品一覧!C:M,6,FALSE)&amp;""</f>
        <v>#N/A</v>
      </c>
      <c r="I83" s="42" t="e">
        <f>VLOOKUP(C83,【最新】商品一覧!C:M,7,FALSE)&amp;""</f>
        <v>#N/A</v>
      </c>
      <c r="J83" s="44" t="e">
        <f>VLOOKUP(C83,【最新】商品一覧!C:M,8,FALSE)</f>
        <v>#N/A</v>
      </c>
      <c r="K83" s="45" t="str">
        <f>IFERROR(VLOOKUP(テーブル17[[#This Row],[品番]],【最新】商品一覧!C:M,9,FALSE),"")</f>
        <v/>
      </c>
      <c r="L83" s="46" t="e">
        <f>VLOOKUP(C83,【最新】商品一覧!C:M,12,FALSE)&amp;""</f>
        <v>#N/A</v>
      </c>
    </row>
    <row r="84" spans="3:12">
      <c r="C84" s="180"/>
      <c r="D84" s="41" t="e">
        <f>VLOOKUP(C84,【最新】商品一覧!C:M,2,FALSE)</f>
        <v>#N/A</v>
      </c>
      <c r="E84" s="42" t="e">
        <f>VLOOKUP(C84,【最新】商品一覧!C:M,3,FALSE)</f>
        <v>#N/A</v>
      </c>
      <c r="F84" s="42" t="e">
        <f>VLOOKUP(C84,【最新】商品一覧!C:M,4,FALSE)</f>
        <v>#N/A</v>
      </c>
      <c r="G84" s="43" t="e">
        <f>VLOOKUP(C84,【最新】商品一覧!C:M,5,FALSE)&amp;""</f>
        <v>#N/A</v>
      </c>
      <c r="H84" s="43" t="e">
        <f>VLOOKUP(C84,【最新】商品一覧!C:M,6,FALSE)&amp;""</f>
        <v>#N/A</v>
      </c>
      <c r="I84" s="42" t="e">
        <f>VLOOKUP(C84,【最新】商品一覧!C:M,7,FALSE)&amp;""</f>
        <v>#N/A</v>
      </c>
      <c r="J84" s="44" t="e">
        <f>VLOOKUP(C84,【最新】商品一覧!C:M,8,FALSE)</f>
        <v>#N/A</v>
      </c>
      <c r="K84" s="45" t="str">
        <f>IFERROR(VLOOKUP(テーブル17[[#This Row],[品番]],【最新】商品一覧!C:M,9,FALSE),"")</f>
        <v/>
      </c>
      <c r="L84" s="46" t="e">
        <f>VLOOKUP(C84,【最新】商品一覧!C:M,12,FALSE)&amp;""</f>
        <v>#N/A</v>
      </c>
    </row>
    <row r="85" spans="3:12">
      <c r="C85" s="180"/>
      <c r="D85" s="41" t="e">
        <f>VLOOKUP(C85,【最新】商品一覧!C:M,2,FALSE)</f>
        <v>#N/A</v>
      </c>
      <c r="E85" s="42" t="e">
        <f>VLOOKUP(C85,【最新】商品一覧!C:M,3,FALSE)</f>
        <v>#N/A</v>
      </c>
      <c r="F85" s="42" t="e">
        <f>VLOOKUP(C85,【最新】商品一覧!C:M,4,FALSE)</f>
        <v>#N/A</v>
      </c>
      <c r="G85" s="43" t="e">
        <f>VLOOKUP(C85,【最新】商品一覧!C:M,5,FALSE)&amp;""</f>
        <v>#N/A</v>
      </c>
      <c r="H85" s="43" t="e">
        <f>VLOOKUP(C85,【最新】商品一覧!C:M,6,FALSE)&amp;""</f>
        <v>#N/A</v>
      </c>
      <c r="I85" s="42" t="e">
        <f>VLOOKUP(C85,【最新】商品一覧!C:M,7,FALSE)&amp;""</f>
        <v>#N/A</v>
      </c>
      <c r="J85" s="44" t="e">
        <f>VLOOKUP(C85,【最新】商品一覧!C:M,8,FALSE)</f>
        <v>#N/A</v>
      </c>
      <c r="K85" s="45" t="str">
        <f>IFERROR(VLOOKUP(テーブル17[[#This Row],[品番]],【最新】商品一覧!C:M,9,FALSE),"")</f>
        <v/>
      </c>
      <c r="L85" s="46" t="e">
        <f>VLOOKUP(C85,【最新】商品一覧!C:M,12,FALSE)&amp;""</f>
        <v>#N/A</v>
      </c>
    </row>
    <row r="86" spans="3:12">
      <c r="C86" s="180"/>
      <c r="D86" s="41" t="e">
        <f>VLOOKUP(C86,【最新】商品一覧!C:M,2,FALSE)</f>
        <v>#N/A</v>
      </c>
      <c r="E86" s="42" t="e">
        <f>VLOOKUP(C86,【最新】商品一覧!C:M,3,FALSE)</f>
        <v>#N/A</v>
      </c>
      <c r="F86" s="42" t="e">
        <f>VLOOKUP(C86,【最新】商品一覧!C:M,4,FALSE)</f>
        <v>#N/A</v>
      </c>
      <c r="G86" s="43" t="e">
        <f>VLOOKUP(C86,【最新】商品一覧!C:M,5,FALSE)&amp;""</f>
        <v>#N/A</v>
      </c>
      <c r="H86" s="43" t="e">
        <f>VLOOKUP(C86,【最新】商品一覧!C:M,6,FALSE)&amp;""</f>
        <v>#N/A</v>
      </c>
      <c r="I86" s="42" t="e">
        <f>VLOOKUP(C86,【最新】商品一覧!C:M,7,FALSE)&amp;""</f>
        <v>#N/A</v>
      </c>
      <c r="J86" s="44" t="e">
        <f>VLOOKUP(C86,【最新】商品一覧!C:M,8,FALSE)</f>
        <v>#N/A</v>
      </c>
      <c r="K86" s="45" t="str">
        <f>IFERROR(VLOOKUP(テーブル17[[#This Row],[品番]],【最新】商品一覧!C:M,9,FALSE),"")</f>
        <v/>
      </c>
      <c r="L86" s="46" t="e">
        <f>VLOOKUP(C86,【最新】商品一覧!C:M,12,FALSE)&amp;""</f>
        <v>#N/A</v>
      </c>
    </row>
    <row r="87" spans="3:12">
      <c r="C87" s="180"/>
      <c r="D87" s="41" t="e">
        <f>VLOOKUP(C87,【最新】商品一覧!C:M,2,FALSE)</f>
        <v>#N/A</v>
      </c>
      <c r="E87" s="42" t="e">
        <f>VLOOKUP(C87,【最新】商品一覧!C:M,3,FALSE)</f>
        <v>#N/A</v>
      </c>
      <c r="F87" s="42" t="e">
        <f>VLOOKUP(C87,【最新】商品一覧!C:M,4,FALSE)</f>
        <v>#N/A</v>
      </c>
      <c r="G87" s="43" t="e">
        <f>VLOOKUP(C87,【最新】商品一覧!C:M,5,FALSE)&amp;""</f>
        <v>#N/A</v>
      </c>
      <c r="H87" s="43" t="e">
        <f>VLOOKUP(C87,【最新】商品一覧!C:M,6,FALSE)&amp;""</f>
        <v>#N/A</v>
      </c>
      <c r="I87" s="42" t="e">
        <f>VLOOKUP(C87,【最新】商品一覧!C:M,7,FALSE)&amp;""</f>
        <v>#N/A</v>
      </c>
      <c r="J87" s="44" t="e">
        <f>VLOOKUP(C87,【最新】商品一覧!C:M,8,FALSE)</f>
        <v>#N/A</v>
      </c>
      <c r="K87" s="45" t="str">
        <f>IFERROR(VLOOKUP(テーブル17[[#This Row],[品番]],【最新】商品一覧!C:M,9,FALSE),"")</f>
        <v/>
      </c>
      <c r="L87" s="46" t="e">
        <f>VLOOKUP(C87,【最新】商品一覧!C:M,12,FALSE)&amp;""</f>
        <v>#N/A</v>
      </c>
    </row>
    <row r="88" spans="3:12">
      <c r="C88" s="180"/>
      <c r="D88" s="41" t="e">
        <f>VLOOKUP(C88,【最新】商品一覧!C:M,2,FALSE)</f>
        <v>#N/A</v>
      </c>
      <c r="E88" s="42" t="e">
        <f>VLOOKUP(C88,【最新】商品一覧!C:M,3,FALSE)</f>
        <v>#N/A</v>
      </c>
      <c r="F88" s="42" t="e">
        <f>VLOOKUP(C88,【最新】商品一覧!C:M,4,FALSE)</f>
        <v>#N/A</v>
      </c>
      <c r="G88" s="43" t="e">
        <f>VLOOKUP(C88,【最新】商品一覧!C:M,5,FALSE)&amp;""</f>
        <v>#N/A</v>
      </c>
      <c r="H88" s="43" t="e">
        <f>VLOOKUP(C88,【最新】商品一覧!C:M,6,FALSE)&amp;""</f>
        <v>#N/A</v>
      </c>
      <c r="I88" s="42" t="e">
        <f>VLOOKUP(C88,【最新】商品一覧!C:M,7,FALSE)&amp;""</f>
        <v>#N/A</v>
      </c>
      <c r="J88" s="44" t="e">
        <f>VLOOKUP(C88,【最新】商品一覧!C:M,8,FALSE)</f>
        <v>#N/A</v>
      </c>
      <c r="K88" s="45" t="str">
        <f>IFERROR(VLOOKUP(テーブル17[[#This Row],[品番]],【最新】商品一覧!C:M,9,FALSE),"")</f>
        <v/>
      </c>
      <c r="L88" s="46" t="e">
        <f>VLOOKUP(C88,【最新】商品一覧!C:M,12,FALSE)&amp;""</f>
        <v>#N/A</v>
      </c>
    </row>
    <row r="89" spans="3:12">
      <c r="C89" s="180"/>
      <c r="D89" s="41" t="e">
        <f>VLOOKUP(C89,【最新】商品一覧!C:M,2,FALSE)</f>
        <v>#N/A</v>
      </c>
      <c r="E89" s="42" t="e">
        <f>VLOOKUP(C89,【最新】商品一覧!C:M,3,FALSE)</f>
        <v>#N/A</v>
      </c>
      <c r="F89" s="42" t="e">
        <f>VLOOKUP(C89,【最新】商品一覧!C:M,4,FALSE)</f>
        <v>#N/A</v>
      </c>
      <c r="G89" s="43" t="e">
        <f>VLOOKUP(C89,【最新】商品一覧!C:M,5,FALSE)&amp;""</f>
        <v>#N/A</v>
      </c>
      <c r="H89" s="43" t="e">
        <f>VLOOKUP(C89,【最新】商品一覧!C:M,6,FALSE)&amp;""</f>
        <v>#N/A</v>
      </c>
      <c r="I89" s="42" t="e">
        <f>VLOOKUP(C89,【最新】商品一覧!C:M,7,FALSE)&amp;""</f>
        <v>#N/A</v>
      </c>
      <c r="J89" s="44" t="e">
        <f>VLOOKUP(C89,【最新】商品一覧!C:M,8,FALSE)</f>
        <v>#N/A</v>
      </c>
      <c r="K89" s="45" t="str">
        <f>IFERROR(VLOOKUP(テーブル17[[#This Row],[品番]],【最新】商品一覧!C:M,9,FALSE),"")</f>
        <v/>
      </c>
      <c r="L89" s="46" t="e">
        <f>VLOOKUP(C89,【最新】商品一覧!C:M,12,FALSE)&amp;""</f>
        <v>#N/A</v>
      </c>
    </row>
    <row r="90" spans="3:12">
      <c r="C90" s="180"/>
      <c r="D90" s="41" t="e">
        <f>VLOOKUP(C90,【最新】商品一覧!C:M,2,FALSE)</f>
        <v>#N/A</v>
      </c>
      <c r="E90" s="42" t="e">
        <f>VLOOKUP(C90,【最新】商品一覧!C:M,3,FALSE)</f>
        <v>#N/A</v>
      </c>
      <c r="F90" s="42" t="e">
        <f>VLOOKUP(C90,【最新】商品一覧!C:M,4,FALSE)</f>
        <v>#N/A</v>
      </c>
      <c r="G90" s="43" t="e">
        <f>VLOOKUP(C90,【最新】商品一覧!C:M,5,FALSE)&amp;""</f>
        <v>#N/A</v>
      </c>
      <c r="H90" s="43" t="e">
        <f>VLOOKUP(C90,【最新】商品一覧!C:M,6,FALSE)&amp;""</f>
        <v>#N/A</v>
      </c>
      <c r="I90" s="42" t="e">
        <f>VLOOKUP(C90,【最新】商品一覧!C:M,7,FALSE)&amp;""</f>
        <v>#N/A</v>
      </c>
      <c r="J90" s="44" t="e">
        <f>VLOOKUP(C90,【最新】商品一覧!C:M,8,FALSE)</f>
        <v>#N/A</v>
      </c>
      <c r="K90" s="45" t="str">
        <f>IFERROR(VLOOKUP(テーブル17[[#This Row],[品番]],【最新】商品一覧!C:M,9,FALSE),"")</f>
        <v/>
      </c>
      <c r="L90" s="46" t="e">
        <f>VLOOKUP(C90,【最新】商品一覧!C:M,12,FALSE)&amp;""</f>
        <v>#N/A</v>
      </c>
    </row>
    <row r="91" spans="3:12">
      <c r="C91" s="180"/>
      <c r="D91" s="41" t="e">
        <f>VLOOKUP(C91,【最新】商品一覧!C:M,2,FALSE)</f>
        <v>#N/A</v>
      </c>
      <c r="E91" s="42" t="e">
        <f>VLOOKUP(C91,【最新】商品一覧!C:M,3,FALSE)</f>
        <v>#N/A</v>
      </c>
      <c r="F91" s="42" t="e">
        <f>VLOOKUP(C91,【最新】商品一覧!C:M,4,FALSE)</f>
        <v>#N/A</v>
      </c>
      <c r="G91" s="43" t="e">
        <f>VLOOKUP(C91,【最新】商品一覧!C:M,5,FALSE)&amp;""</f>
        <v>#N/A</v>
      </c>
      <c r="H91" s="43" t="e">
        <f>VLOOKUP(C91,【最新】商品一覧!C:M,6,FALSE)&amp;""</f>
        <v>#N/A</v>
      </c>
      <c r="I91" s="42" t="e">
        <f>VLOOKUP(C91,【最新】商品一覧!C:M,7,FALSE)&amp;""</f>
        <v>#N/A</v>
      </c>
      <c r="J91" s="44" t="e">
        <f>VLOOKUP(C91,【最新】商品一覧!C:M,8,FALSE)</f>
        <v>#N/A</v>
      </c>
      <c r="K91" s="45" t="str">
        <f>IFERROR(VLOOKUP(テーブル17[[#This Row],[品番]],【最新】商品一覧!C:M,9,FALSE),"")</f>
        <v/>
      </c>
      <c r="L91" s="46" t="e">
        <f>VLOOKUP(C91,【最新】商品一覧!C:M,12,FALSE)&amp;""</f>
        <v>#N/A</v>
      </c>
    </row>
    <row r="92" spans="3:12">
      <c r="C92" s="180"/>
      <c r="D92" s="41" t="e">
        <f>VLOOKUP(C92,【最新】商品一覧!C:M,2,FALSE)</f>
        <v>#N/A</v>
      </c>
      <c r="E92" s="42" t="e">
        <f>VLOOKUP(C92,【最新】商品一覧!C:M,3,FALSE)</f>
        <v>#N/A</v>
      </c>
      <c r="F92" s="42" t="e">
        <f>VLOOKUP(C92,【最新】商品一覧!C:M,4,FALSE)</f>
        <v>#N/A</v>
      </c>
      <c r="G92" s="43" t="e">
        <f>VLOOKUP(C92,【最新】商品一覧!C:M,5,FALSE)&amp;""</f>
        <v>#N/A</v>
      </c>
      <c r="H92" s="43" t="e">
        <f>VLOOKUP(C92,【最新】商品一覧!C:M,6,FALSE)&amp;""</f>
        <v>#N/A</v>
      </c>
      <c r="I92" s="42" t="e">
        <f>VLOOKUP(C92,【最新】商品一覧!C:M,7,FALSE)&amp;""</f>
        <v>#N/A</v>
      </c>
      <c r="J92" s="44" t="e">
        <f>VLOOKUP(C92,【最新】商品一覧!C:M,8,FALSE)</f>
        <v>#N/A</v>
      </c>
      <c r="K92" s="45" t="str">
        <f>IFERROR(VLOOKUP(テーブル17[[#This Row],[品番]],【最新】商品一覧!C:M,9,FALSE),"")</f>
        <v/>
      </c>
      <c r="L92" s="46" t="e">
        <f>VLOOKUP(C92,【最新】商品一覧!C:M,12,FALSE)&amp;""</f>
        <v>#N/A</v>
      </c>
    </row>
    <row r="93" spans="3:12">
      <c r="C93" s="180"/>
      <c r="D93" s="41" t="e">
        <f>VLOOKUP(C93,【最新】商品一覧!C:M,2,FALSE)</f>
        <v>#N/A</v>
      </c>
      <c r="E93" s="42" t="e">
        <f>VLOOKUP(C93,【最新】商品一覧!C:M,3,FALSE)</f>
        <v>#N/A</v>
      </c>
      <c r="F93" s="42" t="e">
        <f>VLOOKUP(C93,【最新】商品一覧!C:M,4,FALSE)</f>
        <v>#N/A</v>
      </c>
      <c r="G93" s="43" t="e">
        <f>VLOOKUP(C93,【最新】商品一覧!C:M,5,FALSE)&amp;""</f>
        <v>#N/A</v>
      </c>
      <c r="H93" s="43" t="e">
        <f>VLOOKUP(C93,【最新】商品一覧!C:M,6,FALSE)&amp;""</f>
        <v>#N/A</v>
      </c>
      <c r="I93" s="42" t="e">
        <f>VLOOKUP(C93,【最新】商品一覧!C:M,7,FALSE)&amp;""</f>
        <v>#N/A</v>
      </c>
      <c r="J93" s="44" t="e">
        <f>VLOOKUP(C93,【最新】商品一覧!C:M,8,FALSE)</f>
        <v>#N/A</v>
      </c>
      <c r="K93" s="45" t="str">
        <f>IFERROR(VLOOKUP(テーブル17[[#This Row],[品番]],【最新】商品一覧!C:M,9,FALSE),"")</f>
        <v/>
      </c>
      <c r="L93" s="46" t="e">
        <f>VLOOKUP(C93,【最新】商品一覧!C:M,12,FALSE)&amp;""</f>
        <v>#N/A</v>
      </c>
    </row>
    <row r="94" spans="3:12">
      <c r="C94" s="180"/>
      <c r="D94" s="41" t="e">
        <f>VLOOKUP(C94,【最新】商品一覧!C:M,2,FALSE)</f>
        <v>#N/A</v>
      </c>
      <c r="E94" s="42" t="e">
        <f>VLOOKUP(C94,【最新】商品一覧!C:M,3,FALSE)</f>
        <v>#N/A</v>
      </c>
      <c r="F94" s="42" t="e">
        <f>VLOOKUP(C94,【最新】商品一覧!C:M,4,FALSE)</f>
        <v>#N/A</v>
      </c>
      <c r="G94" s="43" t="e">
        <f>VLOOKUP(C94,【最新】商品一覧!C:M,5,FALSE)&amp;""</f>
        <v>#N/A</v>
      </c>
      <c r="H94" s="43" t="e">
        <f>VLOOKUP(C94,【最新】商品一覧!C:M,6,FALSE)&amp;""</f>
        <v>#N/A</v>
      </c>
      <c r="I94" s="42" t="e">
        <f>VLOOKUP(C94,【最新】商品一覧!C:M,7,FALSE)&amp;""</f>
        <v>#N/A</v>
      </c>
      <c r="J94" s="44" t="e">
        <f>VLOOKUP(C94,【最新】商品一覧!C:M,8,FALSE)</f>
        <v>#N/A</v>
      </c>
      <c r="K94" s="45" t="str">
        <f>IFERROR(VLOOKUP(テーブル17[[#This Row],[品番]],【最新】商品一覧!C:M,9,FALSE),"")</f>
        <v/>
      </c>
      <c r="L94" s="46" t="e">
        <f>VLOOKUP(C94,【最新】商品一覧!C:M,12,FALSE)&amp;""</f>
        <v>#N/A</v>
      </c>
    </row>
    <row r="95" spans="3:12">
      <c r="C95" s="180"/>
      <c r="D95" s="41" t="e">
        <f>VLOOKUP(C95,【最新】商品一覧!C:M,2,FALSE)</f>
        <v>#N/A</v>
      </c>
      <c r="E95" s="42" t="e">
        <f>VLOOKUP(C95,【最新】商品一覧!C:M,3,FALSE)</f>
        <v>#N/A</v>
      </c>
      <c r="F95" s="42" t="e">
        <f>VLOOKUP(C95,【最新】商品一覧!C:M,4,FALSE)</f>
        <v>#N/A</v>
      </c>
      <c r="G95" s="43" t="e">
        <f>VLOOKUP(C95,【最新】商品一覧!C:M,5,FALSE)&amp;""</f>
        <v>#N/A</v>
      </c>
      <c r="H95" s="43" t="e">
        <f>VLOOKUP(C95,【最新】商品一覧!C:M,6,FALSE)&amp;""</f>
        <v>#N/A</v>
      </c>
      <c r="I95" s="42" t="e">
        <f>VLOOKUP(C95,【最新】商品一覧!C:M,7,FALSE)&amp;""</f>
        <v>#N/A</v>
      </c>
      <c r="J95" s="44" t="e">
        <f>VLOOKUP(C95,【最新】商品一覧!C:M,8,FALSE)</f>
        <v>#N/A</v>
      </c>
      <c r="K95" s="45" t="str">
        <f>IFERROR(VLOOKUP(テーブル17[[#This Row],[品番]],【最新】商品一覧!C:M,9,FALSE),"")</f>
        <v/>
      </c>
      <c r="L95" s="46" t="e">
        <f>VLOOKUP(C95,【最新】商品一覧!C:M,12,FALSE)&amp;""</f>
        <v>#N/A</v>
      </c>
    </row>
    <row r="96" spans="3:12">
      <c r="C96" s="180"/>
      <c r="D96" s="41" t="e">
        <f>VLOOKUP(C96,【最新】商品一覧!C:M,2,FALSE)</f>
        <v>#N/A</v>
      </c>
      <c r="E96" s="42" t="e">
        <f>VLOOKUP(C96,【最新】商品一覧!C:M,3,FALSE)</f>
        <v>#N/A</v>
      </c>
      <c r="F96" s="42" t="e">
        <f>VLOOKUP(C96,【最新】商品一覧!C:M,4,FALSE)</f>
        <v>#N/A</v>
      </c>
      <c r="G96" s="43" t="e">
        <f>VLOOKUP(C96,【最新】商品一覧!C:M,5,FALSE)&amp;""</f>
        <v>#N/A</v>
      </c>
      <c r="H96" s="43" t="e">
        <f>VLOOKUP(C96,【最新】商品一覧!C:M,6,FALSE)&amp;""</f>
        <v>#N/A</v>
      </c>
      <c r="I96" s="42" t="e">
        <f>VLOOKUP(C96,【最新】商品一覧!C:M,7,FALSE)&amp;""</f>
        <v>#N/A</v>
      </c>
      <c r="J96" s="44" t="e">
        <f>VLOOKUP(C96,【最新】商品一覧!C:M,8,FALSE)</f>
        <v>#N/A</v>
      </c>
      <c r="K96" s="45" t="str">
        <f>IFERROR(VLOOKUP(テーブル17[[#This Row],[品番]],【最新】商品一覧!C:M,9,FALSE),"")</f>
        <v/>
      </c>
      <c r="L96" s="46" t="e">
        <f>VLOOKUP(C96,【最新】商品一覧!C:M,12,FALSE)&amp;""</f>
        <v>#N/A</v>
      </c>
    </row>
    <row r="97" spans="3:12">
      <c r="C97" s="180"/>
      <c r="D97" s="41" t="e">
        <f>VLOOKUP(C97,【最新】商品一覧!C:M,2,FALSE)</f>
        <v>#N/A</v>
      </c>
      <c r="E97" s="42" t="e">
        <f>VLOOKUP(C97,【最新】商品一覧!C:M,3,FALSE)</f>
        <v>#N/A</v>
      </c>
      <c r="F97" s="42" t="e">
        <f>VLOOKUP(C97,【最新】商品一覧!C:M,4,FALSE)</f>
        <v>#N/A</v>
      </c>
      <c r="G97" s="43" t="e">
        <f>VLOOKUP(C97,【最新】商品一覧!C:M,5,FALSE)&amp;""</f>
        <v>#N/A</v>
      </c>
      <c r="H97" s="43" t="e">
        <f>VLOOKUP(C97,【最新】商品一覧!C:M,6,FALSE)&amp;""</f>
        <v>#N/A</v>
      </c>
      <c r="I97" s="42" t="e">
        <f>VLOOKUP(C97,【最新】商品一覧!C:M,7,FALSE)&amp;""</f>
        <v>#N/A</v>
      </c>
      <c r="J97" s="44" t="e">
        <f>VLOOKUP(C97,【最新】商品一覧!C:M,8,FALSE)</f>
        <v>#N/A</v>
      </c>
      <c r="K97" s="45" t="str">
        <f>IFERROR(VLOOKUP(テーブル17[[#This Row],[品番]],【最新】商品一覧!C:M,9,FALSE),"")</f>
        <v/>
      </c>
      <c r="L97" s="46" t="e">
        <f>VLOOKUP(C97,【最新】商品一覧!C:M,12,FALSE)&amp;""</f>
        <v>#N/A</v>
      </c>
    </row>
    <row r="98" spans="3:12">
      <c r="C98" s="180"/>
      <c r="D98" s="41" t="e">
        <f>VLOOKUP(C98,【最新】商品一覧!C:M,2,FALSE)</f>
        <v>#N/A</v>
      </c>
      <c r="E98" s="42" t="e">
        <f>VLOOKUP(C98,【最新】商品一覧!C:M,3,FALSE)</f>
        <v>#N/A</v>
      </c>
      <c r="F98" s="42" t="e">
        <f>VLOOKUP(C98,【最新】商品一覧!C:M,4,FALSE)</f>
        <v>#N/A</v>
      </c>
      <c r="G98" s="43" t="e">
        <f>VLOOKUP(C98,【最新】商品一覧!C:M,5,FALSE)&amp;""</f>
        <v>#N/A</v>
      </c>
      <c r="H98" s="43" t="e">
        <f>VLOOKUP(C98,【最新】商品一覧!C:M,6,FALSE)&amp;""</f>
        <v>#N/A</v>
      </c>
      <c r="I98" s="42" t="e">
        <f>VLOOKUP(C98,【最新】商品一覧!C:M,7,FALSE)&amp;""</f>
        <v>#N/A</v>
      </c>
      <c r="J98" s="44" t="e">
        <f>VLOOKUP(C98,【最新】商品一覧!C:M,8,FALSE)</f>
        <v>#N/A</v>
      </c>
      <c r="K98" s="45" t="str">
        <f>IFERROR(VLOOKUP(テーブル17[[#This Row],[品番]],【最新】商品一覧!C:M,9,FALSE),"")</f>
        <v/>
      </c>
      <c r="L98" s="46" t="e">
        <f>VLOOKUP(C98,【最新】商品一覧!C:M,12,FALSE)&amp;""</f>
        <v>#N/A</v>
      </c>
    </row>
    <row r="99" spans="3:12">
      <c r="C99" s="180"/>
      <c r="D99" s="41" t="e">
        <f>VLOOKUP(C99,【最新】商品一覧!C:M,2,FALSE)</f>
        <v>#N/A</v>
      </c>
      <c r="E99" s="42" t="e">
        <f>VLOOKUP(C99,【最新】商品一覧!C:M,3,FALSE)</f>
        <v>#N/A</v>
      </c>
      <c r="F99" s="42" t="e">
        <f>VLOOKUP(C99,【最新】商品一覧!C:M,4,FALSE)</f>
        <v>#N/A</v>
      </c>
      <c r="G99" s="43" t="e">
        <f>VLOOKUP(C99,【最新】商品一覧!C:M,5,FALSE)&amp;""</f>
        <v>#N/A</v>
      </c>
      <c r="H99" s="43" t="e">
        <f>VLOOKUP(C99,【最新】商品一覧!C:M,6,FALSE)&amp;""</f>
        <v>#N/A</v>
      </c>
      <c r="I99" s="42" t="e">
        <f>VLOOKUP(C99,【最新】商品一覧!C:M,7,FALSE)&amp;""</f>
        <v>#N/A</v>
      </c>
      <c r="J99" s="44" t="e">
        <f>VLOOKUP(C99,【最新】商品一覧!C:M,8,FALSE)</f>
        <v>#N/A</v>
      </c>
      <c r="K99" s="45" t="str">
        <f>IFERROR(VLOOKUP(テーブル17[[#This Row],[品番]],【最新】商品一覧!C:M,9,FALSE),"")</f>
        <v/>
      </c>
      <c r="L99" s="46" t="e">
        <f>VLOOKUP(C99,【最新】商品一覧!C:M,12,FALSE)&amp;""</f>
        <v>#N/A</v>
      </c>
    </row>
    <row r="100" spans="3:12">
      <c r="C100" s="180"/>
      <c r="D100" s="41" t="e">
        <f>VLOOKUP(C100,【最新】商品一覧!C:M,2,FALSE)</f>
        <v>#N/A</v>
      </c>
      <c r="E100" s="42" t="e">
        <f>VLOOKUP(C100,【最新】商品一覧!C:M,3,FALSE)</f>
        <v>#N/A</v>
      </c>
      <c r="F100" s="42" t="e">
        <f>VLOOKUP(C100,【最新】商品一覧!C:M,4,FALSE)</f>
        <v>#N/A</v>
      </c>
      <c r="G100" s="43" t="e">
        <f>VLOOKUP(C100,【最新】商品一覧!C:M,5,FALSE)&amp;""</f>
        <v>#N/A</v>
      </c>
      <c r="H100" s="43" t="e">
        <f>VLOOKUP(C100,【最新】商品一覧!C:M,6,FALSE)&amp;""</f>
        <v>#N/A</v>
      </c>
      <c r="I100" s="42" t="e">
        <f>VLOOKUP(C100,【最新】商品一覧!C:M,7,FALSE)&amp;""</f>
        <v>#N/A</v>
      </c>
      <c r="J100" s="44" t="e">
        <f>VLOOKUP(C100,【最新】商品一覧!C:M,8,FALSE)</f>
        <v>#N/A</v>
      </c>
      <c r="K100" s="45" t="str">
        <f>IFERROR(VLOOKUP(テーブル17[[#This Row],[品番]],【最新】商品一覧!C:M,9,FALSE),"")</f>
        <v/>
      </c>
      <c r="L100" s="46" t="e">
        <f>VLOOKUP(C100,【最新】商品一覧!C:M,12,FALSE)&amp;""</f>
        <v>#N/A</v>
      </c>
    </row>
    <row r="101" spans="3:12">
      <c r="C101" s="180"/>
      <c r="D101" s="41" t="e">
        <f>VLOOKUP(C101,【最新】商品一覧!C:M,2,FALSE)</f>
        <v>#N/A</v>
      </c>
      <c r="E101" s="42" t="e">
        <f>VLOOKUP(C101,【最新】商品一覧!C:M,3,FALSE)</f>
        <v>#N/A</v>
      </c>
      <c r="F101" s="42" t="e">
        <f>VLOOKUP(C101,【最新】商品一覧!C:M,4,FALSE)</f>
        <v>#N/A</v>
      </c>
      <c r="G101" s="43" t="e">
        <f>VLOOKUP(C101,【最新】商品一覧!C:M,5,FALSE)&amp;""</f>
        <v>#N/A</v>
      </c>
      <c r="H101" s="43" t="e">
        <f>VLOOKUP(C101,【最新】商品一覧!C:M,6,FALSE)&amp;""</f>
        <v>#N/A</v>
      </c>
      <c r="I101" s="42" t="e">
        <f>VLOOKUP(C101,【最新】商品一覧!C:M,7,FALSE)&amp;""</f>
        <v>#N/A</v>
      </c>
      <c r="J101" s="44" t="e">
        <f>VLOOKUP(C101,【最新】商品一覧!C:M,8,FALSE)</f>
        <v>#N/A</v>
      </c>
      <c r="K101" s="45" t="str">
        <f>IFERROR(VLOOKUP(テーブル17[[#This Row],[品番]],【最新】商品一覧!C:M,9,FALSE),"")</f>
        <v/>
      </c>
      <c r="L101" s="46" t="e">
        <f>VLOOKUP(C101,【最新】商品一覧!C:M,12,FALSE)&amp;""</f>
        <v>#N/A</v>
      </c>
    </row>
    <row r="102" spans="3:12">
      <c r="C102" s="180"/>
      <c r="D102" s="41" t="e">
        <f>VLOOKUP(C102,【最新】商品一覧!C:M,2,FALSE)</f>
        <v>#N/A</v>
      </c>
      <c r="E102" s="42" t="e">
        <f>VLOOKUP(C102,【最新】商品一覧!C:M,3,FALSE)</f>
        <v>#N/A</v>
      </c>
      <c r="F102" s="42" t="e">
        <f>VLOOKUP(C102,【最新】商品一覧!C:M,4,FALSE)</f>
        <v>#N/A</v>
      </c>
      <c r="G102" s="43" t="e">
        <f>VLOOKUP(C102,【最新】商品一覧!C:M,5,FALSE)&amp;""</f>
        <v>#N/A</v>
      </c>
      <c r="H102" s="43" t="e">
        <f>VLOOKUP(C102,【最新】商品一覧!C:M,6,FALSE)&amp;""</f>
        <v>#N/A</v>
      </c>
      <c r="I102" s="42" t="e">
        <f>VLOOKUP(C102,【最新】商品一覧!C:M,7,FALSE)&amp;""</f>
        <v>#N/A</v>
      </c>
      <c r="J102" s="44" t="e">
        <f>VLOOKUP(C102,【最新】商品一覧!C:M,8,FALSE)</f>
        <v>#N/A</v>
      </c>
      <c r="K102" s="45" t="str">
        <f>IFERROR(VLOOKUP(テーブル17[[#This Row],[品番]],【最新】商品一覧!C:M,9,FALSE),"")</f>
        <v/>
      </c>
      <c r="L102" s="46" t="e">
        <f>VLOOKUP(C102,【最新】商品一覧!C:M,12,FALSE)&amp;""</f>
        <v>#N/A</v>
      </c>
    </row>
    <row r="103" spans="3:12">
      <c r="C103" s="180"/>
      <c r="D103" s="41" t="e">
        <f>VLOOKUP(C103,【最新】商品一覧!C:M,2,FALSE)</f>
        <v>#N/A</v>
      </c>
      <c r="E103" s="42" t="e">
        <f>VLOOKUP(C103,【最新】商品一覧!C:M,3,FALSE)</f>
        <v>#N/A</v>
      </c>
      <c r="F103" s="42" t="e">
        <f>VLOOKUP(C103,【最新】商品一覧!C:M,4,FALSE)</f>
        <v>#N/A</v>
      </c>
      <c r="G103" s="43" t="e">
        <f>VLOOKUP(C103,【最新】商品一覧!C:M,5,FALSE)&amp;""</f>
        <v>#N/A</v>
      </c>
      <c r="H103" s="43" t="e">
        <f>VLOOKUP(C103,【最新】商品一覧!C:M,6,FALSE)&amp;""</f>
        <v>#N/A</v>
      </c>
      <c r="I103" s="42" t="e">
        <f>VLOOKUP(C103,【最新】商品一覧!C:M,7,FALSE)&amp;""</f>
        <v>#N/A</v>
      </c>
      <c r="J103" s="44" t="e">
        <f>VLOOKUP(C103,【最新】商品一覧!C:M,8,FALSE)</f>
        <v>#N/A</v>
      </c>
      <c r="K103" s="45" t="str">
        <f>IFERROR(VLOOKUP(テーブル17[[#This Row],[品番]],【最新】商品一覧!C:M,9,FALSE),"")</f>
        <v/>
      </c>
      <c r="L103" s="46" t="e">
        <f>VLOOKUP(C103,【最新】商品一覧!C:M,12,FALSE)&amp;""</f>
        <v>#N/A</v>
      </c>
    </row>
    <row r="104" spans="3:12">
      <c r="C104" s="180"/>
      <c r="D104" s="41" t="e">
        <f>VLOOKUP(C104,【最新】商品一覧!C:M,2,FALSE)</f>
        <v>#N/A</v>
      </c>
      <c r="E104" s="42" t="e">
        <f>VLOOKUP(C104,【最新】商品一覧!C:M,3,FALSE)</f>
        <v>#N/A</v>
      </c>
      <c r="F104" s="42" t="e">
        <f>VLOOKUP(C104,【最新】商品一覧!C:M,4,FALSE)</f>
        <v>#N/A</v>
      </c>
      <c r="G104" s="43" t="e">
        <f>VLOOKUP(C104,【最新】商品一覧!C:M,5,FALSE)&amp;""</f>
        <v>#N/A</v>
      </c>
      <c r="H104" s="43" t="e">
        <f>VLOOKUP(C104,【最新】商品一覧!C:M,6,FALSE)&amp;""</f>
        <v>#N/A</v>
      </c>
      <c r="I104" s="42" t="e">
        <f>VLOOKUP(C104,【最新】商品一覧!C:M,7,FALSE)&amp;""</f>
        <v>#N/A</v>
      </c>
      <c r="J104" s="44" t="e">
        <f>VLOOKUP(C104,【最新】商品一覧!C:M,8,FALSE)</f>
        <v>#N/A</v>
      </c>
      <c r="K104" s="45" t="str">
        <f>IFERROR(VLOOKUP(テーブル17[[#This Row],[品番]],【最新】商品一覧!C:M,9,FALSE),"")</f>
        <v/>
      </c>
      <c r="L104" s="46" t="e">
        <f>VLOOKUP(C104,【最新】商品一覧!C:M,12,FALSE)&amp;""</f>
        <v>#N/A</v>
      </c>
    </row>
    <row r="105" spans="3:12">
      <c r="C105" s="180"/>
      <c r="D105" s="41" t="e">
        <f>VLOOKUP(C105,【最新】商品一覧!C:M,2,FALSE)</f>
        <v>#N/A</v>
      </c>
      <c r="E105" s="42" t="e">
        <f>VLOOKUP(C105,【最新】商品一覧!C:M,3,FALSE)</f>
        <v>#N/A</v>
      </c>
      <c r="F105" s="42" t="e">
        <f>VLOOKUP(C105,【最新】商品一覧!C:M,4,FALSE)</f>
        <v>#N/A</v>
      </c>
      <c r="G105" s="43" t="e">
        <f>VLOOKUP(C105,【最新】商品一覧!C:M,5,FALSE)&amp;""</f>
        <v>#N/A</v>
      </c>
      <c r="H105" s="43" t="e">
        <f>VLOOKUP(C105,【最新】商品一覧!C:M,6,FALSE)&amp;""</f>
        <v>#N/A</v>
      </c>
      <c r="I105" s="42" t="e">
        <f>VLOOKUP(C105,【最新】商品一覧!C:M,7,FALSE)&amp;""</f>
        <v>#N/A</v>
      </c>
      <c r="J105" s="44" t="e">
        <f>VLOOKUP(C105,【最新】商品一覧!C:M,8,FALSE)</f>
        <v>#N/A</v>
      </c>
      <c r="K105" s="45" t="str">
        <f>IFERROR(VLOOKUP(テーブル17[[#This Row],[品番]],【最新】商品一覧!C:M,9,FALSE),"")</f>
        <v/>
      </c>
      <c r="L105" s="46" t="e">
        <f>VLOOKUP(C105,【最新】商品一覧!C:M,12,FALSE)&amp;""</f>
        <v>#N/A</v>
      </c>
    </row>
    <row r="106" spans="3:12">
      <c r="C106" s="180"/>
      <c r="D106" s="41" t="e">
        <f>VLOOKUP(C106,【最新】商品一覧!C:M,2,FALSE)</f>
        <v>#N/A</v>
      </c>
      <c r="E106" s="42" t="e">
        <f>VLOOKUP(C106,【最新】商品一覧!C:M,3,FALSE)</f>
        <v>#N/A</v>
      </c>
      <c r="F106" s="42" t="e">
        <f>VLOOKUP(C106,【最新】商品一覧!C:M,4,FALSE)</f>
        <v>#N/A</v>
      </c>
      <c r="G106" s="43" t="e">
        <f>VLOOKUP(C106,【最新】商品一覧!C:M,5,FALSE)&amp;""</f>
        <v>#N/A</v>
      </c>
      <c r="H106" s="43" t="e">
        <f>VLOOKUP(C106,【最新】商品一覧!C:M,6,FALSE)&amp;""</f>
        <v>#N/A</v>
      </c>
      <c r="I106" s="42" t="e">
        <f>VLOOKUP(C106,【最新】商品一覧!C:M,7,FALSE)&amp;""</f>
        <v>#N/A</v>
      </c>
      <c r="J106" s="44" t="e">
        <f>VLOOKUP(C106,【最新】商品一覧!C:M,8,FALSE)</f>
        <v>#N/A</v>
      </c>
      <c r="K106" s="45" t="str">
        <f>IFERROR(VLOOKUP(テーブル17[[#This Row],[品番]],【最新】商品一覧!C:M,9,FALSE),"")</f>
        <v/>
      </c>
      <c r="L106" s="46" t="e">
        <f>VLOOKUP(C106,【最新】商品一覧!C:M,12,FALSE)&amp;""</f>
        <v>#N/A</v>
      </c>
    </row>
    <row r="107" spans="3:12">
      <c r="C107" s="180"/>
      <c r="D107" s="41" t="e">
        <f>VLOOKUP(C107,【最新】商品一覧!C:M,2,FALSE)</f>
        <v>#N/A</v>
      </c>
      <c r="E107" s="42" t="e">
        <f>VLOOKUP(C107,【最新】商品一覧!C:M,3,FALSE)</f>
        <v>#N/A</v>
      </c>
      <c r="F107" s="42" t="e">
        <f>VLOOKUP(C107,【最新】商品一覧!C:M,4,FALSE)</f>
        <v>#N/A</v>
      </c>
      <c r="G107" s="43" t="e">
        <f>VLOOKUP(C107,【最新】商品一覧!C:M,5,FALSE)&amp;""</f>
        <v>#N/A</v>
      </c>
      <c r="H107" s="43" t="e">
        <f>VLOOKUP(C107,【最新】商品一覧!C:M,6,FALSE)&amp;""</f>
        <v>#N/A</v>
      </c>
      <c r="I107" s="42" t="e">
        <f>VLOOKUP(C107,【最新】商品一覧!C:M,7,FALSE)&amp;""</f>
        <v>#N/A</v>
      </c>
      <c r="J107" s="44" t="e">
        <f>VLOOKUP(C107,【最新】商品一覧!C:M,8,FALSE)</f>
        <v>#N/A</v>
      </c>
      <c r="K107" s="45" t="str">
        <f>IFERROR(VLOOKUP(テーブル17[[#This Row],[品番]],【最新】商品一覧!C:M,9,FALSE),"")</f>
        <v/>
      </c>
      <c r="L107" s="46" t="e">
        <f>VLOOKUP(C107,【最新】商品一覧!C:M,12,FALSE)&amp;""</f>
        <v>#N/A</v>
      </c>
    </row>
    <row r="108" spans="3:12">
      <c r="C108" s="180"/>
      <c r="D108" s="41" t="e">
        <f>VLOOKUP(C108,【最新】商品一覧!C:M,2,FALSE)</f>
        <v>#N/A</v>
      </c>
      <c r="E108" s="42" t="e">
        <f>VLOOKUP(C108,【最新】商品一覧!C:M,3,FALSE)</f>
        <v>#N/A</v>
      </c>
      <c r="F108" s="42" t="e">
        <f>VLOOKUP(C108,【最新】商品一覧!C:M,4,FALSE)</f>
        <v>#N/A</v>
      </c>
      <c r="G108" s="43" t="e">
        <f>VLOOKUP(C108,【最新】商品一覧!C:M,5,FALSE)&amp;""</f>
        <v>#N/A</v>
      </c>
      <c r="H108" s="43" t="e">
        <f>VLOOKUP(C108,【最新】商品一覧!C:M,6,FALSE)&amp;""</f>
        <v>#N/A</v>
      </c>
      <c r="I108" s="42" t="e">
        <f>VLOOKUP(C108,【最新】商品一覧!C:M,7,FALSE)&amp;""</f>
        <v>#N/A</v>
      </c>
      <c r="J108" s="44" t="e">
        <f>VLOOKUP(C108,【最新】商品一覧!C:M,8,FALSE)</f>
        <v>#N/A</v>
      </c>
      <c r="K108" s="45" t="str">
        <f>IFERROR(VLOOKUP(テーブル17[[#This Row],[品番]],【最新】商品一覧!C:M,9,FALSE),"")</f>
        <v/>
      </c>
      <c r="L108" s="46" t="e">
        <f>VLOOKUP(C108,【最新】商品一覧!C:M,12,FALSE)&amp;""</f>
        <v>#N/A</v>
      </c>
    </row>
    <row r="109" spans="3:12">
      <c r="C109" s="180"/>
      <c r="D109" s="41" t="e">
        <f>VLOOKUP(C109,【最新】商品一覧!C:M,2,FALSE)</f>
        <v>#N/A</v>
      </c>
      <c r="E109" s="42" t="e">
        <f>VLOOKUP(C109,【最新】商品一覧!C:M,3,FALSE)</f>
        <v>#N/A</v>
      </c>
      <c r="F109" s="42" t="e">
        <f>VLOOKUP(C109,【最新】商品一覧!C:M,4,FALSE)</f>
        <v>#N/A</v>
      </c>
      <c r="G109" s="43" t="e">
        <f>VLOOKUP(C109,【最新】商品一覧!C:M,5,FALSE)&amp;""</f>
        <v>#N/A</v>
      </c>
      <c r="H109" s="43" t="e">
        <f>VLOOKUP(C109,【最新】商品一覧!C:M,6,FALSE)&amp;""</f>
        <v>#N/A</v>
      </c>
      <c r="I109" s="42" t="e">
        <f>VLOOKUP(C109,【最新】商品一覧!C:M,7,FALSE)&amp;""</f>
        <v>#N/A</v>
      </c>
      <c r="J109" s="44" t="e">
        <f>VLOOKUP(C109,【最新】商品一覧!C:M,8,FALSE)</f>
        <v>#N/A</v>
      </c>
      <c r="K109" s="45" t="str">
        <f>IFERROR(VLOOKUP(テーブル17[[#This Row],[品番]],【最新】商品一覧!C:M,9,FALSE),"")</f>
        <v/>
      </c>
      <c r="L109" s="46" t="e">
        <f>VLOOKUP(C109,【最新】商品一覧!C:M,12,FALSE)&amp;""</f>
        <v>#N/A</v>
      </c>
    </row>
    <row r="110" spans="3:12">
      <c r="C110" s="180"/>
      <c r="D110" s="41" t="e">
        <f>VLOOKUP(C110,【最新】商品一覧!C:M,2,FALSE)</f>
        <v>#N/A</v>
      </c>
      <c r="E110" s="42" t="e">
        <f>VLOOKUP(C110,【最新】商品一覧!C:M,3,FALSE)</f>
        <v>#N/A</v>
      </c>
      <c r="F110" s="42" t="e">
        <f>VLOOKUP(C110,【最新】商品一覧!C:M,4,FALSE)</f>
        <v>#N/A</v>
      </c>
      <c r="G110" s="43" t="e">
        <f>VLOOKUP(C110,【最新】商品一覧!C:M,5,FALSE)&amp;""</f>
        <v>#N/A</v>
      </c>
      <c r="H110" s="43" t="e">
        <f>VLOOKUP(C110,【最新】商品一覧!C:M,6,FALSE)&amp;""</f>
        <v>#N/A</v>
      </c>
      <c r="I110" s="42" t="e">
        <f>VLOOKUP(C110,【最新】商品一覧!C:M,7,FALSE)&amp;""</f>
        <v>#N/A</v>
      </c>
      <c r="J110" s="44" t="e">
        <f>VLOOKUP(C110,【最新】商品一覧!C:M,8,FALSE)</f>
        <v>#N/A</v>
      </c>
      <c r="K110" s="45" t="str">
        <f>IFERROR(VLOOKUP(テーブル17[[#This Row],[品番]],【最新】商品一覧!C:M,9,FALSE),"")</f>
        <v/>
      </c>
      <c r="L110" s="46" t="e">
        <f>VLOOKUP(C110,【最新】商品一覧!C:M,12,FALSE)&amp;""</f>
        <v>#N/A</v>
      </c>
    </row>
    <row r="111" spans="3:12">
      <c r="C111" s="180"/>
      <c r="D111" s="41" t="e">
        <f>VLOOKUP(C111,【最新】商品一覧!C:M,2,FALSE)</f>
        <v>#N/A</v>
      </c>
      <c r="E111" s="42" t="e">
        <f>VLOOKUP(C111,【最新】商品一覧!C:M,3,FALSE)</f>
        <v>#N/A</v>
      </c>
      <c r="F111" s="42" t="e">
        <f>VLOOKUP(C111,【最新】商品一覧!C:M,4,FALSE)</f>
        <v>#N/A</v>
      </c>
      <c r="G111" s="43" t="e">
        <f>VLOOKUP(C111,【最新】商品一覧!C:M,5,FALSE)&amp;""</f>
        <v>#N/A</v>
      </c>
      <c r="H111" s="43" t="e">
        <f>VLOOKUP(C111,【最新】商品一覧!C:M,6,FALSE)&amp;""</f>
        <v>#N/A</v>
      </c>
      <c r="I111" s="42" t="e">
        <f>VLOOKUP(C111,【最新】商品一覧!C:M,7,FALSE)&amp;""</f>
        <v>#N/A</v>
      </c>
      <c r="J111" s="44" t="e">
        <f>VLOOKUP(C111,【最新】商品一覧!C:M,8,FALSE)</f>
        <v>#N/A</v>
      </c>
      <c r="K111" s="45" t="str">
        <f>IFERROR(VLOOKUP(テーブル17[[#This Row],[品番]],【最新】商品一覧!C:M,9,FALSE),"")</f>
        <v/>
      </c>
      <c r="L111" s="46" t="e">
        <f>VLOOKUP(C111,【最新】商品一覧!C:M,12,FALSE)&amp;""</f>
        <v>#N/A</v>
      </c>
    </row>
    <row r="112" spans="3:12">
      <c r="C112" s="180"/>
      <c r="D112" s="41" t="e">
        <f>VLOOKUP(C112,【最新】商品一覧!C:M,2,FALSE)</f>
        <v>#N/A</v>
      </c>
      <c r="E112" s="42" t="e">
        <f>VLOOKUP(C112,【最新】商品一覧!C:M,3,FALSE)</f>
        <v>#N/A</v>
      </c>
      <c r="F112" s="42" t="e">
        <f>VLOOKUP(C112,【最新】商品一覧!C:M,4,FALSE)</f>
        <v>#N/A</v>
      </c>
      <c r="G112" s="43" t="e">
        <f>VLOOKUP(C112,【最新】商品一覧!C:M,5,FALSE)&amp;""</f>
        <v>#N/A</v>
      </c>
      <c r="H112" s="43" t="e">
        <f>VLOOKUP(C112,【最新】商品一覧!C:M,6,FALSE)&amp;""</f>
        <v>#N/A</v>
      </c>
      <c r="I112" s="42" t="e">
        <f>VLOOKUP(C112,【最新】商品一覧!C:M,7,FALSE)&amp;""</f>
        <v>#N/A</v>
      </c>
      <c r="J112" s="44" t="e">
        <f>VLOOKUP(C112,【最新】商品一覧!C:M,8,FALSE)</f>
        <v>#N/A</v>
      </c>
      <c r="K112" s="45" t="str">
        <f>IFERROR(VLOOKUP(テーブル17[[#This Row],[品番]],【最新】商品一覧!C:M,9,FALSE),"")</f>
        <v/>
      </c>
      <c r="L112" s="46" t="e">
        <f>VLOOKUP(C112,【最新】商品一覧!C:M,12,FALSE)&amp;""</f>
        <v>#N/A</v>
      </c>
    </row>
    <row r="113" spans="3:12">
      <c r="C113" s="180"/>
      <c r="D113" s="41" t="e">
        <f>VLOOKUP(C113,【最新】商品一覧!C:M,2,FALSE)</f>
        <v>#N/A</v>
      </c>
      <c r="E113" s="42" t="e">
        <f>VLOOKUP(C113,【最新】商品一覧!C:M,3,FALSE)</f>
        <v>#N/A</v>
      </c>
      <c r="F113" s="42" t="e">
        <f>VLOOKUP(C113,【最新】商品一覧!C:M,4,FALSE)</f>
        <v>#N/A</v>
      </c>
      <c r="G113" s="43" t="e">
        <f>VLOOKUP(C113,【最新】商品一覧!C:M,5,FALSE)&amp;""</f>
        <v>#N/A</v>
      </c>
      <c r="H113" s="43" t="e">
        <f>VLOOKUP(C113,【最新】商品一覧!C:M,6,FALSE)&amp;""</f>
        <v>#N/A</v>
      </c>
      <c r="I113" s="42" t="e">
        <f>VLOOKUP(C113,【最新】商品一覧!C:M,7,FALSE)&amp;""</f>
        <v>#N/A</v>
      </c>
      <c r="J113" s="44" t="e">
        <f>VLOOKUP(C113,【最新】商品一覧!C:M,8,FALSE)</f>
        <v>#N/A</v>
      </c>
      <c r="K113" s="45" t="str">
        <f>IFERROR(VLOOKUP(テーブル17[[#This Row],[品番]],【最新】商品一覧!C:M,9,FALSE),"")</f>
        <v/>
      </c>
      <c r="L113" s="46" t="e">
        <f>VLOOKUP(C113,【最新】商品一覧!C:M,12,FALSE)&amp;""</f>
        <v>#N/A</v>
      </c>
    </row>
    <row r="114" spans="3:12">
      <c r="C114" s="180"/>
      <c r="D114" s="41" t="e">
        <f>VLOOKUP(C114,【最新】商品一覧!C:M,2,FALSE)</f>
        <v>#N/A</v>
      </c>
      <c r="E114" s="42" t="e">
        <f>VLOOKUP(C114,【最新】商品一覧!C:M,3,FALSE)</f>
        <v>#N/A</v>
      </c>
      <c r="F114" s="42" t="e">
        <f>VLOOKUP(C114,【最新】商品一覧!C:M,4,FALSE)</f>
        <v>#N/A</v>
      </c>
      <c r="G114" s="43" t="e">
        <f>VLOOKUP(C114,【最新】商品一覧!C:M,5,FALSE)&amp;""</f>
        <v>#N/A</v>
      </c>
      <c r="H114" s="43" t="e">
        <f>VLOOKUP(C114,【最新】商品一覧!C:M,6,FALSE)&amp;""</f>
        <v>#N/A</v>
      </c>
      <c r="I114" s="42" t="e">
        <f>VLOOKUP(C114,【最新】商品一覧!C:M,7,FALSE)&amp;""</f>
        <v>#N/A</v>
      </c>
      <c r="J114" s="44" t="e">
        <f>VLOOKUP(C114,【最新】商品一覧!C:M,8,FALSE)</f>
        <v>#N/A</v>
      </c>
      <c r="K114" s="45" t="str">
        <f>IFERROR(VLOOKUP(テーブル17[[#This Row],[品番]],【最新】商品一覧!C:M,9,FALSE),"")</f>
        <v/>
      </c>
      <c r="L114" s="46" t="e">
        <f>VLOOKUP(C114,【最新】商品一覧!C:M,12,FALSE)&amp;""</f>
        <v>#N/A</v>
      </c>
    </row>
    <row r="115" spans="3:12">
      <c r="C115" s="180"/>
      <c r="D115" s="41" t="e">
        <f>VLOOKUP(C115,【最新】商品一覧!C:M,2,FALSE)</f>
        <v>#N/A</v>
      </c>
      <c r="E115" s="42" t="e">
        <f>VLOOKUP(C115,【最新】商品一覧!C:M,3,FALSE)</f>
        <v>#N/A</v>
      </c>
      <c r="F115" s="42" t="e">
        <f>VLOOKUP(C115,【最新】商品一覧!C:M,4,FALSE)</f>
        <v>#N/A</v>
      </c>
      <c r="G115" s="43" t="e">
        <f>VLOOKUP(C115,【最新】商品一覧!C:M,5,FALSE)&amp;""</f>
        <v>#N/A</v>
      </c>
      <c r="H115" s="43" t="e">
        <f>VLOOKUP(C115,【最新】商品一覧!C:M,6,FALSE)&amp;""</f>
        <v>#N/A</v>
      </c>
      <c r="I115" s="42" t="e">
        <f>VLOOKUP(C115,【最新】商品一覧!C:M,7,FALSE)&amp;""</f>
        <v>#N/A</v>
      </c>
      <c r="J115" s="44" t="e">
        <f>VLOOKUP(C115,【最新】商品一覧!C:M,8,FALSE)</f>
        <v>#N/A</v>
      </c>
      <c r="K115" s="45" t="str">
        <f>IFERROR(VLOOKUP(テーブル17[[#This Row],[品番]],【最新】商品一覧!C:M,9,FALSE),"")</f>
        <v/>
      </c>
      <c r="L115" s="46" t="e">
        <f>VLOOKUP(C115,【最新】商品一覧!C:M,12,FALSE)&amp;""</f>
        <v>#N/A</v>
      </c>
    </row>
    <row r="116" spans="3:12">
      <c r="C116" s="180"/>
      <c r="D116" s="41" t="e">
        <f>VLOOKUP(C116,【最新】商品一覧!C:M,2,FALSE)</f>
        <v>#N/A</v>
      </c>
      <c r="E116" s="42" t="e">
        <f>VLOOKUP(C116,【最新】商品一覧!C:M,3,FALSE)</f>
        <v>#N/A</v>
      </c>
      <c r="F116" s="42" t="e">
        <f>VLOOKUP(C116,【最新】商品一覧!C:M,4,FALSE)</f>
        <v>#N/A</v>
      </c>
      <c r="G116" s="43" t="e">
        <f>VLOOKUP(C116,【最新】商品一覧!C:M,5,FALSE)&amp;""</f>
        <v>#N/A</v>
      </c>
      <c r="H116" s="43" t="e">
        <f>VLOOKUP(C116,【最新】商品一覧!C:M,6,FALSE)&amp;""</f>
        <v>#N/A</v>
      </c>
      <c r="I116" s="42" t="e">
        <f>VLOOKUP(C116,【最新】商品一覧!C:M,7,FALSE)&amp;""</f>
        <v>#N/A</v>
      </c>
      <c r="J116" s="44" t="e">
        <f>VLOOKUP(C116,【最新】商品一覧!C:M,8,FALSE)</f>
        <v>#N/A</v>
      </c>
      <c r="K116" s="45" t="str">
        <f>IFERROR(VLOOKUP(テーブル17[[#This Row],[品番]],【最新】商品一覧!C:M,9,FALSE),"")</f>
        <v/>
      </c>
      <c r="L116" s="46" t="e">
        <f>VLOOKUP(C116,【最新】商品一覧!C:M,12,FALSE)&amp;""</f>
        <v>#N/A</v>
      </c>
    </row>
    <row r="117" spans="3:12">
      <c r="C117" s="180"/>
      <c r="D117" s="41" t="e">
        <f>VLOOKUP(C117,【最新】商品一覧!C:M,2,FALSE)</f>
        <v>#N/A</v>
      </c>
      <c r="E117" s="42" t="e">
        <f>VLOOKUP(C117,【最新】商品一覧!C:M,3,FALSE)</f>
        <v>#N/A</v>
      </c>
      <c r="F117" s="42" t="e">
        <f>VLOOKUP(C117,【最新】商品一覧!C:M,4,FALSE)</f>
        <v>#N/A</v>
      </c>
      <c r="G117" s="43" t="e">
        <f>VLOOKUP(C117,【最新】商品一覧!C:M,5,FALSE)&amp;""</f>
        <v>#N/A</v>
      </c>
      <c r="H117" s="43" t="e">
        <f>VLOOKUP(C117,【最新】商品一覧!C:M,6,FALSE)&amp;""</f>
        <v>#N/A</v>
      </c>
      <c r="I117" s="42" t="e">
        <f>VLOOKUP(C117,【最新】商品一覧!C:M,7,FALSE)&amp;""</f>
        <v>#N/A</v>
      </c>
      <c r="J117" s="44" t="e">
        <f>VLOOKUP(C117,【最新】商品一覧!C:M,8,FALSE)</f>
        <v>#N/A</v>
      </c>
      <c r="K117" s="45" t="str">
        <f>IFERROR(VLOOKUP(テーブル17[[#This Row],[品番]],【最新】商品一覧!C:M,9,FALSE),"")</f>
        <v/>
      </c>
      <c r="L117" s="46" t="e">
        <f>VLOOKUP(C117,【最新】商品一覧!C:M,12,FALSE)&amp;""</f>
        <v>#N/A</v>
      </c>
    </row>
    <row r="118" spans="3:12">
      <c r="C118" s="180"/>
      <c r="D118" s="41" t="e">
        <f>VLOOKUP(C118,【最新】商品一覧!C:M,2,FALSE)</f>
        <v>#N/A</v>
      </c>
      <c r="E118" s="42" t="e">
        <f>VLOOKUP(C118,【最新】商品一覧!C:M,3,FALSE)</f>
        <v>#N/A</v>
      </c>
      <c r="F118" s="42" t="e">
        <f>VLOOKUP(C118,【最新】商品一覧!C:M,4,FALSE)</f>
        <v>#N/A</v>
      </c>
      <c r="G118" s="43" t="e">
        <f>VLOOKUP(C118,【最新】商品一覧!C:M,5,FALSE)&amp;""</f>
        <v>#N/A</v>
      </c>
      <c r="H118" s="43" t="e">
        <f>VLOOKUP(C118,【最新】商品一覧!C:M,6,FALSE)&amp;""</f>
        <v>#N/A</v>
      </c>
      <c r="I118" s="42" t="e">
        <f>VLOOKUP(C118,【最新】商品一覧!C:M,7,FALSE)&amp;""</f>
        <v>#N/A</v>
      </c>
      <c r="J118" s="44" t="e">
        <f>VLOOKUP(C118,【最新】商品一覧!C:M,8,FALSE)</f>
        <v>#N/A</v>
      </c>
      <c r="K118" s="45" t="str">
        <f>IFERROR(VLOOKUP(テーブル17[[#This Row],[品番]],【最新】商品一覧!C:M,9,FALSE),"")</f>
        <v/>
      </c>
      <c r="L118" s="46" t="e">
        <f>VLOOKUP(C118,【最新】商品一覧!C:M,12,FALSE)&amp;""</f>
        <v>#N/A</v>
      </c>
    </row>
    <row r="119" spans="3:12">
      <c r="C119" s="180"/>
      <c r="D119" s="41" t="e">
        <f>VLOOKUP(C119,【最新】商品一覧!C:M,2,FALSE)</f>
        <v>#N/A</v>
      </c>
      <c r="E119" s="42" t="e">
        <f>VLOOKUP(C119,【最新】商品一覧!C:M,3,FALSE)</f>
        <v>#N/A</v>
      </c>
      <c r="F119" s="42" t="e">
        <f>VLOOKUP(C119,【最新】商品一覧!C:M,4,FALSE)</f>
        <v>#N/A</v>
      </c>
      <c r="G119" s="43" t="e">
        <f>VLOOKUP(C119,【最新】商品一覧!C:M,5,FALSE)&amp;""</f>
        <v>#N/A</v>
      </c>
      <c r="H119" s="43" t="e">
        <f>VLOOKUP(C119,【最新】商品一覧!C:M,6,FALSE)&amp;""</f>
        <v>#N/A</v>
      </c>
      <c r="I119" s="42" t="e">
        <f>VLOOKUP(C119,【最新】商品一覧!C:M,7,FALSE)&amp;""</f>
        <v>#N/A</v>
      </c>
      <c r="J119" s="44" t="e">
        <f>VLOOKUP(C119,【最新】商品一覧!C:M,8,FALSE)</f>
        <v>#N/A</v>
      </c>
      <c r="K119" s="45" t="str">
        <f>IFERROR(VLOOKUP(テーブル17[[#This Row],[品番]],【最新】商品一覧!C:M,9,FALSE),"")</f>
        <v/>
      </c>
      <c r="L119" s="46" t="e">
        <f>VLOOKUP(C119,【最新】商品一覧!C:M,12,FALSE)&amp;""</f>
        <v>#N/A</v>
      </c>
    </row>
    <row r="120" spans="3:12">
      <c r="C120" s="180"/>
      <c r="D120" s="41" t="e">
        <f>VLOOKUP(C120,【最新】商品一覧!C:M,2,FALSE)</f>
        <v>#N/A</v>
      </c>
      <c r="E120" s="42" t="e">
        <f>VLOOKUP(C120,【最新】商品一覧!C:M,3,FALSE)</f>
        <v>#N/A</v>
      </c>
      <c r="F120" s="42" t="e">
        <f>VLOOKUP(C120,【最新】商品一覧!C:M,4,FALSE)</f>
        <v>#N/A</v>
      </c>
      <c r="G120" s="43" t="e">
        <f>VLOOKUP(C120,【最新】商品一覧!C:M,5,FALSE)&amp;""</f>
        <v>#N/A</v>
      </c>
      <c r="H120" s="43" t="e">
        <f>VLOOKUP(C120,【最新】商品一覧!C:M,6,FALSE)&amp;""</f>
        <v>#N/A</v>
      </c>
      <c r="I120" s="42" t="e">
        <f>VLOOKUP(C120,【最新】商品一覧!C:M,7,FALSE)&amp;""</f>
        <v>#N/A</v>
      </c>
      <c r="J120" s="44" t="e">
        <f>VLOOKUP(C120,【最新】商品一覧!C:M,8,FALSE)</f>
        <v>#N/A</v>
      </c>
      <c r="K120" s="45" t="str">
        <f>IFERROR(VLOOKUP(テーブル17[[#This Row],[品番]],【最新】商品一覧!C:M,9,FALSE),"")</f>
        <v/>
      </c>
      <c r="L120" s="46" t="e">
        <f>VLOOKUP(C120,【最新】商品一覧!C:M,12,FALSE)&amp;""</f>
        <v>#N/A</v>
      </c>
    </row>
    <row r="121" spans="3:12">
      <c r="C121" s="180"/>
      <c r="D121" s="41" t="e">
        <f>VLOOKUP(C121,【最新】商品一覧!C:M,2,FALSE)</f>
        <v>#N/A</v>
      </c>
      <c r="E121" s="42" t="e">
        <f>VLOOKUP(C121,【最新】商品一覧!C:M,3,FALSE)</f>
        <v>#N/A</v>
      </c>
      <c r="F121" s="42" t="e">
        <f>VLOOKUP(C121,【最新】商品一覧!C:M,4,FALSE)</f>
        <v>#N/A</v>
      </c>
      <c r="G121" s="43" t="e">
        <f>VLOOKUP(C121,【最新】商品一覧!C:M,5,FALSE)&amp;""</f>
        <v>#N/A</v>
      </c>
      <c r="H121" s="43" t="e">
        <f>VLOOKUP(C121,【最新】商品一覧!C:M,6,FALSE)&amp;""</f>
        <v>#N/A</v>
      </c>
      <c r="I121" s="42" t="e">
        <f>VLOOKUP(C121,【最新】商品一覧!C:M,7,FALSE)&amp;""</f>
        <v>#N/A</v>
      </c>
      <c r="J121" s="44" t="e">
        <f>VLOOKUP(C121,【最新】商品一覧!C:M,8,FALSE)</f>
        <v>#N/A</v>
      </c>
      <c r="K121" s="45" t="str">
        <f>IFERROR(VLOOKUP(テーブル17[[#This Row],[品番]],【最新】商品一覧!C:M,9,FALSE),"")</f>
        <v/>
      </c>
      <c r="L121" s="46" t="e">
        <f>VLOOKUP(C121,【最新】商品一覧!C:M,12,FALSE)&amp;""</f>
        <v>#N/A</v>
      </c>
    </row>
    <row r="122" spans="3:12">
      <c r="C122" s="180"/>
      <c r="D122" s="41" t="e">
        <f>VLOOKUP(C122,【最新】商品一覧!C:M,2,FALSE)</f>
        <v>#N/A</v>
      </c>
      <c r="E122" s="42" t="e">
        <f>VLOOKUP(C122,【最新】商品一覧!C:M,3,FALSE)</f>
        <v>#N/A</v>
      </c>
      <c r="F122" s="42" t="e">
        <f>VLOOKUP(C122,【最新】商品一覧!C:M,4,FALSE)</f>
        <v>#N/A</v>
      </c>
      <c r="G122" s="43" t="e">
        <f>VLOOKUP(C122,【最新】商品一覧!C:M,5,FALSE)&amp;""</f>
        <v>#N/A</v>
      </c>
      <c r="H122" s="43" t="e">
        <f>VLOOKUP(C122,【最新】商品一覧!C:M,6,FALSE)&amp;""</f>
        <v>#N/A</v>
      </c>
      <c r="I122" s="42" t="e">
        <f>VLOOKUP(C122,【最新】商品一覧!C:M,7,FALSE)&amp;""</f>
        <v>#N/A</v>
      </c>
      <c r="J122" s="44" t="e">
        <f>VLOOKUP(C122,【最新】商品一覧!C:M,8,FALSE)</f>
        <v>#N/A</v>
      </c>
      <c r="K122" s="45" t="str">
        <f>IFERROR(VLOOKUP(テーブル17[[#This Row],[品番]],【最新】商品一覧!C:M,9,FALSE),"")</f>
        <v/>
      </c>
      <c r="L122" s="46" t="e">
        <f>VLOOKUP(C122,【最新】商品一覧!C:M,12,FALSE)&amp;""</f>
        <v>#N/A</v>
      </c>
    </row>
    <row r="123" spans="3:12">
      <c r="C123" s="180"/>
      <c r="D123" s="41" t="e">
        <f>VLOOKUP(C123,【最新】商品一覧!C:M,2,FALSE)</f>
        <v>#N/A</v>
      </c>
      <c r="E123" s="42" t="e">
        <f>VLOOKUP(C123,【最新】商品一覧!C:M,3,FALSE)</f>
        <v>#N/A</v>
      </c>
      <c r="F123" s="42" t="e">
        <f>VLOOKUP(C123,【最新】商品一覧!C:M,4,FALSE)</f>
        <v>#N/A</v>
      </c>
      <c r="G123" s="43" t="e">
        <f>VLOOKUP(C123,【最新】商品一覧!C:M,5,FALSE)&amp;""</f>
        <v>#N/A</v>
      </c>
      <c r="H123" s="43" t="e">
        <f>VLOOKUP(C123,【最新】商品一覧!C:M,6,FALSE)&amp;""</f>
        <v>#N/A</v>
      </c>
      <c r="I123" s="42" t="e">
        <f>VLOOKUP(C123,【最新】商品一覧!C:M,7,FALSE)&amp;""</f>
        <v>#N/A</v>
      </c>
      <c r="J123" s="44" t="e">
        <f>VLOOKUP(C123,【最新】商品一覧!C:M,8,FALSE)</f>
        <v>#N/A</v>
      </c>
      <c r="K123" s="45" t="str">
        <f>IFERROR(VLOOKUP(テーブル17[[#This Row],[品番]],【最新】商品一覧!C:M,9,FALSE),"")</f>
        <v/>
      </c>
      <c r="L123" s="46" t="e">
        <f>VLOOKUP(C123,【最新】商品一覧!C:M,12,FALSE)&amp;""</f>
        <v>#N/A</v>
      </c>
    </row>
    <row r="124" spans="3:12">
      <c r="C124" s="180"/>
      <c r="D124" s="41" t="e">
        <f>VLOOKUP(C124,【最新】商品一覧!C:M,2,FALSE)</f>
        <v>#N/A</v>
      </c>
      <c r="E124" s="42" t="e">
        <f>VLOOKUP(C124,【最新】商品一覧!C:M,3,FALSE)</f>
        <v>#N/A</v>
      </c>
      <c r="F124" s="42" t="e">
        <f>VLOOKUP(C124,【最新】商品一覧!C:M,4,FALSE)</f>
        <v>#N/A</v>
      </c>
      <c r="G124" s="43" t="e">
        <f>VLOOKUP(C124,【最新】商品一覧!C:M,5,FALSE)&amp;""</f>
        <v>#N/A</v>
      </c>
      <c r="H124" s="43" t="e">
        <f>VLOOKUP(C124,【最新】商品一覧!C:M,6,FALSE)&amp;""</f>
        <v>#N/A</v>
      </c>
      <c r="I124" s="42" t="e">
        <f>VLOOKUP(C124,【最新】商品一覧!C:M,7,FALSE)&amp;""</f>
        <v>#N/A</v>
      </c>
      <c r="J124" s="44" t="e">
        <f>VLOOKUP(C124,【最新】商品一覧!C:M,8,FALSE)</f>
        <v>#N/A</v>
      </c>
      <c r="K124" s="45" t="str">
        <f>IFERROR(VLOOKUP(テーブル17[[#This Row],[品番]],【最新】商品一覧!C:M,9,FALSE),"")</f>
        <v/>
      </c>
      <c r="L124" s="46" t="e">
        <f>VLOOKUP(C124,【最新】商品一覧!C:M,12,FALSE)&amp;""</f>
        <v>#N/A</v>
      </c>
    </row>
    <row r="125" spans="3:12">
      <c r="C125" s="180"/>
      <c r="D125" s="41" t="e">
        <f>VLOOKUP(C125,【最新】商品一覧!C:M,2,FALSE)</f>
        <v>#N/A</v>
      </c>
      <c r="E125" s="42" t="e">
        <f>VLOOKUP(C125,【最新】商品一覧!C:M,3,FALSE)</f>
        <v>#N/A</v>
      </c>
      <c r="F125" s="42" t="e">
        <f>VLOOKUP(C125,【最新】商品一覧!C:M,4,FALSE)</f>
        <v>#N/A</v>
      </c>
      <c r="G125" s="43" t="e">
        <f>VLOOKUP(C125,【最新】商品一覧!C:M,5,FALSE)&amp;""</f>
        <v>#N/A</v>
      </c>
      <c r="H125" s="43" t="e">
        <f>VLOOKUP(C125,【最新】商品一覧!C:M,6,FALSE)&amp;""</f>
        <v>#N/A</v>
      </c>
      <c r="I125" s="42" t="e">
        <f>VLOOKUP(C125,【最新】商品一覧!C:M,7,FALSE)&amp;""</f>
        <v>#N/A</v>
      </c>
      <c r="J125" s="44" t="e">
        <f>VLOOKUP(C125,【最新】商品一覧!C:M,8,FALSE)</f>
        <v>#N/A</v>
      </c>
      <c r="K125" s="45" t="str">
        <f>IFERROR(VLOOKUP(テーブル17[[#This Row],[品番]],【最新】商品一覧!C:M,9,FALSE),"")</f>
        <v/>
      </c>
      <c r="L125" s="46" t="e">
        <f>VLOOKUP(C125,【最新】商品一覧!C:M,12,FALSE)&amp;""</f>
        <v>#N/A</v>
      </c>
    </row>
    <row r="126" spans="3:12">
      <c r="C126" s="180"/>
      <c r="D126" s="41" t="e">
        <f>VLOOKUP(C126,【最新】商品一覧!C:M,2,FALSE)</f>
        <v>#N/A</v>
      </c>
      <c r="E126" s="42" t="e">
        <f>VLOOKUP(C126,【最新】商品一覧!C:M,3,FALSE)</f>
        <v>#N/A</v>
      </c>
      <c r="F126" s="42" t="e">
        <f>VLOOKUP(C126,【最新】商品一覧!C:M,4,FALSE)</f>
        <v>#N/A</v>
      </c>
      <c r="G126" s="43" t="e">
        <f>VLOOKUP(C126,【最新】商品一覧!C:M,5,FALSE)&amp;""</f>
        <v>#N/A</v>
      </c>
      <c r="H126" s="43" t="e">
        <f>VLOOKUP(C126,【最新】商品一覧!C:M,6,FALSE)&amp;""</f>
        <v>#N/A</v>
      </c>
      <c r="I126" s="42" t="e">
        <f>VLOOKUP(C126,【最新】商品一覧!C:M,7,FALSE)&amp;""</f>
        <v>#N/A</v>
      </c>
      <c r="J126" s="44" t="e">
        <f>VLOOKUP(C126,【最新】商品一覧!C:M,8,FALSE)</f>
        <v>#N/A</v>
      </c>
      <c r="K126" s="45" t="str">
        <f>IFERROR(VLOOKUP(テーブル17[[#This Row],[品番]],【最新】商品一覧!C:M,9,FALSE),"")</f>
        <v/>
      </c>
      <c r="L126" s="46" t="e">
        <f>VLOOKUP(C126,【最新】商品一覧!C:M,12,FALSE)&amp;""</f>
        <v>#N/A</v>
      </c>
    </row>
    <row r="127" spans="3:12">
      <c r="C127" s="180"/>
      <c r="D127" s="41" t="e">
        <f>VLOOKUP(C127,【最新】商品一覧!C:M,2,FALSE)</f>
        <v>#N/A</v>
      </c>
      <c r="E127" s="42" t="e">
        <f>VLOOKUP(C127,【最新】商品一覧!C:M,3,FALSE)</f>
        <v>#N/A</v>
      </c>
      <c r="F127" s="42" t="e">
        <f>VLOOKUP(C127,【最新】商品一覧!C:M,4,FALSE)</f>
        <v>#N/A</v>
      </c>
      <c r="G127" s="43" t="e">
        <f>VLOOKUP(C127,【最新】商品一覧!C:M,5,FALSE)&amp;""</f>
        <v>#N/A</v>
      </c>
      <c r="H127" s="43" t="e">
        <f>VLOOKUP(C127,【最新】商品一覧!C:M,6,FALSE)&amp;""</f>
        <v>#N/A</v>
      </c>
      <c r="I127" s="42" t="e">
        <f>VLOOKUP(C127,【最新】商品一覧!C:M,7,FALSE)&amp;""</f>
        <v>#N/A</v>
      </c>
      <c r="J127" s="44" t="e">
        <f>VLOOKUP(C127,【最新】商品一覧!C:M,8,FALSE)</f>
        <v>#N/A</v>
      </c>
      <c r="K127" s="45" t="str">
        <f>IFERROR(VLOOKUP(テーブル17[[#This Row],[品番]],【最新】商品一覧!C:M,9,FALSE),"")</f>
        <v/>
      </c>
      <c r="L127" s="46" t="e">
        <f>VLOOKUP(C127,【最新】商品一覧!C:M,12,FALSE)&amp;""</f>
        <v>#N/A</v>
      </c>
    </row>
    <row r="128" spans="3:12">
      <c r="C128" s="180"/>
      <c r="D128" s="41" t="e">
        <f>VLOOKUP(C128,【最新】商品一覧!C:M,2,FALSE)</f>
        <v>#N/A</v>
      </c>
      <c r="E128" s="42" t="e">
        <f>VLOOKUP(C128,【最新】商品一覧!C:M,3,FALSE)</f>
        <v>#N/A</v>
      </c>
      <c r="F128" s="42" t="e">
        <f>VLOOKUP(C128,【最新】商品一覧!C:M,4,FALSE)</f>
        <v>#N/A</v>
      </c>
      <c r="G128" s="43" t="e">
        <f>VLOOKUP(C128,【最新】商品一覧!C:M,5,FALSE)&amp;""</f>
        <v>#N/A</v>
      </c>
      <c r="H128" s="43" t="e">
        <f>VLOOKUP(C128,【最新】商品一覧!C:M,6,FALSE)&amp;""</f>
        <v>#N/A</v>
      </c>
      <c r="I128" s="42" t="e">
        <f>VLOOKUP(C128,【最新】商品一覧!C:M,7,FALSE)&amp;""</f>
        <v>#N/A</v>
      </c>
      <c r="J128" s="44" t="e">
        <f>VLOOKUP(C128,【最新】商品一覧!C:M,8,FALSE)</f>
        <v>#N/A</v>
      </c>
      <c r="K128" s="45" t="str">
        <f>IFERROR(VLOOKUP(テーブル17[[#This Row],[品番]],【最新】商品一覧!C:M,9,FALSE),"")</f>
        <v/>
      </c>
      <c r="L128" s="46" t="e">
        <f>VLOOKUP(C128,【最新】商品一覧!C:M,12,FALSE)&amp;""</f>
        <v>#N/A</v>
      </c>
    </row>
    <row r="129" spans="3:12">
      <c r="C129" s="180"/>
      <c r="D129" s="41" t="e">
        <f>VLOOKUP(C129,【最新】商品一覧!C:M,2,FALSE)</f>
        <v>#N/A</v>
      </c>
      <c r="E129" s="42" t="e">
        <f>VLOOKUP(C129,【最新】商品一覧!C:M,3,FALSE)</f>
        <v>#N/A</v>
      </c>
      <c r="F129" s="42" t="e">
        <f>VLOOKUP(C129,【最新】商品一覧!C:M,4,FALSE)</f>
        <v>#N/A</v>
      </c>
      <c r="G129" s="43" t="e">
        <f>VLOOKUP(C129,【最新】商品一覧!C:M,5,FALSE)&amp;""</f>
        <v>#N/A</v>
      </c>
      <c r="H129" s="43" t="e">
        <f>VLOOKUP(C129,【最新】商品一覧!C:M,6,FALSE)&amp;""</f>
        <v>#N/A</v>
      </c>
      <c r="I129" s="42" t="e">
        <f>VLOOKUP(C129,【最新】商品一覧!C:M,7,FALSE)&amp;""</f>
        <v>#N/A</v>
      </c>
      <c r="J129" s="44" t="e">
        <f>VLOOKUP(C129,【最新】商品一覧!C:M,8,FALSE)</f>
        <v>#N/A</v>
      </c>
      <c r="K129" s="45" t="str">
        <f>IFERROR(VLOOKUP(テーブル17[[#This Row],[品番]],【最新】商品一覧!C:M,9,FALSE),"")</f>
        <v/>
      </c>
      <c r="L129" s="46" t="e">
        <f>VLOOKUP(C129,【最新】商品一覧!C:M,12,FALSE)&amp;""</f>
        <v>#N/A</v>
      </c>
    </row>
    <row r="130" spans="3:12">
      <c r="C130" s="180"/>
      <c r="D130" s="41" t="e">
        <f>VLOOKUP(C130,【最新】商品一覧!C:M,2,FALSE)</f>
        <v>#N/A</v>
      </c>
      <c r="E130" s="42" t="e">
        <f>VLOOKUP(C130,【最新】商品一覧!C:M,3,FALSE)</f>
        <v>#N/A</v>
      </c>
      <c r="F130" s="42" t="e">
        <f>VLOOKUP(C130,【最新】商品一覧!C:M,4,FALSE)</f>
        <v>#N/A</v>
      </c>
      <c r="G130" s="43" t="e">
        <f>VLOOKUP(C130,【最新】商品一覧!C:M,5,FALSE)&amp;""</f>
        <v>#N/A</v>
      </c>
      <c r="H130" s="43" t="e">
        <f>VLOOKUP(C130,【最新】商品一覧!C:M,6,FALSE)&amp;""</f>
        <v>#N/A</v>
      </c>
      <c r="I130" s="42" t="e">
        <f>VLOOKUP(C130,【最新】商品一覧!C:M,7,FALSE)&amp;""</f>
        <v>#N/A</v>
      </c>
      <c r="J130" s="44" t="e">
        <f>VLOOKUP(C130,【最新】商品一覧!C:M,8,FALSE)</f>
        <v>#N/A</v>
      </c>
      <c r="K130" s="45" t="str">
        <f>IFERROR(VLOOKUP(テーブル17[[#This Row],[品番]],【最新】商品一覧!C:M,9,FALSE),"")</f>
        <v/>
      </c>
      <c r="L130" s="46" t="e">
        <f>VLOOKUP(C130,【最新】商品一覧!C:M,12,FALSE)&amp;""</f>
        <v>#N/A</v>
      </c>
    </row>
    <row r="131" spans="3:12">
      <c r="C131" s="180"/>
      <c r="D131" s="41" t="e">
        <f>VLOOKUP(C131,【最新】商品一覧!C:M,2,FALSE)</f>
        <v>#N/A</v>
      </c>
      <c r="E131" s="42" t="e">
        <f>VLOOKUP(C131,【最新】商品一覧!C:M,3,FALSE)</f>
        <v>#N/A</v>
      </c>
      <c r="F131" s="42" t="e">
        <f>VLOOKUP(C131,【最新】商品一覧!C:M,4,FALSE)</f>
        <v>#N/A</v>
      </c>
      <c r="G131" s="43" t="e">
        <f>VLOOKUP(C131,【最新】商品一覧!C:M,5,FALSE)&amp;""</f>
        <v>#N/A</v>
      </c>
      <c r="H131" s="43" t="e">
        <f>VLOOKUP(C131,【最新】商品一覧!C:M,6,FALSE)&amp;""</f>
        <v>#N/A</v>
      </c>
      <c r="I131" s="42" t="e">
        <f>VLOOKUP(C131,【最新】商品一覧!C:M,7,FALSE)&amp;""</f>
        <v>#N/A</v>
      </c>
      <c r="J131" s="44" t="e">
        <f>VLOOKUP(C131,【最新】商品一覧!C:M,8,FALSE)</f>
        <v>#N/A</v>
      </c>
      <c r="K131" s="45" t="str">
        <f>IFERROR(VLOOKUP(テーブル17[[#This Row],[品番]],【最新】商品一覧!C:M,9,FALSE),"")</f>
        <v/>
      </c>
      <c r="L131" s="46" t="e">
        <f>VLOOKUP(C131,【最新】商品一覧!C:M,12,FALSE)&amp;""</f>
        <v>#N/A</v>
      </c>
    </row>
    <row r="132" spans="3:12">
      <c r="C132" s="180"/>
      <c r="D132" s="41" t="e">
        <f>VLOOKUP(C132,【最新】商品一覧!C:M,2,FALSE)</f>
        <v>#N/A</v>
      </c>
      <c r="E132" s="42" t="e">
        <f>VLOOKUP(C132,【最新】商品一覧!C:M,3,FALSE)</f>
        <v>#N/A</v>
      </c>
      <c r="F132" s="42" t="e">
        <f>VLOOKUP(C132,【最新】商品一覧!C:M,4,FALSE)</f>
        <v>#N/A</v>
      </c>
      <c r="G132" s="43" t="e">
        <f>VLOOKUP(C132,【最新】商品一覧!C:M,5,FALSE)&amp;""</f>
        <v>#N/A</v>
      </c>
      <c r="H132" s="43" t="e">
        <f>VLOOKUP(C132,【最新】商品一覧!C:M,6,FALSE)&amp;""</f>
        <v>#N/A</v>
      </c>
      <c r="I132" s="42" t="e">
        <f>VLOOKUP(C132,【最新】商品一覧!C:M,7,FALSE)&amp;""</f>
        <v>#N/A</v>
      </c>
      <c r="J132" s="44" t="e">
        <f>VLOOKUP(C132,【最新】商品一覧!C:M,8,FALSE)</f>
        <v>#N/A</v>
      </c>
      <c r="K132" s="45" t="str">
        <f>IFERROR(VLOOKUP(テーブル17[[#This Row],[品番]],【最新】商品一覧!C:M,9,FALSE),"")</f>
        <v/>
      </c>
      <c r="L132" s="46" t="e">
        <f>VLOOKUP(C132,【最新】商品一覧!C:M,12,FALSE)&amp;""</f>
        <v>#N/A</v>
      </c>
    </row>
    <row r="133" spans="3:12">
      <c r="C133" s="180"/>
      <c r="D133" s="41" t="e">
        <f>VLOOKUP(C133,【最新】商品一覧!C:M,2,FALSE)</f>
        <v>#N/A</v>
      </c>
      <c r="E133" s="42" t="e">
        <f>VLOOKUP(C133,【最新】商品一覧!C:M,3,FALSE)</f>
        <v>#N/A</v>
      </c>
      <c r="F133" s="42" t="e">
        <f>VLOOKUP(C133,【最新】商品一覧!C:M,4,FALSE)</f>
        <v>#N/A</v>
      </c>
      <c r="G133" s="43" t="e">
        <f>VLOOKUP(C133,【最新】商品一覧!C:M,5,FALSE)&amp;""</f>
        <v>#N/A</v>
      </c>
      <c r="H133" s="43" t="e">
        <f>VLOOKUP(C133,【最新】商品一覧!C:M,6,FALSE)&amp;""</f>
        <v>#N/A</v>
      </c>
      <c r="I133" s="42" t="e">
        <f>VLOOKUP(C133,【最新】商品一覧!C:M,7,FALSE)&amp;""</f>
        <v>#N/A</v>
      </c>
      <c r="J133" s="44" t="e">
        <f>VLOOKUP(C133,【最新】商品一覧!C:M,8,FALSE)</f>
        <v>#N/A</v>
      </c>
      <c r="K133" s="45" t="str">
        <f>IFERROR(VLOOKUP(テーブル17[[#This Row],[品番]],【最新】商品一覧!C:M,9,FALSE),"")</f>
        <v/>
      </c>
      <c r="L133" s="46" t="e">
        <f>VLOOKUP(C133,【最新】商品一覧!C:M,12,FALSE)&amp;""</f>
        <v>#N/A</v>
      </c>
    </row>
    <row r="134" spans="3:12">
      <c r="C134" s="180"/>
      <c r="D134" s="41" t="e">
        <f>VLOOKUP(C134,【最新】商品一覧!C:M,2,FALSE)</f>
        <v>#N/A</v>
      </c>
      <c r="E134" s="42" t="e">
        <f>VLOOKUP(C134,【最新】商品一覧!C:M,3,FALSE)</f>
        <v>#N/A</v>
      </c>
      <c r="F134" s="42" t="e">
        <f>VLOOKUP(C134,【最新】商品一覧!C:M,4,FALSE)</f>
        <v>#N/A</v>
      </c>
      <c r="G134" s="43" t="e">
        <f>VLOOKUP(C134,【最新】商品一覧!C:M,5,FALSE)&amp;""</f>
        <v>#N/A</v>
      </c>
      <c r="H134" s="43" t="e">
        <f>VLOOKUP(C134,【最新】商品一覧!C:M,6,FALSE)&amp;""</f>
        <v>#N/A</v>
      </c>
      <c r="I134" s="42" t="e">
        <f>VLOOKUP(C134,【最新】商品一覧!C:M,7,FALSE)&amp;""</f>
        <v>#N/A</v>
      </c>
      <c r="J134" s="44" t="e">
        <f>VLOOKUP(C134,【最新】商品一覧!C:M,8,FALSE)</f>
        <v>#N/A</v>
      </c>
      <c r="K134" s="45" t="str">
        <f>IFERROR(VLOOKUP(テーブル17[[#This Row],[品番]],【最新】商品一覧!C:M,9,FALSE),"")</f>
        <v/>
      </c>
      <c r="L134" s="46" t="e">
        <f>VLOOKUP(C134,【最新】商品一覧!C:M,12,FALSE)&amp;""</f>
        <v>#N/A</v>
      </c>
    </row>
    <row r="135" spans="3:12">
      <c r="C135" s="180"/>
      <c r="D135" s="41" t="e">
        <f>VLOOKUP(C135,【最新】商品一覧!C:M,2,FALSE)</f>
        <v>#N/A</v>
      </c>
      <c r="E135" s="42" t="e">
        <f>VLOOKUP(C135,【最新】商品一覧!C:M,3,FALSE)</f>
        <v>#N/A</v>
      </c>
      <c r="F135" s="42" t="e">
        <f>VLOOKUP(C135,【最新】商品一覧!C:M,4,FALSE)</f>
        <v>#N/A</v>
      </c>
      <c r="G135" s="43" t="e">
        <f>VLOOKUP(C135,【最新】商品一覧!C:M,5,FALSE)&amp;""</f>
        <v>#N/A</v>
      </c>
      <c r="H135" s="43" t="e">
        <f>VLOOKUP(C135,【最新】商品一覧!C:M,6,FALSE)&amp;""</f>
        <v>#N/A</v>
      </c>
      <c r="I135" s="42" t="e">
        <f>VLOOKUP(C135,【最新】商品一覧!C:M,7,FALSE)&amp;""</f>
        <v>#N/A</v>
      </c>
      <c r="J135" s="44" t="e">
        <f>VLOOKUP(C135,【最新】商品一覧!C:M,8,FALSE)</f>
        <v>#N/A</v>
      </c>
      <c r="K135" s="45" t="str">
        <f>IFERROR(VLOOKUP(テーブル17[[#This Row],[品番]],【最新】商品一覧!C:M,9,FALSE),"")</f>
        <v/>
      </c>
      <c r="L135" s="46" t="e">
        <f>VLOOKUP(C135,【最新】商品一覧!C:M,12,FALSE)&amp;""</f>
        <v>#N/A</v>
      </c>
    </row>
    <row r="136" spans="3:12">
      <c r="C136" s="180"/>
      <c r="D136" s="41" t="e">
        <f>VLOOKUP(C136,【最新】商品一覧!C:M,2,FALSE)</f>
        <v>#N/A</v>
      </c>
      <c r="E136" s="42" t="e">
        <f>VLOOKUP(C136,【最新】商品一覧!C:M,3,FALSE)</f>
        <v>#N/A</v>
      </c>
      <c r="F136" s="42" t="e">
        <f>VLOOKUP(C136,【最新】商品一覧!C:M,4,FALSE)</f>
        <v>#N/A</v>
      </c>
      <c r="G136" s="43" t="e">
        <f>VLOOKUP(C136,【最新】商品一覧!C:M,5,FALSE)&amp;""</f>
        <v>#N/A</v>
      </c>
      <c r="H136" s="43" t="e">
        <f>VLOOKUP(C136,【最新】商品一覧!C:M,6,FALSE)&amp;""</f>
        <v>#N/A</v>
      </c>
      <c r="I136" s="42" t="e">
        <f>VLOOKUP(C136,【最新】商品一覧!C:M,7,FALSE)&amp;""</f>
        <v>#N/A</v>
      </c>
      <c r="J136" s="44" t="e">
        <f>VLOOKUP(C136,【最新】商品一覧!C:M,8,FALSE)</f>
        <v>#N/A</v>
      </c>
      <c r="K136" s="45" t="str">
        <f>IFERROR(VLOOKUP(テーブル17[[#This Row],[品番]],【最新】商品一覧!C:M,9,FALSE),"")</f>
        <v/>
      </c>
      <c r="L136" s="46" t="e">
        <f>VLOOKUP(C136,【最新】商品一覧!C:M,12,FALSE)&amp;""</f>
        <v>#N/A</v>
      </c>
    </row>
    <row r="137" spans="3:12">
      <c r="C137" s="180"/>
      <c r="D137" s="41" t="e">
        <f>VLOOKUP(C137,【最新】商品一覧!C:M,2,FALSE)</f>
        <v>#N/A</v>
      </c>
      <c r="E137" s="42" t="e">
        <f>VLOOKUP(C137,【最新】商品一覧!C:M,3,FALSE)</f>
        <v>#N/A</v>
      </c>
      <c r="F137" s="42" t="e">
        <f>VLOOKUP(C137,【最新】商品一覧!C:M,4,FALSE)</f>
        <v>#N/A</v>
      </c>
      <c r="G137" s="43" t="e">
        <f>VLOOKUP(C137,【最新】商品一覧!C:M,5,FALSE)&amp;""</f>
        <v>#N/A</v>
      </c>
      <c r="H137" s="43" t="e">
        <f>VLOOKUP(C137,【最新】商品一覧!C:M,6,FALSE)&amp;""</f>
        <v>#N/A</v>
      </c>
      <c r="I137" s="42" t="e">
        <f>VLOOKUP(C137,【最新】商品一覧!C:M,7,FALSE)&amp;""</f>
        <v>#N/A</v>
      </c>
      <c r="J137" s="44" t="e">
        <f>VLOOKUP(C137,【最新】商品一覧!C:M,8,FALSE)</f>
        <v>#N/A</v>
      </c>
      <c r="K137" s="45" t="str">
        <f>IFERROR(VLOOKUP(テーブル17[[#This Row],[品番]],【最新】商品一覧!C:M,9,FALSE),"")</f>
        <v/>
      </c>
      <c r="L137" s="46" t="e">
        <f>VLOOKUP(C137,【最新】商品一覧!C:M,12,FALSE)&amp;""</f>
        <v>#N/A</v>
      </c>
    </row>
    <row r="138" spans="3:12">
      <c r="C138" s="180"/>
      <c r="D138" s="41" t="e">
        <f>VLOOKUP(C138,【最新】商品一覧!C:M,2,FALSE)</f>
        <v>#N/A</v>
      </c>
      <c r="E138" s="42" t="e">
        <f>VLOOKUP(C138,【最新】商品一覧!C:M,3,FALSE)</f>
        <v>#N/A</v>
      </c>
      <c r="F138" s="42" t="e">
        <f>VLOOKUP(C138,【最新】商品一覧!C:M,4,FALSE)</f>
        <v>#N/A</v>
      </c>
      <c r="G138" s="43" t="e">
        <f>VLOOKUP(C138,【最新】商品一覧!C:M,5,FALSE)&amp;""</f>
        <v>#N/A</v>
      </c>
      <c r="H138" s="43" t="e">
        <f>VLOOKUP(C138,【最新】商品一覧!C:M,6,FALSE)&amp;""</f>
        <v>#N/A</v>
      </c>
      <c r="I138" s="42" t="e">
        <f>VLOOKUP(C138,【最新】商品一覧!C:M,7,FALSE)&amp;""</f>
        <v>#N/A</v>
      </c>
      <c r="J138" s="44" t="e">
        <f>VLOOKUP(C138,【最新】商品一覧!C:M,8,FALSE)</f>
        <v>#N/A</v>
      </c>
      <c r="K138" s="45" t="str">
        <f>IFERROR(VLOOKUP(テーブル17[[#This Row],[品番]],【最新】商品一覧!C:M,9,FALSE),"")</f>
        <v/>
      </c>
      <c r="L138" s="46" t="e">
        <f>VLOOKUP(C138,【最新】商品一覧!C:M,12,FALSE)&amp;""</f>
        <v>#N/A</v>
      </c>
    </row>
    <row r="139" spans="3:12">
      <c r="C139" s="180"/>
      <c r="D139" s="41" t="e">
        <f>VLOOKUP(C139,【最新】商品一覧!C:M,2,FALSE)</f>
        <v>#N/A</v>
      </c>
      <c r="E139" s="42" t="e">
        <f>VLOOKUP(C139,【最新】商品一覧!C:M,3,FALSE)</f>
        <v>#N/A</v>
      </c>
      <c r="F139" s="42" t="e">
        <f>VLOOKUP(C139,【最新】商品一覧!C:M,4,FALSE)</f>
        <v>#N/A</v>
      </c>
      <c r="G139" s="43" t="e">
        <f>VLOOKUP(C139,【最新】商品一覧!C:M,5,FALSE)&amp;""</f>
        <v>#N/A</v>
      </c>
      <c r="H139" s="43" t="e">
        <f>VLOOKUP(C139,【最新】商品一覧!C:M,6,FALSE)&amp;""</f>
        <v>#N/A</v>
      </c>
      <c r="I139" s="42" t="e">
        <f>VLOOKUP(C139,【最新】商品一覧!C:M,7,FALSE)&amp;""</f>
        <v>#N/A</v>
      </c>
      <c r="J139" s="44" t="e">
        <f>VLOOKUP(C139,【最新】商品一覧!C:M,8,FALSE)</f>
        <v>#N/A</v>
      </c>
      <c r="K139" s="45" t="str">
        <f>IFERROR(VLOOKUP(テーブル17[[#This Row],[品番]],【最新】商品一覧!C:M,9,FALSE),"")</f>
        <v/>
      </c>
      <c r="L139" s="46" t="e">
        <f>VLOOKUP(C139,【最新】商品一覧!C:M,12,FALSE)&amp;""</f>
        <v>#N/A</v>
      </c>
    </row>
    <row r="140" spans="3:12">
      <c r="C140" s="180"/>
      <c r="D140" s="41" t="e">
        <f>VLOOKUP(C140,【最新】商品一覧!C:M,2,FALSE)</f>
        <v>#N/A</v>
      </c>
      <c r="E140" s="42" t="e">
        <f>VLOOKUP(C140,【最新】商品一覧!C:M,3,FALSE)</f>
        <v>#N/A</v>
      </c>
      <c r="F140" s="42" t="e">
        <f>VLOOKUP(C140,【最新】商品一覧!C:M,4,FALSE)</f>
        <v>#N/A</v>
      </c>
      <c r="G140" s="43" t="e">
        <f>VLOOKUP(C140,【最新】商品一覧!C:M,5,FALSE)&amp;""</f>
        <v>#N/A</v>
      </c>
      <c r="H140" s="43" t="e">
        <f>VLOOKUP(C140,【最新】商品一覧!C:M,6,FALSE)&amp;""</f>
        <v>#N/A</v>
      </c>
      <c r="I140" s="42" t="e">
        <f>VLOOKUP(C140,【最新】商品一覧!C:M,7,FALSE)&amp;""</f>
        <v>#N/A</v>
      </c>
      <c r="J140" s="44" t="e">
        <f>VLOOKUP(C140,【最新】商品一覧!C:M,8,FALSE)</f>
        <v>#N/A</v>
      </c>
      <c r="K140" s="45" t="str">
        <f>IFERROR(VLOOKUP(テーブル17[[#This Row],[品番]],【最新】商品一覧!C:M,9,FALSE),"")</f>
        <v/>
      </c>
      <c r="L140" s="46" t="e">
        <f>VLOOKUP(C140,【最新】商品一覧!C:M,12,FALSE)&amp;""</f>
        <v>#N/A</v>
      </c>
    </row>
    <row r="141" spans="3:12">
      <c r="C141" s="180"/>
      <c r="D141" s="41" t="e">
        <f>VLOOKUP(C141,【最新】商品一覧!C:M,2,FALSE)</f>
        <v>#N/A</v>
      </c>
      <c r="E141" s="42" t="e">
        <f>VLOOKUP(C141,【最新】商品一覧!C:M,3,FALSE)</f>
        <v>#N/A</v>
      </c>
      <c r="F141" s="42" t="e">
        <f>VLOOKUP(C141,【最新】商品一覧!C:M,4,FALSE)</f>
        <v>#N/A</v>
      </c>
      <c r="G141" s="43" t="e">
        <f>VLOOKUP(C141,【最新】商品一覧!C:M,5,FALSE)&amp;""</f>
        <v>#N/A</v>
      </c>
      <c r="H141" s="43" t="e">
        <f>VLOOKUP(C141,【最新】商品一覧!C:M,6,FALSE)&amp;""</f>
        <v>#N/A</v>
      </c>
      <c r="I141" s="42" t="e">
        <f>VLOOKUP(C141,【最新】商品一覧!C:M,7,FALSE)&amp;""</f>
        <v>#N/A</v>
      </c>
      <c r="J141" s="44" t="e">
        <f>VLOOKUP(C141,【最新】商品一覧!C:M,8,FALSE)</f>
        <v>#N/A</v>
      </c>
      <c r="K141" s="45" t="str">
        <f>IFERROR(VLOOKUP(テーブル17[[#This Row],[品番]],【最新】商品一覧!C:M,9,FALSE),"")</f>
        <v/>
      </c>
      <c r="L141" s="46" t="e">
        <f>VLOOKUP(C141,【最新】商品一覧!C:M,12,FALSE)&amp;""</f>
        <v>#N/A</v>
      </c>
    </row>
    <row r="142" spans="3:12">
      <c r="C142" s="180"/>
      <c r="D142" s="41" t="e">
        <f>VLOOKUP(C142,【最新】商品一覧!C:M,2,FALSE)</f>
        <v>#N/A</v>
      </c>
      <c r="E142" s="42" t="e">
        <f>VLOOKUP(C142,【最新】商品一覧!C:M,3,FALSE)</f>
        <v>#N/A</v>
      </c>
      <c r="F142" s="42" t="e">
        <f>VLOOKUP(C142,【最新】商品一覧!C:M,4,FALSE)</f>
        <v>#N/A</v>
      </c>
      <c r="G142" s="43" t="e">
        <f>VLOOKUP(C142,【最新】商品一覧!C:M,5,FALSE)&amp;""</f>
        <v>#N/A</v>
      </c>
      <c r="H142" s="43" t="e">
        <f>VLOOKUP(C142,【最新】商品一覧!C:M,6,FALSE)&amp;""</f>
        <v>#N/A</v>
      </c>
      <c r="I142" s="42" t="e">
        <f>VLOOKUP(C142,【最新】商品一覧!C:M,7,FALSE)&amp;""</f>
        <v>#N/A</v>
      </c>
      <c r="J142" s="44" t="e">
        <f>VLOOKUP(C142,【最新】商品一覧!C:M,8,FALSE)</f>
        <v>#N/A</v>
      </c>
      <c r="K142" s="45" t="str">
        <f>IFERROR(VLOOKUP(テーブル17[[#This Row],[品番]],【最新】商品一覧!C:M,9,FALSE),"")</f>
        <v/>
      </c>
      <c r="L142" s="46" t="e">
        <f>VLOOKUP(C142,【最新】商品一覧!C:M,12,FALSE)&amp;""</f>
        <v>#N/A</v>
      </c>
    </row>
    <row r="143" spans="3:12">
      <c r="C143" s="180"/>
      <c r="D143" s="41" t="e">
        <f>VLOOKUP(C143,【最新】商品一覧!C:M,2,FALSE)</f>
        <v>#N/A</v>
      </c>
      <c r="E143" s="42" t="e">
        <f>VLOOKUP(C143,【最新】商品一覧!C:M,3,FALSE)</f>
        <v>#N/A</v>
      </c>
      <c r="F143" s="42" t="e">
        <f>VLOOKUP(C143,【最新】商品一覧!C:M,4,FALSE)</f>
        <v>#N/A</v>
      </c>
      <c r="G143" s="43" t="e">
        <f>VLOOKUP(C143,【最新】商品一覧!C:M,5,FALSE)&amp;""</f>
        <v>#N/A</v>
      </c>
      <c r="H143" s="43" t="e">
        <f>VLOOKUP(C143,【最新】商品一覧!C:M,6,FALSE)&amp;""</f>
        <v>#N/A</v>
      </c>
      <c r="I143" s="42" t="e">
        <f>VLOOKUP(C143,【最新】商品一覧!C:M,7,FALSE)&amp;""</f>
        <v>#N/A</v>
      </c>
      <c r="J143" s="44" t="e">
        <f>VLOOKUP(C143,【最新】商品一覧!C:M,8,FALSE)</f>
        <v>#N/A</v>
      </c>
      <c r="K143" s="45" t="str">
        <f>IFERROR(VLOOKUP(テーブル17[[#This Row],[品番]],【最新】商品一覧!C:M,9,FALSE),"")</f>
        <v/>
      </c>
      <c r="L143" s="46" t="e">
        <f>VLOOKUP(C143,【最新】商品一覧!C:M,12,FALSE)&amp;""</f>
        <v>#N/A</v>
      </c>
    </row>
    <row r="144" spans="3:12">
      <c r="C144" s="180"/>
      <c r="D144" s="41" t="e">
        <f>VLOOKUP(C144,【最新】商品一覧!C:M,2,FALSE)</f>
        <v>#N/A</v>
      </c>
      <c r="E144" s="42" t="e">
        <f>VLOOKUP(C144,【最新】商品一覧!C:M,3,FALSE)</f>
        <v>#N/A</v>
      </c>
      <c r="F144" s="42" t="e">
        <f>VLOOKUP(C144,【最新】商品一覧!C:M,4,FALSE)</f>
        <v>#N/A</v>
      </c>
      <c r="G144" s="43" t="e">
        <f>VLOOKUP(C144,【最新】商品一覧!C:M,5,FALSE)&amp;""</f>
        <v>#N/A</v>
      </c>
      <c r="H144" s="43" t="e">
        <f>VLOOKUP(C144,【最新】商品一覧!C:M,6,FALSE)&amp;""</f>
        <v>#N/A</v>
      </c>
      <c r="I144" s="42" t="e">
        <f>VLOOKUP(C144,【最新】商品一覧!C:M,7,FALSE)&amp;""</f>
        <v>#N/A</v>
      </c>
      <c r="J144" s="44" t="e">
        <f>VLOOKUP(C144,【最新】商品一覧!C:M,8,FALSE)</f>
        <v>#N/A</v>
      </c>
      <c r="K144" s="45" t="str">
        <f>IFERROR(VLOOKUP(テーブル17[[#This Row],[品番]],【最新】商品一覧!C:M,9,FALSE),"")</f>
        <v/>
      </c>
      <c r="L144" s="46" t="e">
        <f>VLOOKUP(C144,【最新】商品一覧!C:M,12,FALSE)&amp;""</f>
        <v>#N/A</v>
      </c>
    </row>
    <row r="145" spans="3:12">
      <c r="C145" s="180"/>
      <c r="D145" s="41" t="e">
        <f>VLOOKUP(C145,【最新】商品一覧!C:M,2,FALSE)</f>
        <v>#N/A</v>
      </c>
      <c r="E145" s="42" t="e">
        <f>VLOOKUP(C145,【最新】商品一覧!C:M,3,FALSE)</f>
        <v>#N/A</v>
      </c>
      <c r="F145" s="42" t="e">
        <f>VLOOKUP(C145,【最新】商品一覧!C:M,4,FALSE)</f>
        <v>#N/A</v>
      </c>
      <c r="G145" s="43" t="e">
        <f>VLOOKUP(C145,【最新】商品一覧!C:M,5,FALSE)&amp;""</f>
        <v>#N/A</v>
      </c>
      <c r="H145" s="43" t="e">
        <f>VLOOKUP(C145,【最新】商品一覧!C:M,6,FALSE)&amp;""</f>
        <v>#N/A</v>
      </c>
      <c r="I145" s="42" t="e">
        <f>VLOOKUP(C145,【最新】商品一覧!C:M,7,FALSE)&amp;""</f>
        <v>#N/A</v>
      </c>
      <c r="J145" s="44" t="e">
        <f>VLOOKUP(C145,【最新】商品一覧!C:M,8,FALSE)</f>
        <v>#N/A</v>
      </c>
      <c r="K145" s="45" t="str">
        <f>IFERROR(VLOOKUP(テーブル17[[#This Row],[品番]],【最新】商品一覧!C:M,9,FALSE),"")</f>
        <v/>
      </c>
      <c r="L145" s="46" t="e">
        <f>VLOOKUP(C145,【最新】商品一覧!C:M,12,FALSE)&amp;""</f>
        <v>#N/A</v>
      </c>
    </row>
    <row r="146" spans="3:12">
      <c r="C146" s="180"/>
      <c r="D146" s="41" t="e">
        <f>VLOOKUP(C146,【最新】商品一覧!C:M,2,FALSE)</f>
        <v>#N/A</v>
      </c>
      <c r="E146" s="42" t="e">
        <f>VLOOKUP(C146,【最新】商品一覧!C:M,3,FALSE)</f>
        <v>#N/A</v>
      </c>
      <c r="F146" s="42" t="e">
        <f>VLOOKUP(C146,【最新】商品一覧!C:M,4,FALSE)</f>
        <v>#N/A</v>
      </c>
      <c r="G146" s="43" t="e">
        <f>VLOOKUP(C146,【最新】商品一覧!C:M,5,FALSE)&amp;""</f>
        <v>#N/A</v>
      </c>
      <c r="H146" s="43" t="e">
        <f>VLOOKUP(C146,【最新】商品一覧!C:M,6,FALSE)&amp;""</f>
        <v>#N/A</v>
      </c>
      <c r="I146" s="42" t="e">
        <f>VLOOKUP(C146,【最新】商品一覧!C:M,7,FALSE)&amp;""</f>
        <v>#N/A</v>
      </c>
      <c r="J146" s="44" t="e">
        <f>VLOOKUP(C146,【最新】商品一覧!C:M,8,FALSE)</f>
        <v>#N/A</v>
      </c>
      <c r="K146" s="45" t="str">
        <f>IFERROR(VLOOKUP(テーブル17[[#This Row],[品番]],【最新】商品一覧!C:M,9,FALSE),"")</f>
        <v/>
      </c>
      <c r="L146" s="46" t="e">
        <f>VLOOKUP(C146,【最新】商品一覧!C:M,12,FALSE)&amp;""</f>
        <v>#N/A</v>
      </c>
    </row>
    <row r="147" spans="3:12">
      <c r="C147" s="180"/>
      <c r="D147" s="41" t="e">
        <f>VLOOKUP(C147,【最新】商品一覧!C:M,2,FALSE)</f>
        <v>#N/A</v>
      </c>
      <c r="E147" s="42" t="e">
        <f>VLOOKUP(C147,【最新】商品一覧!C:M,3,FALSE)</f>
        <v>#N/A</v>
      </c>
      <c r="F147" s="42" t="e">
        <f>VLOOKUP(C147,【最新】商品一覧!C:M,4,FALSE)</f>
        <v>#N/A</v>
      </c>
      <c r="G147" s="43" t="e">
        <f>VLOOKUP(C147,【最新】商品一覧!C:M,5,FALSE)&amp;""</f>
        <v>#N/A</v>
      </c>
      <c r="H147" s="43" t="e">
        <f>VLOOKUP(C147,【最新】商品一覧!C:M,6,FALSE)&amp;""</f>
        <v>#N/A</v>
      </c>
      <c r="I147" s="42" t="e">
        <f>VLOOKUP(C147,【最新】商品一覧!C:M,7,FALSE)&amp;""</f>
        <v>#N/A</v>
      </c>
      <c r="J147" s="44" t="e">
        <f>VLOOKUP(C147,【最新】商品一覧!C:M,8,FALSE)</f>
        <v>#N/A</v>
      </c>
      <c r="K147" s="45" t="str">
        <f>IFERROR(VLOOKUP(テーブル17[[#This Row],[品番]],【最新】商品一覧!C:M,9,FALSE),"")</f>
        <v/>
      </c>
      <c r="L147" s="46" t="e">
        <f>VLOOKUP(C147,【最新】商品一覧!C:M,12,FALSE)&amp;""</f>
        <v>#N/A</v>
      </c>
    </row>
    <row r="148" spans="3:12">
      <c r="C148" s="180"/>
      <c r="D148" s="41" t="e">
        <f>VLOOKUP(C148,【最新】商品一覧!C:M,2,FALSE)</f>
        <v>#N/A</v>
      </c>
      <c r="E148" s="42" t="e">
        <f>VLOOKUP(C148,【最新】商品一覧!C:M,3,FALSE)</f>
        <v>#N/A</v>
      </c>
      <c r="F148" s="42" t="e">
        <f>VLOOKUP(C148,【最新】商品一覧!C:M,4,FALSE)</f>
        <v>#N/A</v>
      </c>
      <c r="G148" s="43" t="e">
        <f>VLOOKUP(C148,【最新】商品一覧!C:M,5,FALSE)&amp;""</f>
        <v>#N/A</v>
      </c>
      <c r="H148" s="43" t="e">
        <f>VLOOKUP(C148,【最新】商品一覧!C:M,6,FALSE)&amp;""</f>
        <v>#N/A</v>
      </c>
      <c r="I148" s="42" t="e">
        <f>VLOOKUP(C148,【最新】商品一覧!C:M,7,FALSE)&amp;""</f>
        <v>#N/A</v>
      </c>
      <c r="J148" s="44" t="e">
        <f>VLOOKUP(C148,【最新】商品一覧!C:M,8,FALSE)</f>
        <v>#N/A</v>
      </c>
      <c r="K148" s="45" t="str">
        <f>IFERROR(VLOOKUP(テーブル17[[#This Row],[品番]],【最新】商品一覧!C:M,9,FALSE),"")</f>
        <v/>
      </c>
      <c r="L148" s="46" t="e">
        <f>VLOOKUP(C148,【最新】商品一覧!C:M,12,FALSE)&amp;""</f>
        <v>#N/A</v>
      </c>
    </row>
    <row r="149" spans="3:12">
      <c r="C149" s="180"/>
      <c r="D149" s="41" t="e">
        <f>VLOOKUP(C149,【最新】商品一覧!C:M,2,FALSE)</f>
        <v>#N/A</v>
      </c>
      <c r="E149" s="42" t="e">
        <f>VLOOKUP(C149,【最新】商品一覧!C:M,3,FALSE)</f>
        <v>#N/A</v>
      </c>
      <c r="F149" s="42" t="e">
        <f>VLOOKUP(C149,【最新】商品一覧!C:M,4,FALSE)</f>
        <v>#N/A</v>
      </c>
      <c r="G149" s="43" t="e">
        <f>VLOOKUP(C149,【最新】商品一覧!C:M,5,FALSE)&amp;""</f>
        <v>#N/A</v>
      </c>
      <c r="H149" s="43" t="e">
        <f>VLOOKUP(C149,【最新】商品一覧!C:M,6,FALSE)&amp;""</f>
        <v>#N/A</v>
      </c>
      <c r="I149" s="42" t="e">
        <f>VLOOKUP(C149,【最新】商品一覧!C:M,7,FALSE)&amp;""</f>
        <v>#N/A</v>
      </c>
      <c r="J149" s="44" t="e">
        <f>VLOOKUP(C149,【最新】商品一覧!C:M,8,FALSE)</f>
        <v>#N/A</v>
      </c>
      <c r="K149" s="45" t="str">
        <f>IFERROR(VLOOKUP(テーブル17[[#This Row],[品番]],【最新】商品一覧!C:M,9,FALSE),"")</f>
        <v/>
      </c>
      <c r="L149" s="46" t="e">
        <f>VLOOKUP(C149,【最新】商品一覧!C:M,12,FALSE)&amp;""</f>
        <v>#N/A</v>
      </c>
    </row>
    <row r="150" spans="3:12">
      <c r="C150" s="180"/>
      <c r="D150" s="41" t="e">
        <f>VLOOKUP(C150,【最新】商品一覧!C:M,2,FALSE)</f>
        <v>#N/A</v>
      </c>
      <c r="E150" s="42" t="e">
        <f>VLOOKUP(C150,【最新】商品一覧!C:M,3,FALSE)</f>
        <v>#N/A</v>
      </c>
      <c r="F150" s="42" t="e">
        <f>VLOOKUP(C150,【最新】商品一覧!C:M,4,FALSE)</f>
        <v>#N/A</v>
      </c>
      <c r="G150" s="43" t="e">
        <f>VLOOKUP(C150,【最新】商品一覧!C:M,5,FALSE)&amp;""</f>
        <v>#N/A</v>
      </c>
      <c r="H150" s="43" t="e">
        <f>VLOOKUP(C150,【最新】商品一覧!C:M,6,FALSE)&amp;""</f>
        <v>#N/A</v>
      </c>
      <c r="I150" s="42" t="e">
        <f>VLOOKUP(C150,【最新】商品一覧!C:M,7,FALSE)&amp;""</f>
        <v>#N/A</v>
      </c>
      <c r="J150" s="44" t="e">
        <f>VLOOKUP(C150,【最新】商品一覧!C:M,8,FALSE)</f>
        <v>#N/A</v>
      </c>
      <c r="K150" s="45" t="str">
        <f>IFERROR(VLOOKUP(テーブル17[[#This Row],[品番]],【最新】商品一覧!C:M,9,FALSE),"")</f>
        <v/>
      </c>
      <c r="L150" s="46" t="e">
        <f>VLOOKUP(C150,【最新】商品一覧!C:M,12,FALSE)&amp;""</f>
        <v>#N/A</v>
      </c>
    </row>
    <row r="151" spans="3:12">
      <c r="C151" s="180"/>
      <c r="D151" s="41" t="e">
        <f>VLOOKUP(C151,【最新】商品一覧!C:M,2,FALSE)</f>
        <v>#N/A</v>
      </c>
      <c r="E151" s="42" t="e">
        <f>VLOOKUP(C151,【最新】商品一覧!C:M,3,FALSE)</f>
        <v>#N/A</v>
      </c>
      <c r="F151" s="42" t="e">
        <f>VLOOKUP(C151,【最新】商品一覧!C:M,4,FALSE)</f>
        <v>#N/A</v>
      </c>
      <c r="G151" s="43" t="e">
        <f>VLOOKUP(C151,【最新】商品一覧!C:M,5,FALSE)&amp;""</f>
        <v>#N/A</v>
      </c>
      <c r="H151" s="43" t="e">
        <f>VLOOKUP(C151,【最新】商品一覧!C:M,6,FALSE)&amp;""</f>
        <v>#N/A</v>
      </c>
      <c r="I151" s="42" t="e">
        <f>VLOOKUP(C151,【最新】商品一覧!C:M,7,FALSE)&amp;""</f>
        <v>#N/A</v>
      </c>
      <c r="J151" s="44" t="e">
        <f>VLOOKUP(C151,【最新】商品一覧!C:M,8,FALSE)</f>
        <v>#N/A</v>
      </c>
      <c r="K151" s="45" t="str">
        <f>IFERROR(VLOOKUP(テーブル17[[#This Row],[品番]],【最新】商品一覧!C:M,9,FALSE),"")</f>
        <v/>
      </c>
      <c r="L151" s="46" t="e">
        <f>VLOOKUP(C151,【最新】商品一覧!C:M,12,FALSE)&amp;""</f>
        <v>#N/A</v>
      </c>
    </row>
    <row r="152" spans="3:12">
      <c r="C152" s="180"/>
      <c r="D152" s="41" t="e">
        <f>VLOOKUP(C152,【最新】商品一覧!C:M,2,FALSE)</f>
        <v>#N/A</v>
      </c>
      <c r="E152" s="42" t="e">
        <f>VLOOKUP(C152,【最新】商品一覧!C:M,3,FALSE)</f>
        <v>#N/A</v>
      </c>
      <c r="F152" s="42" t="e">
        <f>VLOOKUP(C152,【最新】商品一覧!C:M,4,FALSE)</f>
        <v>#N/A</v>
      </c>
      <c r="G152" s="43" t="e">
        <f>VLOOKUP(C152,【最新】商品一覧!C:M,5,FALSE)&amp;""</f>
        <v>#N/A</v>
      </c>
      <c r="H152" s="43" t="e">
        <f>VLOOKUP(C152,【最新】商品一覧!C:M,6,FALSE)&amp;""</f>
        <v>#N/A</v>
      </c>
      <c r="I152" s="42" t="e">
        <f>VLOOKUP(C152,【最新】商品一覧!C:M,7,FALSE)&amp;""</f>
        <v>#N/A</v>
      </c>
      <c r="J152" s="44" t="e">
        <f>VLOOKUP(C152,【最新】商品一覧!C:M,8,FALSE)</f>
        <v>#N/A</v>
      </c>
      <c r="K152" s="45" t="str">
        <f>IFERROR(VLOOKUP(テーブル17[[#This Row],[品番]],【最新】商品一覧!C:M,9,FALSE),"")</f>
        <v/>
      </c>
      <c r="L152" s="46" t="e">
        <f>VLOOKUP(C152,【最新】商品一覧!C:M,12,FALSE)&amp;""</f>
        <v>#N/A</v>
      </c>
    </row>
    <row r="153" spans="3:12">
      <c r="C153" s="180"/>
      <c r="D153" s="41" t="e">
        <f>VLOOKUP(C153,【最新】商品一覧!C:M,2,FALSE)</f>
        <v>#N/A</v>
      </c>
      <c r="E153" s="42" t="e">
        <f>VLOOKUP(C153,【最新】商品一覧!C:M,3,FALSE)</f>
        <v>#N/A</v>
      </c>
      <c r="F153" s="42" t="e">
        <f>VLOOKUP(C153,【最新】商品一覧!C:M,4,FALSE)</f>
        <v>#N/A</v>
      </c>
      <c r="G153" s="43" t="e">
        <f>VLOOKUP(C153,【最新】商品一覧!C:M,5,FALSE)&amp;""</f>
        <v>#N/A</v>
      </c>
      <c r="H153" s="43" t="e">
        <f>VLOOKUP(C153,【最新】商品一覧!C:M,6,FALSE)&amp;""</f>
        <v>#N/A</v>
      </c>
      <c r="I153" s="42" t="e">
        <f>VLOOKUP(C153,【最新】商品一覧!C:M,7,FALSE)&amp;""</f>
        <v>#N/A</v>
      </c>
      <c r="J153" s="44" t="e">
        <f>VLOOKUP(C153,【最新】商品一覧!C:M,8,FALSE)</f>
        <v>#N/A</v>
      </c>
      <c r="K153" s="45" t="str">
        <f>IFERROR(VLOOKUP(テーブル17[[#This Row],[品番]],【最新】商品一覧!C:M,9,FALSE),"")</f>
        <v/>
      </c>
      <c r="L153" s="46" t="e">
        <f>VLOOKUP(C153,【最新】商品一覧!C:M,12,FALSE)&amp;""</f>
        <v>#N/A</v>
      </c>
    </row>
    <row r="154" spans="3:12">
      <c r="C154" s="180"/>
      <c r="D154" s="41" t="e">
        <f>VLOOKUP(C154,【最新】商品一覧!C:M,2,FALSE)</f>
        <v>#N/A</v>
      </c>
      <c r="E154" s="42" t="e">
        <f>VLOOKUP(C154,【最新】商品一覧!C:M,3,FALSE)</f>
        <v>#N/A</v>
      </c>
      <c r="F154" s="42" t="e">
        <f>VLOOKUP(C154,【最新】商品一覧!C:M,4,FALSE)</f>
        <v>#N/A</v>
      </c>
      <c r="G154" s="43" t="e">
        <f>VLOOKUP(C154,【最新】商品一覧!C:M,5,FALSE)&amp;""</f>
        <v>#N/A</v>
      </c>
      <c r="H154" s="43" t="e">
        <f>VLOOKUP(C154,【最新】商品一覧!C:M,6,FALSE)&amp;""</f>
        <v>#N/A</v>
      </c>
      <c r="I154" s="42" t="e">
        <f>VLOOKUP(C154,【最新】商品一覧!C:M,7,FALSE)&amp;""</f>
        <v>#N/A</v>
      </c>
      <c r="J154" s="44" t="e">
        <f>VLOOKUP(C154,【最新】商品一覧!C:M,8,FALSE)</f>
        <v>#N/A</v>
      </c>
      <c r="K154" s="45" t="str">
        <f>IFERROR(VLOOKUP(テーブル17[[#This Row],[品番]],【最新】商品一覧!C:M,9,FALSE),"")</f>
        <v/>
      </c>
      <c r="L154" s="46" t="e">
        <f>VLOOKUP(C154,【最新】商品一覧!C:M,12,FALSE)&amp;""</f>
        <v>#N/A</v>
      </c>
    </row>
    <row r="155" spans="3:12">
      <c r="C155" s="180"/>
      <c r="D155" s="41" t="e">
        <f>VLOOKUP(C155,【最新】商品一覧!C:M,2,FALSE)</f>
        <v>#N/A</v>
      </c>
      <c r="E155" s="42" t="e">
        <f>VLOOKUP(C155,【最新】商品一覧!C:M,3,FALSE)</f>
        <v>#N/A</v>
      </c>
      <c r="F155" s="42" t="e">
        <f>VLOOKUP(C155,【最新】商品一覧!C:M,4,FALSE)</f>
        <v>#N/A</v>
      </c>
      <c r="G155" s="43" t="e">
        <f>VLOOKUP(C155,【最新】商品一覧!C:M,5,FALSE)&amp;""</f>
        <v>#N/A</v>
      </c>
      <c r="H155" s="43" t="e">
        <f>VLOOKUP(C155,【最新】商品一覧!C:M,6,FALSE)&amp;""</f>
        <v>#N/A</v>
      </c>
      <c r="I155" s="42" t="e">
        <f>VLOOKUP(C155,【最新】商品一覧!C:M,7,FALSE)&amp;""</f>
        <v>#N/A</v>
      </c>
      <c r="J155" s="44" t="e">
        <f>VLOOKUP(C155,【最新】商品一覧!C:M,8,FALSE)</f>
        <v>#N/A</v>
      </c>
      <c r="K155" s="45" t="str">
        <f>IFERROR(VLOOKUP(テーブル17[[#This Row],[品番]],【最新】商品一覧!C:M,9,FALSE),"")</f>
        <v/>
      </c>
      <c r="L155" s="46" t="e">
        <f>VLOOKUP(C155,【最新】商品一覧!C:M,12,FALSE)&amp;""</f>
        <v>#N/A</v>
      </c>
    </row>
    <row r="156" spans="3:12">
      <c r="C156" s="180"/>
      <c r="D156" s="41" t="e">
        <f>VLOOKUP(C156,【最新】商品一覧!C:M,2,FALSE)</f>
        <v>#N/A</v>
      </c>
      <c r="E156" s="42" t="e">
        <f>VLOOKUP(C156,【最新】商品一覧!C:M,3,FALSE)</f>
        <v>#N/A</v>
      </c>
      <c r="F156" s="42" t="e">
        <f>VLOOKUP(C156,【最新】商品一覧!C:M,4,FALSE)</f>
        <v>#N/A</v>
      </c>
      <c r="G156" s="43" t="e">
        <f>VLOOKUP(C156,【最新】商品一覧!C:M,5,FALSE)&amp;""</f>
        <v>#N/A</v>
      </c>
      <c r="H156" s="43" t="e">
        <f>VLOOKUP(C156,【最新】商品一覧!C:M,6,FALSE)&amp;""</f>
        <v>#N/A</v>
      </c>
      <c r="I156" s="42" t="e">
        <f>VLOOKUP(C156,【最新】商品一覧!C:M,7,FALSE)&amp;""</f>
        <v>#N/A</v>
      </c>
      <c r="J156" s="44" t="e">
        <f>VLOOKUP(C156,【最新】商品一覧!C:M,8,FALSE)</f>
        <v>#N/A</v>
      </c>
      <c r="K156" s="45" t="str">
        <f>IFERROR(VLOOKUP(テーブル17[[#This Row],[品番]],【最新】商品一覧!C:M,9,FALSE),"")</f>
        <v/>
      </c>
      <c r="L156" s="46" t="e">
        <f>VLOOKUP(C156,【最新】商品一覧!C:M,12,FALSE)&amp;""</f>
        <v>#N/A</v>
      </c>
    </row>
    <row r="157" spans="3:12">
      <c r="C157" s="180"/>
      <c r="D157" s="41" t="e">
        <f>VLOOKUP(C157,【最新】商品一覧!C:M,2,FALSE)</f>
        <v>#N/A</v>
      </c>
      <c r="E157" s="42" t="e">
        <f>VLOOKUP(C157,【最新】商品一覧!C:M,3,FALSE)</f>
        <v>#N/A</v>
      </c>
      <c r="F157" s="42" t="e">
        <f>VLOOKUP(C157,【最新】商品一覧!C:M,4,FALSE)</f>
        <v>#N/A</v>
      </c>
      <c r="G157" s="43" t="e">
        <f>VLOOKUP(C157,【最新】商品一覧!C:M,5,FALSE)&amp;""</f>
        <v>#N/A</v>
      </c>
      <c r="H157" s="43" t="e">
        <f>VLOOKUP(C157,【最新】商品一覧!C:M,6,FALSE)&amp;""</f>
        <v>#N/A</v>
      </c>
      <c r="I157" s="42" t="e">
        <f>VLOOKUP(C157,【最新】商品一覧!C:M,7,FALSE)&amp;""</f>
        <v>#N/A</v>
      </c>
      <c r="J157" s="44" t="e">
        <f>VLOOKUP(C157,【最新】商品一覧!C:M,8,FALSE)</f>
        <v>#N/A</v>
      </c>
      <c r="K157" s="45" t="str">
        <f>IFERROR(VLOOKUP(テーブル17[[#This Row],[品番]],【最新】商品一覧!C:M,9,FALSE),"")</f>
        <v/>
      </c>
      <c r="L157" s="46" t="e">
        <f>VLOOKUP(C157,【最新】商品一覧!C:M,12,FALSE)&amp;""</f>
        <v>#N/A</v>
      </c>
    </row>
    <row r="158" spans="3:12">
      <c r="C158" s="180"/>
      <c r="D158" s="41" t="e">
        <f>VLOOKUP(C158,【最新】商品一覧!C:M,2,FALSE)</f>
        <v>#N/A</v>
      </c>
      <c r="E158" s="42" t="e">
        <f>VLOOKUP(C158,【最新】商品一覧!C:M,3,FALSE)</f>
        <v>#N/A</v>
      </c>
      <c r="F158" s="42" t="e">
        <f>VLOOKUP(C158,【最新】商品一覧!C:M,4,FALSE)</f>
        <v>#N/A</v>
      </c>
      <c r="G158" s="43" t="e">
        <f>VLOOKUP(C158,【最新】商品一覧!C:M,5,FALSE)&amp;""</f>
        <v>#N/A</v>
      </c>
      <c r="H158" s="43" t="e">
        <f>VLOOKUP(C158,【最新】商品一覧!C:M,6,FALSE)&amp;""</f>
        <v>#N/A</v>
      </c>
      <c r="I158" s="42" t="e">
        <f>VLOOKUP(C158,【最新】商品一覧!C:M,7,FALSE)&amp;""</f>
        <v>#N/A</v>
      </c>
      <c r="J158" s="44" t="e">
        <f>VLOOKUP(C158,【最新】商品一覧!C:M,8,FALSE)</f>
        <v>#N/A</v>
      </c>
      <c r="K158" s="45" t="str">
        <f>IFERROR(VLOOKUP(テーブル17[[#This Row],[品番]],【最新】商品一覧!C:M,9,FALSE),"")</f>
        <v/>
      </c>
      <c r="L158" s="46" t="e">
        <f>VLOOKUP(C158,【最新】商品一覧!C:M,12,FALSE)&amp;""</f>
        <v>#N/A</v>
      </c>
    </row>
    <row r="159" spans="3:12">
      <c r="C159" s="180"/>
      <c r="D159" s="41" t="e">
        <f>VLOOKUP(C159,【最新】商品一覧!C:M,2,FALSE)</f>
        <v>#N/A</v>
      </c>
      <c r="E159" s="42" t="e">
        <f>VLOOKUP(C159,【最新】商品一覧!C:M,3,FALSE)</f>
        <v>#N/A</v>
      </c>
      <c r="F159" s="42" t="e">
        <f>VLOOKUP(C159,【最新】商品一覧!C:M,4,FALSE)</f>
        <v>#N/A</v>
      </c>
      <c r="G159" s="43" t="e">
        <f>VLOOKUP(C159,【最新】商品一覧!C:M,5,FALSE)&amp;""</f>
        <v>#N/A</v>
      </c>
      <c r="H159" s="43" t="e">
        <f>VLOOKUP(C159,【最新】商品一覧!C:M,6,FALSE)&amp;""</f>
        <v>#N/A</v>
      </c>
      <c r="I159" s="42" t="e">
        <f>VLOOKUP(C159,【最新】商品一覧!C:M,7,FALSE)&amp;""</f>
        <v>#N/A</v>
      </c>
      <c r="J159" s="44" t="e">
        <f>VLOOKUP(C159,【最新】商品一覧!C:M,8,FALSE)</f>
        <v>#N/A</v>
      </c>
      <c r="K159" s="45" t="str">
        <f>IFERROR(VLOOKUP(テーブル17[[#This Row],[品番]],【最新】商品一覧!C:M,9,FALSE),"")</f>
        <v/>
      </c>
      <c r="L159" s="46" t="e">
        <f>VLOOKUP(C159,【最新】商品一覧!C:M,12,FALSE)&amp;""</f>
        <v>#N/A</v>
      </c>
    </row>
    <row r="160" spans="3:12">
      <c r="C160" s="180"/>
      <c r="D160" s="41" t="e">
        <f>VLOOKUP(C160,【最新】商品一覧!C:M,2,FALSE)</f>
        <v>#N/A</v>
      </c>
      <c r="E160" s="42" t="e">
        <f>VLOOKUP(C160,【最新】商品一覧!C:M,3,FALSE)</f>
        <v>#N/A</v>
      </c>
      <c r="F160" s="42" t="e">
        <f>VLOOKUP(C160,【最新】商品一覧!C:M,4,FALSE)</f>
        <v>#N/A</v>
      </c>
      <c r="G160" s="43" t="e">
        <f>VLOOKUP(C160,【最新】商品一覧!C:M,5,FALSE)&amp;""</f>
        <v>#N/A</v>
      </c>
      <c r="H160" s="43" t="e">
        <f>VLOOKUP(C160,【最新】商品一覧!C:M,6,FALSE)&amp;""</f>
        <v>#N/A</v>
      </c>
      <c r="I160" s="42" t="e">
        <f>VLOOKUP(C160,【最新】商品一覧!C:M,7,FALSE)&amp;""</f>
        <v>#N/A</v>
      </c>
      <c r="J160" s="44" t="e">
        <f>VLOOKUP(C160,【最新】商品一覧!C:M,8,FALSE)</f>
        <v>#N/A</v>
      </c>
      <c r="K160" s="45" t="str">
        <f>IFERROR(VLOOKUP(テーブル17[[#This Row],[品番]],【最新】商品一覧!C:M,9,FALSE),"")</f>
        <v/>
      </c>
      <c r="L160" s="46" t="e">
        <f>VLOOKUP(C160,【最新】商品一覧!C:M,12,FALSE)&amp;""</f>
        <v>#N/A</v>
      </c>
    </row>
    <row r="161" spans="3:12">
      <c r="C161" s="180"/>
      <c r="D161" s="41" t="e">
        <f>VLOOKUP(C161,【最新】商品一覧!C:M,2,FALSE)</f>
        <v>#N/A</v>
      </c>
      <c r="E161" s="42" t="e">
        <f>VLOOKUP(C161,【最新】商品一覧!C:M,3,FALSE)</f>
        <v>#N/A</v>
      </c>
      <c r="F161" s="42" t="e">
        <f>VLOOKUP(C161,【最新】商品一覧!C:M,4,FALSE)</f>
        <v>#N/A</v>
      </c>
      <c r="G161" s="43" t="e">
        <f>VLOOKUP(C161,【最新】商品一覧!C:M,5,FALSE)&amp;""</f>
        <v>#N/A</v>
      </c>
      <c r="H161" s="43" t="e">
        <f>VLOOKUP(C161,【最新】商品一覧!C:M,6,FALSE)&amp;""</f>
        <v>#N/A</v>
      </c>
      <c r="I161" s="42" t="e">
        <f>VLOOKUP(C161,【最新】商品一覧!C:M,7,FALSE)&amp;""</f>
        <v>#N/A</v>
      </c>
      <c r="J161" s="44" t="e">
        <f>VLOOKUP(C161,【最新】商品一覧!C:M,8,FALSE)</f>
        <v>#N/A</v>
      </c>
      <c r="K161" s="45" t="str">
        <f>IFERROR(VLOOKUP(テーブル17[[#This Row],[品番]],【最新】商品一覧!C:M,9,FALSE),"")</f>
        <v/>
      </c>
      <c r="L161" s="46" t="e">
        <f>VLOOKUP(C161,【最新】商品一覧!C:M,12,FALSE)&amp;""</f>
        <v>#N/A</v>
      </c>
    </row>
    <row r="162" spans="3:12">
      <c r="C162" s="180"/>
      <c r="D162" s="41" t="e">
        <f>VLOOKUP(C162,【最新】商品一覧!C:M,2,FALSE)</f>
        <v>#N/A</v>
      </c>
      <c r="E162" s="42" t="e">
        <f>VLOOKUP(C162,【最新】商品一覧!C:M,3,FALSE)</f>
        <v>#N/A</v>
      </c>
      <c r="F162" s="42" t="e">
        <f>VLOOKUP(C162,【最新】商品一覧!C:M,4,FALSE)</f>
        <v>#N/A</v>
      </c>
      <c r="G162" s="43" t="e">
        <f>VLOOKUP(C162,【最新】商品一覧!C:M,5,FALSE)&amp;""</f>
        <v>#N/A</v>
      </c>
      <c r="H162" s="43" t="e">
        <f>VLOOKUP(C162,【最新】商品一覧!C:M,6,FALSE)&amp;""</f>
        <v>#N/A</v>
      </c>
      <c r="I162" s="42" t="e">
        <f>VLOOKUP(C162,【最新】商品一覧!C:M,7,FALSE)&amp;""</f>
        <v>#N/A</v>
      </c>
      <c r="J162" s="44" t="e">
        <f>VLOOKUP(C162,【最新】商品一覧!C:M,8,FALSE)</f>
        <v>#N/A</v>
      </c>
      <c r="K162" s="45" t="str">
        <f>IFERROR(VLOOKUP(テーブル17[[#This Row],[品番]],【最新】商品一覧!C:M,9,FALSE),"")</f>
        <v/>
      </c>
      <c r="L162" s="46" t="e">
        <f>VLOOKUP(C162,【最新】商品一覧!C:M,12,FALSE)&amp;""</f>
        <v>#N/A</v>
      </c>
    </row>
    <row r="163" spans="3:12">
      <c r="C163" s="180"/>
      <c r="D163" s="41" t="e">
        <f>VLOOKUP(C163,【最新】商品一覧!C:M,2,FALSE)</f>
        <v>#N/A</v>
      </c>
      <c r="E163" s="42" t="e">
        <f>VLOOKUP(C163,【最新】商品一覧!C:M,3,FALSE)</f>
        <v>#N/A</v>
      </c>
      <c r="F163" s="42" t="e">
        <f>VLOOKUP(C163,【最新】商品一覧!C:M,4,FALSE)</f>
        <v>#N/A</v>
      </c>
      <c r="G163" s="43" t="e">
        <f>VLOOKUP(C163,【最新】商品一覧!C:M,5,FALSE)&amp;""</f>
        <v>#N/A</v>
      </c>
      <c r="H163" s="43" t="e">
        <f>VLOOKUP(C163,【最新】商品一覧!C:M,6,FALSE)&amp;""</f>
        <v>#N/A</v>
      </c>
      <c r="I163" s="42" t="e">
        <f>VLOOKUP(C163,【最新】商品一覧!C:M,7,FALSE)&amp;""</f>
        <v>#N/A</v>
      </c>
      <c r="J163" s="44" t="e">
        <f>VLOOKUP(C163,【最新】商品一覧!C:M,8,FALSE)</f>
        <v>#N/A</v>
      </c>
      <c r="K163" s="45" t="str">
        <f>IFERROR(VLOOKUP(テーブル17[[#This Row],[品番]],【最新】商品一覧!C:M,9,FALSE),"")</f>
        <v/>
      </c>
      <c r="L163" s="46" t="e">
        <f>VLOOKUP(C163,【最新】商品一覧!C:M,12,FALSE)&amp;""</f>
        <v>#N/A</v>
      </c>
    </row>
    <row r="164" spans="3:12">
      <c r="C164" s="180"/>
      <c r="D164" s="41" t="e">
        <f>VLOOKUP(C164,【最新】商品一覧!C:M,2,FALSE)</f>
        <v>#N/A</v>
      </c>
      <c r="E164" s="42" t="e">
        <f>VLOOKUP(C164,【最新】商品一覧!C:M,3,FALSE)</f>
        <v>#N/A</v>
      </c>
      <c r="F164" s="42" t="e">
        <f>VLOOKUP(C164,【最新】商品一覧!C:M,4,FALSE)</f>
        <v>#N/A</v>
      </c>
      <c r="G164" s="43" t="e">
        <f>VLOOKUP(C164,【最新】商品一覧!C:M,5,FALSE)&amp;""</f>
        <v>#N/A</v>
      </c>
      <c r="H164" s="43" t="e">
        <f>VLOOKUP(C164,【最新】商品一覧!C:M,6,FALSE)&amp;""</f>
        <v>#N/A</v>
      </c>
      <c r="I164" s="42" t="e">
        <f>VLOOKUP(C164,【最新】商品一覧!C:M,7,FALSE)&amp;""</f>
        <v>#N/A</v>
      </c>
      <c r="J164" s="44" t="e">
        <f>VLOOKUP(C164,【最新】商品一覧!C:M,8,FALSE)</f>
        <v>#N/A</v>
      </c>
      <c r="K164" s="45" t="str">
        <f>IFERROR(VLOOKUP(テーブル17[[#This Row],[品番]],【最新】商品一覧!C:M,9,FALSE),"")</f>
        <v/>
      </c>
      <c r="L164" s="46" t="e">
        <f>VLOOKUP(C164,【最新】商品一覧!C:M,12,FALSE)&amp;""</f>
        <v>#N/A</v>
      </c>
    </row>
    <row r="165" spans="3:12">
      <c r="C165" s="180"/>
      <c r="D165" s="41" t="e">
        <f>VLOOKUP(C165,【最新】商品一覧!C:M,2,FALSE)</f>
        <v>#N/A</v>
      </c>
      <c r="E165" s="42" t="e">
        <f>VLOOKUP(C165,【最新】商品一覧!C:M,3,FALSE)</f>
        <v>#N/A</v>
      </c>
      <c r="F165" s="42" t="e">
        <f>VLOOKUP(C165,【最新】商品一覧!C:M,4,FALSE)</f>
        <v>#N/A</v>
      </c>
      <c r="G165" s="43" t="e">
        <f>VLOOKUP(C165,【最新】商品一覧!C:M,5,FALSE)&amp;""</f>
        <v>#N/A</v>
      </c>
      <c r="H165" s="43" t="e">
        <f>VLOOKUP(C165,【最新】商品一覧!C:M,6,FALSE)&amp;""</f>
        <v>#N/A</v>
      </c>
      <c r="I165" s="42" t="e">
        <f>VLOOKUP(C165,【最新】商品一覧!C:M,7,FALSE)&amp;""</f>
        <v>#N/A</v>
      </c>
      <c r="J165" s="44" t="e">
        <f>VLOOKUP(C165,【最新】商品一覧!C:M,8,FALSE)</f>
        <v>#N/A</v>
      </c>
      <c r="K165" s="45" t="str">
        <f>IFERROR(VLOOKUP(テーブル17[[#This Row],[品番]],【最新】商品一覧!C:M,9,FALSE),"")</f>
        <v/>
      </c>
      <c r="L165" s="46" t="e">
        <f>VLOOKUP(C165,【最新】商品一覧!C:M,12,FALSE)&amp;""</f>
        <v>#N/A</v>
      </c>
    </row>
    <row r="166" spans="3:12">
      <c r="C166" s="180"/>
      <c r="D166" s="41" t="e">
        <f>VLOOKUP(C166,【最新】商品一覧!C:M,2,FALSE)</f>
        <v>#N/A</v>
      </c>
      <c r="E166" s="42" t="e">
        <f>VLOOKUP(C166,【最新】商品一覧!C:M,3,FALSE)</f>
        <v>#N/A</v>
      </c>
      <c r="F166" s="42" t="e">
        <f>VLOOKUP(C166,【最新】商品一覧!C:M,4,FALSE)</f>
        <v>#N/A</v>
      </c>
      <c r="G166" s="43" t="e">
        <f>VLOOKUP(C166,【最新】商品一覧!C:M,5,FALSE)&amp;""</f>
        <v>#N/A</v>
      </c>
      <c r="H166" s="43" t="e">
        <f>VLOOKUP(C166,【最新】商品一覧!C:M,6,FALSE)&amp;""</f>
        <v>#N/A</v>
      </c>
      <c r="I166" s="42" t="e">
        <f>VLOOKUP(C166,【最新】商品一覧!C:M,7,FALSE)&amp;""</f>
        <v>#N/A</v>
      </c>
      <c r="J166" s="44" t="e">
        <f>VLOOKUP(C166,【最新】商品一覧!C:M,8,FALSE)</f>
        <v>#N/A</v>
      </c>
      <c r="K166" s="45" t="str">
        <f>IFERROR(VLOOKUP(テーブル17[[#This Row],[品番]],【最新】商品一覧!C:M,9,FALSE),"")</f>
        <v/>
      </c>
      <c r="L166" s="46" t="e">
        <f>VLOOKUP(C166,【最新】商品一覧!C:M,12,FALSE)&amp;""</f>
        <v>#N/A</v>
      </c>
    </row>
    <row r="167" spans="3:12">
      <c r="C167" s="180"/>
      <c r="D167" s="41" t="e">
        <f>VLOOKUP(C167,【最新】商品一覧!C:M,2,FALSE)</f>
        <v>#N/A</v>
      </c>
      <c r="E167" s="42" t="e">
        <f>VLOOKUP(C167,【最新】商品一覧!C:M,3,FALSE)</f>
        <v>#N/A</v>
      </c>
      <c r="F167" s="42" t="e">
        <f>VLOOKUP(C167,【最新】商品一覧!C:M,4,FALSE)</f>
        <v>#N/A</v>
      </c>
      <c r="G167" s="43" t="e">
        <f>VLOOKUP(C167,【最新】商品一覧!C:M,5,FALSE)&amp;""</f>
        <v>#N/A</v>
      </c>
      <c r="H167" s="43" t="e">
        <f>VLOOKUP(C167,【最新】商品一覧!C:M,6,FALSE)&amp;""</f>
        <v>#N/A</v>
      </c>
      <c r="I167" s="42" t="e">
        <f>VLOOKUP(C167,【最新】商品一覧!C:M,7,FALSE)&amp;""</f>
        <v>#N/A</v>
      </c>
      <c r="J167" s="44" t="e">
        <f>VLOOKUP(C167,【最新】商品一覧!C:M,8,FALSE)</f>
        <v>#N/A</v>
      </c>
      <c r="K167" s="45" t="str">
        <f>IFERROR(VLOOKUP(テーブル17[[#This Row],[品番]],【最新】商品一覧!C:M,9,FALSE),"")</f>
        <v/>
      </c>
      <c r="L167" s="46" t="e">
        <f>VLOOKUP(C167,【最新】商品一覧!C:M,12,FALSE)&amp;""</f>
        <v>#N/A</v>
      </c>
    </row>
    <row r="168" spans="3:12">
      <c r="C168" s="180"/>
      <c r="D168" s="41" t="e">
        <f>VLOOKUP(C168,【最新】商品一覧!C:M,2,FALSE)</f>
        <v>#N/A</v>
      </c>
      <c r="E168" s="42" t="e">
        <f>VLOOKUP(C168,【最新】商品一覧!C:M,3,FALSE)</f>
        <v>#N/A</v>
      </c>
      <c r="F168" s="42" t="e">
        <f>VLOOKUP(C168,【最新】商品一覧!C:M,4,FALSE)</f>
        <v>#N/A</v>
      </c>
      <c r="G168" s="43" t="e">
        <f>VLOOKUP(C168,【最新】商品一覧!C:M,5,FALSE)&amp;""</f>
        <v>#N/A</v>
      </c>
      <c r="H168" s="43" t="e">
        <f>VLOOKUP(C168,【最新】商品一覧!C:M,6,FALSE)&amp;""</f>
        <v>#N/A</v>
      </c>
      <c r="I168" s="42" t="e">
        <f>VLOOKUP(C168,【最新】商品一覧!C:M,7,FALSE)&amp;""</f>
        <v>#N/A</v>
      </c>
      <c r="J168" s="44" t="e">
        <f>VLOOKUP(C168,【最新】商品一覧!C:M,8,FALSE)</f>
        <v>#N/A</v>
      </c>
      <c r="K168" s="45" t="str">
        <f>IFERROR(VLOOKUP(テーブル17[[#This Row],[品番]],【最新】商品一覧!C:M,9,FALSE),"")</f>
        <v/>
      </c>
      <c r="L168" s="46" t="e">
        <f>VLOOKUP(C168,【最新】商品一覧!C:M,12,FALSE)&amp;""</f>
        <v>#N/A</v>
      </c>
    </row>
    <row r="169" spans="3:12">
      <c r="C169" s="180"/>
      <c r="D169" s="41" t="e">
        <f>VLOOKUP(C169,【最新】商品一覧!C:M,2,FALSE)</f>
        <v>#N/A</v>
      </c>
      <c r="E169" s="42" t="e">
        <f>VLOOKUP(C169,【最新】商品一覧!C:M,3,FALSE)</f>
        <v>#N/A</v>
      </c>
      <c r="F169" s="42" t="e">
        <f>VLOOKUP(C169,【最新】商品一覧!C:M,4,FALSE)</f>
        <v>#N/A</v>
      </c>
      <c r="G169" s="43" t="e">
        <f>VLOOKUP(C169,【最新】商品一覧!C:M,5,FALSE)&amp;""</f>
        <v>#N/A</v>
      </c>
      <c r="H169" s="43" t="e">
        <f>VLOOKUP(C169,【最新】商品一覧!C:M,6,FALSE)&amp;""</f>
        <v>#N/A</v>
      </c>
      <c r="I169" s="42" t="e">
        <f>VLOOKUP(C169,【最新】商品一覧!C:M,7,FALSE)&amp;""</f>
        <v>#N/A</v>
      </c>
      <c r="J169" s="44" t="e">
        <f>VLOOKUP(C169,【最新】商品一覧!C:M,8,FALSE)</f>
        <v>#N/A</v>
      </c>
      <c r="K169" s="45" t="str">
        <f>IFERROR(VLOOKUP(テーブル17[[#This Row],[品番]],【最新】商品一覧!C:M,9,FALSE),"")</f>
        <v/>
      </c>
      <c r="L169" s="46" t="e">
        <f>VLOOKUP(C169,【最新】商品一覧!C:M,12,FALSE)&amp;""</f>
        <v>#N/A</v>
      </c>
    </row>
    <row r="170" spans="3:12">
      <c r="C170" s="180"/>
      <c r="D170" s="41" t="e">
        <f>VLOOKUP(C170,【最新】商品一覧!C:M,2,FALSE)</f>
        <v>#N/A</v>
      </c>
      <c r="E170" s="42" t="e">
        <f>VLOOKUP(C170,【最新】商品一覧!C:M,3,FALSE)</f>
        <v>#N/A</v>
      </c>
      <c r="F170" s="42" t="e">
        <f>VLOOKUP(C170,【最新】商品一覧!C:M,4,FALSE)</f>
        <v>#N/A</v>
      </c>
      <c r="G170" s="43" t="e">
        <f>VLOOKUP(C170,【最新】商品一覧!C:M,5,FALSE)&amp;""</f>
        <v>#N/A</v>
      </c>
      <c r="H170" s="43" t="e">
        <f>VLOOKUP(C170,【最新】商品一覧!C:M,6,FALSE)&amp;""</f>
        <v>#N/A</v>
      </c>
      <c r="I170" s="42" t="e">
        <f>VLOOKUP(C170,【最新】商品一覧!C:M,7,FALSE)&amp;""</f>
        <v>#N/A</v>
      </c>
      <c r="J170" s="44" t="e">
        <f>VLOOKUP(C170,【最新】商品一覧!C:M,8,FALSE)</f>
        <v>#N/A</v>
      </c>
      <c r="K170" s="45" t="str">
        <f>IFERROR(VLOOKUP(テーブル17[[#This Row],[品番]],【最新】商品一覧!C:M,9,FALSE),"")</f>
        <v/>
      </c>
      <c r="L170" s="46" t="e">
        <f>VLOOKUP(C170,【最新】商品一覧!C:M,12,FALSE)&amp;""</f>
        <v>#N/A</v>
      </c>
    </row>
    <row r="171" spans="3:12">
      <c r="C171" s="180"/>
      <c r="D171" s="41" t="e">
        <f>VLOOKUP(C171,【最新】商品一覧!C:M,2,FALSE)</f>
        <v>#N/A</v>
      </c>
      <c r="E171" s="42" t="e">
        <f>VLOOKUP(C171,【最新】商品一覧!C:M,3,FALSE)</f>
        <v>#N/A</v>
      </c>
      <c r="F171" s="42" t="e">
        <f>VLOOKUP(C171,【最新】商品一覧!C:M,4,FALSE)</f>
        <v>#N/A</v>
      </c>
      <c r="G171" s="43" t="e">
        <f>VLOOKUP(C171,【最新】商品一覧!C:M,5,FALSE)&amp;""</f>
        <v>#N/A</v>
      </c>
      <c r="H171" s="43" t="e">
        <f>VLOOKUP(C171,【最新】商品一覧!C:M,6,FALSE)&amp;""</f>
        <v>#N/A</v>
      </c>
      <c r="I171" s="42" t="e">
        <f>VLOOKUP(C171,【最新】商品一覧!C:M,7,FALSE)&amp;""</f>
        <v>#N/A</v>
      </c>
      <c r="J171" s="44" t="e">
        <f>VLOOKUP(C171,【最新】商品一覧!C:M,8,FALSE)</f>
        <v>#N/A</v>
      </c>
      <c r="K171" s="45" t="str">
        <f>IFERROR(VLOOKUP(テーブル17[[#This Row],[品番]],【最新】商品一覧!C:M,9,FALSE),"")</f>
        <v/>
      </c>
      <c r="L171" s="46" t="e">
        <f>VLOOKUP(C171,【最新】商品一覧!C:M,12,FALSE)&amp;""</f>
        <v>#N/A</v>
      </c>
    </row>
    <row r="172" spans="3:12">
      <c r="C172" s="180"/>
      <c r="D172" s="41" t="e">
        <f>VLOOKUP(C172,【最新】商品一覧!C:M,2,FALSE)</f>
        <v>#N/A</v>
      </c>
      <c r="E172" s="42" t="e">
        <f>VLOOKUP(C172,【最新】商品一覧!C:M,3,FALSE)</f>
        <v>#N/A</v>
      </c>
      <c r="F172" s="42" t="e">
        <f>VLOOKUP(C172,【最新】商品一覧!C:M,4,FALSE)</f>
        <v>#N/A</v>
      </c>
      <c r="G172" s="43" t="e">
        <f>VLOOKUP(C172,【最新】商品一覧!C:M,5,FALSE)&amp;""</f>
        <v>#N/A</v>
      </c>
      <c r="H172" s="43" t="e">
        <f>VLOOKUP(C172,【最新】商品一覧!C:M,6,FALSE)&amp;""</f>
        <v>#N/A</v>
      </c>
      <c r="I172" s="42" t="e">
        <f>VLOOKUP(C172,【最新】商品一覧!C:M,7,FALSE)&amp;""</f>
        <v>#N/A</v>
      </c>
      <c r="J172" s="44" t="e">
        <f>VLOOKUP(C172,【最新】商品一覧!C:M,8,FALSE)</f>
        <v>#N/A</v>
      </c>
      <c r="K172" s="45" t="str">
        <f>IFERROR(VLOOKUP(テーブル17[[#This Row],[品番]],【最新】商品一覧!C:M,9,FALSE),"")</f>
        <v/>
      </c>
      <c r="L172" s="46" t="e">
        <f>VLOOKUP(C172,【最新】商品一覧!C:M,12,FALSE)&amp;""</f>
        <v>#N/A</v>
      </c>
    </row>
    <row r="173" spans="3:12">
      <c r="C173" s="180"/>
      <c r="D173" s="41" t="e">
        <f>VLOOKUP(C173,【最新】商品一覧!C:M,2,FALSE)</f>
        <v>#N/A</v>
      </c>
      <c r="E173" s="42" t="e">
        <f>VLOOKUP(C173,【最新】商品一覧!C:M,3,FALSE)</f>
        <v>#N/A</v>
      </c>
      <c r="F173" s="42" t="e">
        <f>VLOOKUP(C173,【最新】商品一覧!C:M,4,FALSE)</f>
        <v>#N/A</v>
      </c>
      <c r="G173" s="43" t="e">
        <f>VLOOKUP(C173,【最新】商品一覧!C:M,5,FALSE)&amp;""</f>
        <v>#N/A</v>
      </c>
      <c r="H173" s="43" t="e">
        <f>VLOOKUP(C173,【最新】商品一覧!C:M,6,FALSE)&amp;""</f>
        <v>#N/A</v>
      </c>
      <c r="I173" s="42" t="e">
        <f>VLOOKUP(C173,【最新】商品一覧!C:M,7,FALSE)&amp;""</f>
        <v>#N/A</v>
      </c>
      <c r="J173" s="44" t="e">
        <f>VLOOKUP(C173,【最新】商品一覧!C:M,8,FALSE)</f>
        <v>#N/A</v>
      </c>
      <c r="K173" s="45" t="str">
        <f>IFERROR(VLOOKUP(テーブル17[[#This Row],[品番]],【最新】商品一覧!C:M,9,FALSE),"")</f>
        <v/>
      </c>
      <c r="L173" s="46" t="e">
        <f>VLOOKUP(C173,【最新】商品一覧!C:M,12,FALSE)&amp;""</f>
        <v>#N/A</v>
      </c>
    </row>
    <row r="174" spans="3:12">
      <c r="C174" s="180"/>
      <c r="D174" s="41" t="e">
        <f>VLOOKUP(C174,【最新】商品一覧!C:M,2,FALSE)</f>
        <v>#N/A</v>
      </c>
      <c r="E174" s="42" t="e">
        <f>VLOOKUP(C174,【最新】商品一覧!C:M,3,FALSE)</f>
        <v>#N/A</v>
      </c>
      <c r="F174" s="42" t="e">
        <f>VLOOKUP(C174,【最新】商品一覧!C:M,4,FALSE)</f>
        <v>#N/A</v>
      </c>
      <c r="G174" s="43" t="e">
        <f>VLOOKUP(C174,【最新】商品一覧!C:M,5,FALSE)&amp;""</f>
        <v>#N/A</v>
      </c>
      <c r="H174" s="43" t="e">
        <f>VLOOKUP(C174,【最新】商品一覧!C:M,6,FALSE)&amp;""</f>
        <v>#N/A</v>
      </c>
      <c r="I174" s="42" t="e">
        <f>VLOOKUP(C174,【最新】商品一覧!C:M,7,FALSE)&amp;""</f>
        <v>#N/A</v>
      </c>
      <c r="J174" s="44" t="e">
        <f>VLOOKUP(C174,【最新】商品一覧!C:M,8,FALSE)</f>
        <v>#N/A</v>
      </c>
      <c r="K174" s="45" t="str">
        <f>IFERROR(VLOOKUP(テーブル17[[#This Row],[品番]],【最新】商品一覧!C:M,9,FALSE),"")</f>
        <v/>
      </c>
      <c r="L174" s="46" t="e">
        <f>VLOOKUP(C174,【最新】商品一覧!C:M,12,FALSE)&amp;""</f>
        <v>#N/A</v>
      </c>
    </row>
    <row r="175" spans="3:12">
      <c r="C175" s="180"/>
      <c r="D175" s="41" t="e">
        <f>VLOOKUP(C175,【最新】商品一覧!C:M,2,FALSE)</f>
        <v>#N/A</v>
      </c>
      <c r="E175" s="42" t="e">
        <f>VLOOKUP(C175,【最新】商品一覧!C:M,3,FALSE)</f>
        <v>#N/A</v>
      </c>
      <c r="F175" s="42" t="e">
        <f>VLOOKUP(C175,【最新】商品一覧!C:M,4,FALSE)</f>
        <v>#N/A</v>
      </c>
      <c r="G175" s="43" t="e">
        <f>VLOOKUP(C175,【最新】商品一覧!C:M,5,FALSE)&amp;""</f>
        <v>#N/A</v>
      </c>
      <c r="H175" s="43" t="e">
        <f>VLOOKUP(C175,【最新】商品一覧!C:M,6,FALSE)&amp;""</f>
        <v>#N/A</v>
      </c>
      <c r="I175" s="42" t="e">
        <f>VLOOKUP(C175,【最新】商品一覧!C:M,7,FALSE)&amp;""</f>
        <v>#N/A</v>
      </c>
      <c r="J175" s="44" t="e">
        <f>VLOOKUP(C175,【最新】商品一覧!C:M,8,FALSE)</f>
        <v>#N/A</v>
      </c>
      <c r="K175" s="45" t="str">
        <f>IFERROR(VLOOKUP(テーブル17[[#This Row],[品番]],【最新】商品一覧!C:M,9,FALSE),"")</f>
        <v/>
      </c>
      <c r="L175" s="46" t="e">
        <f>VLOOKUP(C175,【最新】商品一覧!C:M,12,FALSE)&amp;""</f>
        <v>#N/A</v>
      </c>
    </row>
    <row r="176" spans="3:12">
      <c r="C176" s="180"/>
      <c r="D176" s="41" t="e">
        <f>VLOOKUP(C176,【最新】商品一覧!C:M,2,FALSE)</f>
        <v>#N/A</v>
      </c>
      <c r="E176" s="42" t="e">
        <f>VLOOKUP(C176,【最新】商品一覧!C:M,3,FALSE)</f>
        <v>#N/A</v>
      </c>
      <c r="F176" s="42" t="e">
        <f>VLOOKUP(C176,【最新】商品一覧!C:M,4,FALSE)</f>
        <v>#N/A</v>
      </c>
      <c r="G176" s="43" t="e">
        <f>VLOOKUP(C176,【最新】商品一覧!C:M,5,FALSE)&amp;""</f>
        <v>#N/A</v>
      </c>
      <c r="H176" s="43" t="e">
        <f>VLOOKUP(C176,【最新】商品一覧!C:M,6,FALSE)&amp;""</f>
        <v>#N/A</v>
      </c>
      <c r="I176" s="42" t="e">
        <f>VLOOKUP(C176,【最新】商品一覧!C:M,7,FALSE)&amp;""</f>
        <v>#N/A</v>
      </c>
      <c r="J176" s="44" t="e">
        <f>VLOOKUP(C176,【最新】商品一覧!C:M,8,FALSE)</f>
        <v>#N/A</v>
      </c>
      <c r="K176" s="45" t="str">
        <f>IFERROR(VLOOKUP(テーブル17[[#This Row],[品番]],【最新】商品一覧!C:M,9,FALSE),"")</f>
        <v/>
      </c>
      <c r="L176" s="46" t="e">
        <f>VLOOKUP(C176,【最新】商品一覧!C:M,12,FALSE)&amp;""</f>
        <v>#N/A</v>
      </c>
    </row>
    <row r="177" spans="3:12">
      <c r="C177" s="180"/>
      <c r="D177" s="41" t="e">
        <f>VLOOKUP(C177,【最新】商品一覧!C:M,2,FALSE)</f>
        <v>#N/A</v>
      </c>
      <c r="E177" s="42" t="e">
        <f>VLOOKUP(C177,【最新】商品一覧!C:M,3,FALSE)</f>
        <v>#N/A</v>
      </c>
      <c r="F177" s="42" t="e">
        <f>VLOOKUP(C177,【最新】商品一覧!C:M,4,FALSE)</f>
        <v>#N/A</v>
      </c>
      <c r="G177" s="43" t="e">
        <f>VLOOKUP(C177,【最新】商品一覧!C:M,5,FALSE)&amp;""</f>
        <v>#N/A</v>
      </c>
      <c r="H177" s="43" t="e">
        <f>VLOOKUP(C177,【最新】商品一覧!C:M,6,FALSE)&amp;""</f>
        <v>#N/A</v>
      </c>
      <c r="I177" s="42" t="e">
        <f>VLOOKUP(C177,【最新】商品一覧!C:M,7,FALSE)&amp;""</f>
        <v>#N/A</v>
      </c>
      <c r="J177" s="44" t="e">
        <f>VLOOKUP(C177,【最新】商品一覧!C:M,8,FALSE)</f>
        <v>#N/A</v>
      </c>
      <c r="K177" s="45" t="str">
        <f>IFERROR(VLOOKUP(テーブル17[[#This Row],[品番]],【最新】商品一覧!C:M,9,FALSE),"")</f>
        <v/>
      </c>
      <c r="L177" s="46" t="e">
        <f>VLOOKUP(C177,【最新】商品一覧!C:M,12,FALSE)&amp;""</f>
        <v>#N/A</v>
      </c>
    </row>
    <row r="178" spans="3:12">
      <c r="C178" s="180"/>
      <c r="D178" s="41" t="e">
        <f>VLOOKUP(C178,【最新】商品一覧!C:M,2,FALSE)</f>
        <v>#N/A</v>
      </c>
      <c r="E178" s="42" t="e">
        <f>VLOOKUP(C178,【最新】商品一覧!C:M,3,FALSE)</f>
        <v>#N/A</v>
      </c>
      <c r="F178" s="42" t="e">
        <f>VLOOKUP(C178,【最新】商品一覧!C:M,4,FALSE)</f>
        <v>#N/A</v>
      </c>
      <c r="G178" s="43" t="e">
        <f>VLOOKUP(C178,【最新】商品一覧!C:M,5,FALSE)&amp;""</f>
        <v>#N/A</v>
      </c>
      <c r="H178" s="43" t="e">
        <f>VLOOKUP(C178,【最新】商品一覧!C:M,6,FALSE)&amp;""</f>
        <v>#N/A</v>
      </c>
      <c r="I178" s="42" t="e">
        <f>VLOOKUP(C178,【最新】商品一覧!C:M,7,FALSE)&amp;""</f>
        <v>#N/A</v>
      </c>
      <c r="J178" s="44" t="e">
        <f>VLOOKUP(C178,【最新】商品一覧!C:M,8,FALSE)</f>
        <v>#N/A</v>
      </c>
      <c r="K178" s="45" t="str">
        <f>IFERROR(VLOOKUP(テーブル17[[#This Row],[品番]],【最新】商品一覧!C:M,9,FALSE),"")</f>
        <v/>
      </c>
      <c r="L178" s="46" t="e">
        <f>VLOOKUP(C178,【最新】商品一覧!C:M,12,FALSE)&amp;""</f>
        <v>#N/A</v>
      </c>
    </row>
    <row r="179" spans="3:12">
      <c r="C179" s="180"/>
      <c r="D179" s="41" t="e">
        <f>VLOOKUP(C179,【最新】商品一覧!C:M,2,FALSE)</f>
        <v>#N/A</v>
      </c>
      <c r="E179" s="42" t="e">
        <f>VLOOKUP(C179,【最新】商品一覧!C:M,3,FALSE)</f>
        <v>#N/A</v>
      </c>
      <c r="F179" s="42" t="e">
        <f>VLOOKUP(C179,【最新】商品一覧!C:M,4,FALSE)</f>
        <v>#N/A</v>
      </c>
      <c r="G179" s="43" t="e">
        <f>VLOOKUP(C179,【最新】商品一覧!C:M,5,FALSE)&amp;""</f>
        <v>#N/A</v>
      </c>
      <c r="H179" s="43" t="e">
        <f>VLOOKUP(C179,【最新】商品一覧!C:M,6,FALSE)&amp;""</f>
        <v>#N/A</v>
      </c>
      <c r="I179" s="42" t="e">
        <f>VLOOKUP(C179,【最新】商品一覧!C:M,7,FALSE)&amp;""</f>
        <v>#N/A</v>
      </c>
      <c r="J179" s="44" t="e">
        <f>VLOOKUP(C179,【最新】商品一覧!C:M,8,FALSE)</f>
        <v>#N/A</v>
      </c>
      <c r="K179" s="45" t="str">
        <f>IFERROR(VLOOKUP(テーブル17[[#This Row],[品番]],【最新】商品一覧!C:M,9,FALSE),"")</f>
        <v/>
      </c>
      <c r="L179" s="46" t="e">
        <f>VLOOKUP(C179,【最新】商品一覧!C:M,12,FALSE)&amp;""</f>
        <v>#N/A</v>
      </c>
    </row>
    <row r="180" spans="3:12">
      <c r="C180" s="180"/>
      <c r="D180" s="41" t="e">
        <f>VLOOKUP(C180,【最新】商品一覧!C:M,2,FALSE)</f>
        <v>#N/A</v>
      </c>
      <c r="E180" s="42" t="e">
        <f>VLOOKUP(C180,【最新】商品一覧!C:M,3,FALSE)</f>
        <v>#N/A</v>
      </c>
      <c r="F180" s="42" t="e">
        <f>VLOOKUP(C180,【最新】商品一覧!C:M,4,FALSE)</f>
        <v>#N/A</v>
      </c>
      <c r="G180" s="43" t="e">
        <f>VLOOKUP(C180,【最新】商品一覧!C:M,5,FALSE)&amp;""</f>
        <v>#N/A</v>
      </c>
      <c r="H180" s="43" t="e">
        <f>VLOOKUP(C180,【最新】商品一覧!C:M,6,FALSE)&amp;""</f>
        <v>#N/A</v>
      </c>
      <c r="I180" s="42" t="e">
        <f>VLOOKUP(C180,【最新】商品一覧!C:M,7,FALSE)&amp;""</f>
        <v>#N/A</v>
      </c>
      <c r="J180" s="44" t="e">
        <f>VLOOKUP(C180,【最新】商品一覧!C:M,8,FALSE)</f>
        <v>#N/A</v>
      </c>
      <c r="K180" s="45" t="str">
        <f>IFERROR(VLOOKUP(テーブル17[[#This Row],[品番]],【最新】商品一覧!C:M,9,FALSE),"")</f>
        <v/>
      </c>
      <c r="L180" s="46" t="e">
        <f>VLOOKUP(C180,【最新】商品一覧!C:M,12,FALSE)&amp;""</f>
        <v>#N/A</v>
      </c>
    </row>
    <row r="181" spans="3:12">
      <c r="C181" s="180"/>
      <c r="D181" s="41" t="e">
        <f>VLOOKUP(C181,【最新】商品一覧!C:M,2,FALSE)</f>
        <v>#N/A</v>
      </c>
      <c r="E181" s="42" t="e">
        <f>VLOOKUP(C181,【最新】商品一覧!C:M,3,FALSE)</f>
        <v>#N/A</v>
      </c>
      <c r="F181" s="42" t="e">
        <f>VLOOKUP(C181,【最新】商品一覧!C:M,4,FALSE)</f>
        <v>#N/A</v>
      </c>
      <c r="G181" s="43" t="e">
        <f>VLOOKUP(C181,【最新】商品一覧!C:M,5,FALSE)&amp;""</f>
        <v>#N/A</v>
      </c>
      <c r="H181" s="43" t="e">
        <f>VLOOKUP(C181,【最新】商品一覧!C:M,6,FALSE)&amp;""</f>
        <v>#N/A</v>
      </c>
      <c r="I181" s="42" t="e">
        <f>VLOOKUP(C181,【最新】商品一覧!C:M,7,FALSE)&amp;""</f>
        <v>#N/A</v>
      </c>
      <c r="J181" s="44" t="e">
        <f>VLOOKUP(C181,【最新】商品一覧!C:M,8,FALSE)</f>
        <v>#N/A</v>
      </c>
      <c r="K181" s="45" t="str">
        <f>IFERROR(VLOOKUP(テーブル17[[#This Row],[品番]],【最新】商品一覧!C:M,9,FALSE),"")</f>
        <v/>
      </c>
      <c r="L181" s="46" t="e">
        <f>VLOOKUP(C181,【最新】商品一覧!C:M,12,FALSE)&amp;""</f>
        <v>#N/A</v>
      </c>
    </row>
    <row r="182" spans="3:12">
      <c r="C182" s="180"/>
      <c r="D182" s="41" t="e">
        <f>VLOOKUP(C182,【最新】商品一覧!C:M,2,FALSE)</f>
        <v>#N/A</v>
      </c>
      <c r="E182" s="42" t="e">
        <f>VLOOKUP(C182,【最新】商品一覧!C:M,3,FALSE)</f>
        <v>#N/A</v>
      </c>
      <c r="F182" s="42" t="e">
        <f>VLOOKUP(C182,【最新】商品一覧!C:M,4,FALSE)</f>
        <v>#N/A</v>
      </c>
      <c r="G182" s="43" t="e">
        <f>VLOOKUP(C182,【最新】商品一覧!C:M,5,FALSE)&amp;""</f>
        <v>#N/A</v>
      </c>
      <c r="H182" s="43" t="e">
        <f>VLOOKUP(C182,【最新】商品一覧!C:M,6,FALSE)&amp;""</f>
        <v>#N/A</v>
      </c>
      <c r="I182" s="42" t="e">
        <f>VLOOKUP(C182,【最新】商品一覧!C:M,7,FALSE)&amp;""</f>
        <v>#N/A</v>
      </c>
      <c r="J182" s="44" t="e">
        <f>VLOOKUP(C182,【最新】商品一覧!C:M,8,FALSE)</f>
        <v>#N/A</v>
      </c>
      <c r="K182" s="45" t="str">
        <f>IFERROR(VLOOKUP(テーブル17[[#This Row],[品番]],【最新】商品一覧!C:M,9,FALSE),"")</f>
        <v/>
      </c>
      <c r="L182" s="46" t="e">
        <f>VLOOKUP(C182,【最新】商品一覧!C:M,12,FALSE)&amp;""</f>
        <v>#N/A</v>
      </c>
    </row>
    <row r="183" spans="3:12">
      <c r="C183" s="180"/>
      <c r="D183" s="41" t="e">
        <f>VLOOKUP(C183,【最新】商品一覧!C:M,2,FALSE)</f>
        <v>#N/A</v>
      </c>
      <c r="E183" s="42" t="e">
        <f>VLOOKUP(C183,【最新】商品一覧!C:M,3,FALSE)</f>
        <v>#N/A</v>
      </c>
      <c r="F183" s="42" t="e">
        <f>VLOOKUP(C183,【最新】商品一覧!C:M,4,FALSE)</f>
        <v>#N/A</v>
      </c>
      <c r="G183" s="43" t="e">
        <f>VLOOKUP(C183,【最新】商品一覧!C:M,5,FALSE)&amp;""</f>
        <v>#N/A</v>
      </c>
      <c r="H183" s="43" t="e">
        <f>VLOOKUP(C183,【最新】商品一覧!C:M,6,FALSE)&amp;""</f>
        <v>#N/A</v>
      </c>
      <c r="I183" s="42" t="e">
        <f>VLOOKUP(C183,【最新】商品一覧!C:M,7,FALSE)&amp;""</f>
        <v>#N/A</v>
      </c>
      <c r="J183" s="44" t="e">
        <f>VLOOKUP(C183,【最新】商品一覧!C:M,8,FALSE)</f>
        <v>#N/A</v>
      </c>
      <c r="K183" s="45" t="str">
        <f>IFERROR(VLOOKUP(テーブル17[[#This Row],[品番]],【最新】商品一覧!C:M,9,FALSE),"")</f>
        <v/>
      </c>
      <c r="L183" s="46" t="e">
        <f>VLOOKUP(C183,【最新】商品一覧!C:M,12,FALSE)&amp;""</f>
        <v>#N/A</v>
      </c>
    </row>
    <row r="184" spans="3:12">
      <c r="C184" s="180"/>
      <c r="D184" s="41" t="e">
        <f>VLOOKUP(C184,【最新】商品一覧!C:M,2,FALSE)</f>
        <v>#N/A</v>
      </c>
      <c r="E184" s="42" t="e">
        <f>VLOOKUP(C184,【最新】商品一覧!C:M,3,FALSE)</f>
        <v>#N/A</v>
      </c>
      <c r="F184" s="42" t="e">
        <f>VLOOKUP(C184,【最新】商品一覧!C:M,4,FALSE)</f>
        <v>#N/A</v>
      </c>
      <c r="G184" s="43" t="e">
        <f>VLOOKUP(C184,【最新】商品一覧!C:M,5,FALSE)&amp;""</f>
        <v>#N/A</v>
      </c>
      <c r="H184" s="43" t="e">
        <f>VLOOKUP(C184,【最新】商品一覧!C:M,6,FALSE)&amp;""</f>
        <v>#N/A</v>
      </c>
      <c r="I184" s="42" t="e">
        <f>VLOOKUP(C184,【最新】商品一覧!C:M,7,FALSE)&amp;""</f>
        <v>#N/A</v>
      </c>
      <c r="J184" s="44" t="e">
        <f>VLOOKUP(C184,【最新】商品一覧!C:M,8,FALSE)</f>
        <v>#N/A</v>
      </c>
      <c r="K184" s="45" t="str">
        <f>IFERROR(VLOOKUP(テーブル17[[#This Row],[品番]],【最新】商品一覧!C:M,9,FALSE),"")</f>
        <v/>
      </c>
      <c r="L184" s="46" t="e">
        <f>VLOOKUP(C184,【最新】商品一覧!C:M,12,FALSE)&amp;""</f>
        <v>#N/A</v>
      </c>
    </row>
    <row r="185" spans="3:12">
      <c r="C185" s="180"/>
      <c r="D185" s="41" t="e">
        <f>VLOOKUP(C185,【最新】商品一覧!C:M,2,FALSE)</f>
        <v>#N/A</v>
      </c>
      <c r="E185" s="42" t="e">
        <f>VLOOKUP(C185,【最新】商品一覧!C:M,3,FALSE)</f>
        <v>#N/A</v>
      </c>
      <c r="F185" s="42" t="e">
        <f>VLOOKUP(C185,【最新】商品一覧!C:M,4,FALSE)</f>
        <v>#N/A</v>
      </c>
      <c r="G185" s="43" t="e">
        <f>VLOOKUP(C185,【最新】商品一覧!C:M,5,FALSE)&amp;""</f>
        <v>#N/A</v>
      </c>
      <c r="H185" s="43" t="e">
        <f>VLOOKUP(C185,【最新】商品一覧!C:M,6,FALSE)&amp;""</f>
        <v>#N/A</v>
      </c>
      <c r="I185" s="42" t="e">
        <f>VLOOKUP(C185,【最新】商品一覧!C:M,7,FALSE)&amp;""</f>
        <v>#N/A</v>
      </c>
      <c r="J185" s="44" t="e">
        <f>VLOOKUP(C185,【最新】商品一覧!C:M,8,FALSE)</f>
        <v>#N/A</v>
      </c>
      <c r="K185" s="45" t="str">
        <f>IFERROR(VLOOKUP(テーブル17[[#This Row],[品番]],【最新】商品一覧!C:M,9,FALSE),"")</f>
        <v/>
      </c>
      <c r="L185" s="46" t="e">
        <f>VLOOKUP(C185,【最新】商品一覧!C:M,12,FALSE)&amp;""</f>
        <v>#N/A</v>
      </c>
    </row>
    <row r="186" spans="3:12">
      <c r="C186" s="180"/>
      <c r="D186" s="41" t="e">
        <f>VLOOKUP(C186,【最新】商品一覧!C:M,2,FALSE)</f>
        <v>#N/A</v>
      </c>
      <c r="E186" s="42" t="e">
        <f>VLOOKUP(C186,【最新】商品一覧!C:M,3,FALSE)</f>
        <v>#N/A</v>
      </c>
      <c r="F186" s="42" t="e">
        <f>VLOOKUP(C186,【最新】商品一覧!C:M,4,FALSE)</f>
        <v>#N/A</v>
      </c>
      <c r="G186" s="43" t="e">
        <f>VLOOKUP(C186,【最新】商品一覧!C:M,5,FALSE)&amp;""</f>
        <v>#N/A</v>
      </c>
      <c r="H186" s="43" t="e">
        <f>VLOOKUP(C186,【最新】商品一覧!C:M,6,FALSE)&amp;""</f>
        <v>#N/A</v>
      </c>
      <c r="I186" s="42" t="e">
        <f>VLOOKUP(C186,【最新】商品一覧!C:M,7,FALSE)&amp;""</f>
        <v>#N/A</v>
      </c>
      <c r="J186" s="44" t="e">
        <f>VLOOKUP(C186,【最新】商品一覧!C:M,8,FALSE)</f>
        <v>#N/A</v>
      </c>
      <c r="K186" s="45" t="str">
        <f>IFERROR(VLOOKUP(テーブル17[[#This Row],[品番]],【最新】商品一覧!C:M,9,FALSE),"")</f>
        <v/>
      </c>
      <c r="L186" s="46" t="e">
        <f>VLOOKUP(C186,【最新】商品一覧!C:M,12,FALSE)&amp;""</f>
        <v>#N/A</v>
      </c>
    </row>
    <row r="187" spans="3:12">
      <c r="C187" s="180"/>
      <c r="D187" s="41" t="e">
        <f>VLOOKUP(C187,【最新】商品一覧!C:M,2,FALSE)</f>
        <v>#N/A</v>
      </c>
      <c r="E187" s="42" t="e">
        <f>VLOOKUP(C187,【最新】商品一覧!C:M,3,FALSE)</f>
        <v>#N/A</v>
      </c>
      <c r="F187" s="42" t="e">
        <f>VLOOKUP(C187,【最新】商品一覧!C:M,4,FALSE)</f>
        <v>#N/A</v>
      </c>
      <c r="G187" s="43" t="e">
        <f>VLOOKUP(C187,【最新】商品一覧!C:M,5,FALSE)&amp;""</f>
        <v>#N/A</v>
      </c>
      <c r="H187" s="43" t="e">
        <f>VLOOKUP(C187,【最新】商品一覧!C:M,6,FALSE)&amp;""</f>
        <v>#N/A</v>
      </c>
      <c r="I187" s="42" t="e">
        <f>VLOOKUP(C187,【最新】商品一覧!C:M,7,FALSE)&amp;""</f>
        <v>#N/A</v>
      </c>
      <c r="J187" s="44" t="e">
        <f>VLOOKUP(C187,【最新】商品一覧!C:M,8,FALSE)</f>
        <v>#N/A</v>
      </c>
      <c r="K187" s="45" t="str">
        <f>IFERROR(VLOOKUP(テーブル17[[#This Row],[品番]],【最新】商品一覧!C:M,9,FALSE),"")</f>
        <v/>
      </c>
      <c r="L187" s="46" t="e">
        <f>VLOOKUP(C187,【最新】商品一覧!C:M,12,FALSE)&amp;""</f>
        <v>#N/A</v>
      </c>
    </row>
    <row r="188" spans="3:12">
      <c r="C188" s="180"/>
      <c r="D188" s="41" t="e">
        <f>VLOOKUP(C188,【最新】商品一覧!C:M,2,FALSE)</f>
        <v>#N/A</v>
      </c>
      <c r="E188" s="42" t="e">
        <f>VLOOKUP(C188,【最新】商品一覧!C:M,3,FALSE)</f>
        <v>#N/A</v>
      </c>
      <c r="F188" s="42" t="e">
        <f>VLOOKUP(C188,【最新】商品一覧!C:M,4,FALSE)</f>
        <v>#N/A</v>
      </c>
      <c r="G188" s="43" t="e">
        <f>VLOOKUP(C188,【最新】商品一覧!C:M,5,FALSE)&amp;""</f>
        <v>#N/A</v>
      </c>
      <c r="H188" s="43" t="e">
        <f>VLOOKUP(C188,【最新】商品一覧!C:M,6,FALSE)&amp;""</f>
        <v>#N/A</v>
      </c>
      <c r="I188" s="42" t="e">
        <f>VLOOKUP(C188,【最新】商品一覧!C:M,7,FALSE)&amp;""</f>
        <v>#N/A</v>
      </c>
      <c r="J188" s="44" t="e">
        <f>VLOOKUP(C188,【最新】商品一覧!C:M,8,FALSE)</f>
        <v>#N/A</v>
      </c>
      <c r="K188" s="45" t="str">
        <f>IFERROR(VLOOKUP(テーブル17[[#This Row],[品番]],【最新】商品一覧!C:M,9,FALSE),"")</f>
        <v/>
      </c>
      <c r="L188" s="46" t="e">
        <f>VLOOKUP(C188,【最新】商品一覧!C:M,12,FALSE)&amp;""</f>
        <v>#N/A</v>
      </c>
    </row>
    <row r="189" spans="3:12">
      <c r="C189" s="180"/>
      <c r="D189" s="41" t="e">
        <f>VLOOKUP(C189,【最新】商品一覧!C:M,2,FALSE)</f>
        <v>#N/A</v>
      </c>
      <c r="E189" s="42" t="e">
        <f>VLOOKUP(C189,【最新】商品一覧!C:M,3,FALSE)</f>
        <v>#N/A</v>
      </c>
      <c r="F189" s="42" t="e">
        <f>VLOOKUP(C189,【最新】商品一覧!C:M,4,FALSE)</f>
        <v>#N/A</v>
      </c>
      <c r="G189" s="43" t="e">
        <f>VLOOKUP(C189,【最新】商品一覧!C:M,5,FALSE)&amp;""</f>
        <v>#N/A</v>
      </c>
      <c r="H189" s="43" t="e">
        <f>VLOOKUP(C189,【最新】商品一覧!C:M,6,FALSE)&amp;""</f>
        <v>#N/A</v>
      </c>
      <c r="I189" s="42" t="e">
        <f>VLOOKUP(C189,【最新】商品一覧!C:M,7,FALSE)&amp;""</f>
        <v>#N/A</v>
      </c>
      <c r="J189" s="44" t="e">
        <f>VLOOKUP(C189,【最新】商品一覧!C:M,8,FALSE)</f>
        <v>#N/A</v>
      </c>
      <c r="K189" s="45" t="str">
        <f>IFERROR(VLOOKUP(テーブル17[[#This Row],[品番]],【最新】商品一覧!C:M,9,FALSE),"")</f>
        <v/>
      </c>
      <c r="L189" s="46" t="e">
        <f>VLOOKUP(C189,【最新】商品一覧!C:M,12,FALSE)&amp;""</f>
        <v>#N/A</v>
      </c>
    </row>
    <row r="190" spans="3:12">
      <c r="C190" s="180"/>
      <c r="D190" s="41" t="e">
        <f>VLOOKUP(C190,【最新】商品一覧!C:M,2,FALSE)</f>
        <v>#N/A</v>
      </c>
      <c r="E190" s="42" t="e">
        <f>VLOOKUP(C190,【最新】商品一覧!C:M,3,FALSE)</f>
        <v>#N/A</v>
      </c>
      <c r="F190" s="42" t="e">
        <f>VLOOKUP(C190,【最新】商品一覧!C:M,4,FALSE)</f>
        <v>#N/A</v>
      </c>
      <c r="G190" s="43" t="e">
        <f>VLOOKUP(C190,【最新】商品一覧!C:M,5,FALSE)&amp;""</f>
        <v>#N/A</v>
      </c>
      <c r="H190" s="43" t="e">
        <f>VLOOKUP(C190,【最新】商品一覧!C:M,6,FALSE)&amp;""</f>
        <v>#N/A</v>
      </c>
      <c r="I190" s="42" t="e">
        <f>VLOOKUP(C190,【最新】商品一覧!C:M,7,FALSE)&amp;""</f>
        <v>#N/A</v>
      </c>
      <c r="J190" s="44" t="e">
        <f>VLOOKUP(C190,【最新】商品一覧!C:M,8,FALSE)</f>
        <v>#N/A</v>
      </c>
      <c r="K190" s="45" t="str">
        <f>IFERROR(VLOOKUP(テーブル17[[#This Row],[品番]],【最新】商品一覧!C:M,9,FALSE),"")</f>
        <v/>
      </c>
      <c r="L190" s="46" t="e">
        <f>VLOOKUP(C190,【最新】商品一覧!C:M,12,FALSE)&amp;""</f>
        <v>#N/A</v>
      </c>
    </row>
    <row r="191" spans="3:12">
      <c r="C191" s="180"/>
      <c r="D191" s="41" t="e">
        <f>VLOOKUP(C191,【最新】商品一覧!C:M,2,FALSE)</f>
        <v>#N/A</v>
      </c>
      <c r="E191" s="42" t="e">
        <f>VLOOKUP(C191,【最新】商品一覧!C:M,3,FALSE)</f>
        <v>#N/A</v>
      </c>
      <c r="F191" s="42" t="e">
        <f>VLOOKUP(C191,【最新】商品一覧!C:M,4,FALSE)</f>
        <v>#N/A</v>
      </c>
      <c r="G191" s="43" t="e">
        <f>VLOOKUP(C191,【最新】商品一覧!C:M,5,FALSE)&amp;""</f>
        <v>#N/A</v>
      </c>
      <c r="H191" s="43" t="e">
        <f>VLOOKUP(C191,【最新】商品一覧!C:M,6,FALSE)&amp;""</f>
        <v>#N/A</v>
      </c>
      <c r="I191" s="42" t="e">
        <f>VLOOKUP(C191,【最新】商品一覧!C:M,7,FALSE)&amp;""</f>
        <v>#N/A</v>
      </c>
      <c r="J191" s="44" t="e">
        <f>VLOOKUP(C191,【最新】商品一覧!C:M,8,FALSE)</f>
        <v>#N/A</v>
      </c>
      <c r="K191" s="45" t="str">
        <f>IFERROR(VLOOKUP(テーブル17[[#This Row],[品番]],【最新】商品一覧!C:M,9,FALSE),"")</f>
        <v/>
      </c>
      <c r="L191" s="46" t="e">
        <f>VLOOKUP(C191,【最新】商品一覧!C:M,12,FALSE)&amp;""</f>
        <v>#N/A</v>
      </c>
    </row>
    <row r="192" spans="3:12">
      <c r="C192" s="180"/>
      <c r="D192" s="41" t="e">
        <f>VLOOKUP(C192,【最新】商品一覧!C:M,2,FALSE)</f>
        <v>#N/A</v>
      </c>
      <c r="E192" s="42" t="e">
        <f>VLOOKUP(C192,【最新】商品一覧!C:M,3,FALSE)</f>
        <v>#N/A</v>
      </c>
      <c r="F192" s="42" t="e">
        <f>VLOOKUP(C192,【最新】商品一覧!C:M,4,FALSE)</f>
        <v>#N/A</v>
      </c>
      <c r="G192" s="43" t="e">
        <f>VLOOKUP(C192,【最新】商品一覧!C:M,5,FALSE)&amp;""</f>
        <v>#N/A</v>
      </c>
      <c r="H192" s="43" t="e">
        <f>VLOOKUP(C192,【最新】商品一覧!C:M,6,FALSE)&amp;""</f>
        <v>#N/A</v>
      </c>
      <c r="I192" s="42" t="e">
        <f>VLOOKUP(C192,【最新】商品一覧!C:M,7,FALSE)&amp;""</f>
        <v>#N/A</v>
      </c>
      <c r="J192" s="44" t="e">
        <f>VLOOKUP(C192,【最新】商品一覧!C:M,8,FALSE)</f>
        <v>#N/A</v>
      </c>
      <c r="K192" s="45" t="str">
        <f>IFERROR(VLOOKUP(テーブル17[[#This Row],[品番]],【最新】商品一覧!C:M,9,FALSE),"")</f>
        <v/>
      </c>
      <c r="L192" s="46" t="e">
        <f>VLOOKUP(C192,【最新】商品一覧!C:M,12,FALSE)&amp;""</f>
        <v>#N/A</v>
      </c>
    </row>
    <row r="193" spans="3:12">
      <c r="C193" s="180"/>
      <c r="D193" s="41" t="e">
        <f>VLOOKUP(C193,【最新】商品一覧!C:M,2,FALSE)</f>
        <v>#N/A</v>
      </c>
      <c r="E193" s="42" t="e">
        <f>VLOOKUP(C193,【最新】商品一覧!C:M,3,FALSE)</f>
        <v>#N/A</v>
      </c>
      <c r="F193" s="42" t="e">
        <f>VLOOKUP(C193,【最新】商品一覧!C:M,4,FALSE)</f>
        <v>#N/A</v>
      </c>
      <c r="G193" s="43" t="e">
        <f>VLOOKUP(C193,【最新】商品一覧!C:M,5,FALSE)&amp;""</f>
        <v>#N/A</v>
      </c>
      <c r="H193" s="43" t="e">
        <f>VLOOKUP(C193,【最新】商品一覧!C:M,6,FALSE)&amp;""</f>
        <v>#N/A</v>
      </c>
      <c r="I193" s="42" t="e">
        <f>VLOOKUP(C193,【最新】商品一覧!C:M,7,FALSE)&amp;""</f>
        <v>#N/A</v>
      </c>
      <c r="J193" s="44" t="e">
        <f>VLOOKUP(C193,【最新】商品一覧!C:M,8,FALSE)</f>
        <v>#N/A</v>
      </c>
      <c r="K193" s="45" t="str">
        <f>IFERROR(VLOOKUP(テーブル17[[#This Row],[品番]],【最新】商品一覧!C:M,9,FALSE),"")</f>
        <v/>
      </c>
      <c r="L193" s="46" t="e">
        <f>VLOOKUP(C193,【最新】商品一覧!C:M,12,FALSE)&amp;""</f>
        <v>#N/A</v>
      </c>
    </row>
    <row r="194" spans="3:12">
      <c r="C194" s="180"/>
      <c r="D194" s="41" t="e">
        <f>VLOOKUP(C194,【最新】商品一覧!C:M,2,FALSE)</f>
        <v>#N/A</v>
      </c>
      <c r="E194" s="42" t="e">
        <f>VLOOKUP(C194,【最新】商品一覧!C:M,3,FALSE)</f>
        <v>#N/A</v>
      </c>
      <c r="F194" s="42" t="e">
        <f>VLOOKUP(C194,【最新】商品一覧!C:M,4,FALSE)</f>
        <v>#N/A</v>
      </c>
      <c r="G194" s="43" t="e">
        <f>VLOOKUP(C194,【最新】商品一覧!C:M,5,FALSE)&amp;""</f>
        <v>#N/A</v>
      </c>
      <c r="H194" s="43" t="e">
        <f>VLOOKUP(C194,【最新】商品一覧!C:M,6,FALSE)&amp;""</f>
        <v>#N/A</v>
      </c>
      <c r="I194" s="42" t="e">
        <f>VLOOKUP(C194,【最新】商品一覧!C:M,7,FALSE)&amp;""</f>
        <v>#N/A</v>
      </c>
      <c r="J194" s="44" t="e">
        <f>VLOOKUP(C194,【最新】商品一覧!C:M,8,FALSE)</f>
        <v>#N/A</v>
      </c>
      <c r="K194" s="45" t="str">
        <f>IFERROR(VLOOKUP(テーブル17[[#This Row],[品番]],【最新】商品一覧!C:M,9,FALSE),"")</f>
        <v/>
      </c>
      <c r="L194" s="46" t="e">
        <f>VLOOKUP(C194,【最新】商品一覧!C:M,12,FALSE)&amp;""</f>
        <v>#N/A</v>
      </c>
    </row>
    <row r="195" spans="3:12">
      <c r="C195" s="180"/>
      <c r="D195" s="41" t="e">
        <f>VLOOKUP(C195,【最新】商品一覧!C:M,2,FALSE)</f>
        <v>#N/A</v>
      </c>
      <c r="E195" s="42" t="e">
        <f>VLOOKUP(C195,【最新】商品一覧!C:M,3,FALSE)</f>
        <v>#N/A</v>
      </c>
      <c r="F195" s="42" t="e">
        <f>VLOOKUP(C195,【最新】商品一覧!C:M,4,FALSE)</f>
        <v>#N/A</v>
      </c>
      <c r="G195" s="43" t="e">
        <f>VLOOKUP(C195,【最新】商品一覧!C:M,5,FALSE)&amp;""</f>
        <v>#N/A</v>
      </c>
      <c r="H195" s="43" t="e">
        <f>VLOOKUP(C195,【最新】商品一覧!C:M,6,FALSE)&amp;""</f>
        <v>#N/A</v>
      </c>
      <c r="I195" s="42" t="e">
        <f>VLOOKUP(C195,【最新】商品一覧!C:M,7,FALSE)&amp;""</f>
        <v>#N/A</v>
      </c>
      <c r="J195" s="44" t="e">
        <f>VLOOKUP(C195,【最新】商品一覧!C:M,8,FALSE)</f>
        <v>#N/A</v>
      </c>
      <c r="K195" s="45" t="str">
        <f>IFERROR(VLOOKUP(テーブル17[[#This Row],[品番]],【最新】商品一覧!C:M,9,FALSE),"")</f>
        <v/>
      </c>
      <c r="L195" s="46" t="e">
        <f>VLOOKUP(C195,【最新】商品一覧!C:M,12,FALSE)&amp;""</f>
        <v>#N/A</v>
      </c>
    </row>
    <row r="196" spans="3:12">
      <c r="C196" s="180"/>
      <c r="D196" s="41" t="e">
        <f>VLOOKUP(C196,【最新】商品一覧!C:M,2,FALSE)</f>
        <v>#N/A</v>
      </c>
      <c r="E196" s="42" t="e">
        <f>VLOOKUP(C196,【最新】商品一覧!C:M,3,FALSE)</f>
        <v>#N/A</v>
      </c>
      <c r="F196" s="42" t="e">
        <f>VLOOKUP(C196,【最新】商品一覧!C:M,4,FALSE)</f>
        <v>#N/A</v>
      </c>
      <c r="G196" s="43" t="e">
        <f>VLOOKUP(C196,【最新】商品一覧!C:M,5,FALSE)&amp;""</f>
        <v>#N/A</v>
      </c>
      <c r="H196" s="43" t="e">
        <f>VLOOKUP(C196,【最新】商品一覧!C:M,6,FALSE)&amp;""</f>
        <v>#N/A</v>
      </c>
      <c r="I196" s="42" t="e">
        <f>VLOOKUP(C196,【最新】商品一覧!C:M,7,FALSE)&amp;""</f>
        <v>#N/A</v>
      </c>
      <c r="J196" s="44" t="e">
        <f>VLOOKUP(C196,【最新】商品一覧!C:M,8,FALSE)</f>
        <v>#N/A</v>
      </c>
      <c r="K196" s="45" t="str">
        <f>IFERROR(VLOOKUP(テーブル17[[#This Row],[品番]],【最新】商品一覧!C:M,9,FALSE),"")</f>
        <v/>
      </c>
      <c r="L196" s="46" t="e">
        <f>VLOOKUP(C196,【最新】商品一覧!C:M,12,FALSE)&amp;""</f>
        <v>#N/A</v>
      </c>
    </row>
    <row r="197" spans="3:12">
      <c r="C197" s="180"/>
      <c r="D197" s="41" t="e">
        <f>VLOOKUP(C197,【最新】商品一覧!C:M,2,FALSE)</f>
        <v>#N/A</v>
      </c>
      <c r="E197" s="42" t="e">
        <f>VLOOKUP(C197,【最新】商品一覧!C:M,3,FALSE)</f>
        <v>#N/A</v>
      </c>
      <c r="F197" s="42" t="e">
        <f>VLOOKUP(C197,【最新】商品一覧!C:M,4,FALSE)</f>
        <v>#N/A</v>
      </c>
      <c r="G197" s="43" t="e">
        <f>VLOOKUP(C197,【最新】商品一覧!C:M,5,FALSE)&amp;""</f>
        <v>#N/A</v>
      </c>
      <c r="H197" s="43" t="e">
        <f>VLOOKUP(C197,【最新】商品一覧!C:M,6,FALSE)&amp;""</f>
        <v>#N/A</v>
      </c>
      <c r="I197" s="42" t="e">
        <f>VLOOKUP(C197,【最新】商品一覧!C:M,7,FALSE)&amp;""</f>
        <v>#N/A</v>
      </c>
      <c r="J197" s="44" t="e">
        <f>VLOOKUP(C197,【最新】商品一覧!C:M,8,FALSE)</f>
        <v>#N/A</v>
      </c>
      <c r="K197" s="45" t="str">
        <f>IFERROR(VLOOKUP(テーブル17[[#This Row],[品番]],【最新】商品一覧!C:M,9,FALSE),"")</f>
        <v/>
      </c>
      <c r="L197" s="46" t="e">
        <f>VLOOKUP(C197,【最新】商品一覧!C:M,12,FALSE)&amp;""</f>
        <v>#N/A</v>
      </c>
    </row>
    <row r="198" spans="3:12">
      <c r="C198" s="180"/>
      <c r="D198" s="41" t="e">
        <f>VLOOKUP(C198,【最新】商品一覧!C:M,2,FALSE)</f>
        <v>#N/A</v>
      </c>
      <c r="E198" s="42" t="e">
        <f>VLOOKUP(C198,【最新】商品一覧!C:M,3,FALSE)</f>
        <v>#N/A</v>
      </c>
      <c r="F198" s="42" t="e">
        <f>VLOOKUP(C198,【最新】商品一覧!C:M,4,FALSE)</f>
        <v>#N/A</v>
      </c>
      <c r="G198" s="43" t="e">
        <f>VLOOKUP(C198,【最新】商品一覧!C:M,5,FALSE)&amp;""</f>
        <v>#N/A</v>
      </c>
      <c r="H198" s="43" t="e">
        <f>VLOOKUP(C198,【最新】商品一覧!C:M,6,FALSE)&amp;""</f>
        <v>#N/A</v>
      </c>
      <c r="I198" s="42" t="e">
        <f>VLOOKUP(C198,【最新】商品一覧!C:M,7,FALSE)&amp;""</f>
        <v>#N/A</v>
      </c>
      <c r="J198" s="44" t="e">
        <f>VLOOKUP(C198,【最新】商品一覧!C:M,8,FALSE)</f>
        <v>#N/A</v>
      </c>
      <c r="K198" s="45" t="str">
        <f>IFERROR(VLOOKUP(テーブル17[[#This Row],[品番]],【最新】商品一覧!C:M,9,FALSE),"")</f>
        <v/>
      </c>
      <c r="L198" s="46" t="e">
        <f>VLOOKUP(C198,【最新】商品一覧!C:M,12,FALSE)&amp;""</f>
        <v>#N/A</v>
      </c>
    </row>
    <row r="199" spans="3:12">
      <c r="C199" s="180"/>
      <c r="D199" s="41" t="e">
        <f>VLOOKUP(C199,【最新】商品一覧!C:M,2,FALSE)</f>
        <v>#N/A</v>
      </c>
      <c r="E199" s="42" t="e">
        <f>VLOOKUP(C199,【最新】商品一覧!C:M,3,FALSE)</f>
        <v>#N/A</v>
      </c>
      <c r="F199" s="42" t="e">
        <f>VLOOKUP(C199,【最新】商品一覧!C:M,4,FALSE)</f>
        <v>#N/A</v>
      </c>
      <c r="G199" s="43" t="e">
        <f>VLOOKUP(C199,【最新】商品一覧!C:M,5,FALSE)&amp;""</f>
        <v>#N/A</v>
      </c>
      <c r="H199" s="43" t="e">
        <f>VLOOKUP(C199,【最新】商品一覧!C:M,6,FALSE)&amp;""</f>
        <v>#N/A</v>
      </c>
      <c r="I199" s="42" t="e">
        <f>VLOOKUP(C199,【最新】商品一覧!C:M,7,FALSE)&amp;""</f>
        <v>#N/A</v>
      </c>
      <c r="J199" s="44" t="e">
        <f>VLOOKUP(C199,【最新】商品一覧!C:M,8,FALSE)</f>
        <v>#N/A</v>
      </c>
      <c r="K199" s="45" t="str">
        <f>IFERROR(VLOOKUP(テーブル17[[#This Row],[品番]],【最新】商品一覧!C:M,9,FALSE),"")</f>
        <v/>
      </c>
      <c r="L199" s="46" t="e">
        <f>VLOOKUP(C199,【最新】商品一覧!C:M,12,FALSE)&amp;""</f>
        <v>#N/A</v>
      </c>
    </row>
    <row r="200" spans="3:12">
      <c r="C200" s="180"/>
      <c r="D200" s="41" t="e">
        <f>VLOOKUP(C200,【最新】商品一覧!C:M,2,FALSE)</f>
        <v>#N/A</v>
      </c>
      <c r="E200" s="42" t="e">
        <f>VLOOKUP(C200,【最新】商品一覧!C:M,3,FALSE)</f>
        <v>#N/A</v>
      </c>
      <c r="F200" s="42" t="e">
        <f>VLOOKUP(C200,【最新】商品一覧!C:M,4,FALSE)</f>
        <v>#N/A</v>
      </c>
      <c r="G200" s="43" t="e">
        <f>VLOOKUP(C200,【最新】商品一覧!C:M,5,FALSE)&amp;""</f>
        <v>#N/A</v>
      </c>
      <c r="H200" s="43" t="e">
        <f>VLOOKUP(C200,【最新】商品一覧!C:M,6,FALSE)&amp;""</f>
        <v>#N/A</v>
      </c>
      <c r="I200" s="42" t="e">
        <f>VLOOKUP(C200,【最新】商品一覧!C:M,7,FALSE)&amp;""</f>
        <v>#N/A</v>
      </c>
      <c r="J200" s="44" t="e">
        <f>VLOOKUP(C200,【最新】商品一覧!C:M,8,FALSE)</f>
        <v>#N/A</v>
      </c>
      <c r="K200" s="45" t="str">
        <f>IFERROR(VLOOKUP(テーブル17[[#This Row],[品番]],【最新】商品一覧!C:M,9,FALSE),"")</f>
        <v/>
      </c>
      <c r="L200" s="46" t="e">
        <f>VLOOKUP(C200,【最新】商品一覧!C:M,12,FALSE)&amp;""</f>
        <v>#N/A</v>
      </c>
    </row>
    <row r="201" spans="3:12">
      <c r="C201" s="180"/>
      <c r="D201" s="41" t="e">
        <f>VLOOKUP(C201,【最新】商品一覧!C:M,2,FALSE)</f>
        <v>#N/A</v>
      </c>
      <c r="E201" s="42" t="e">
        <f>VLOOKUP(C201,【最新】商品一覧!C:M,3,FALSE)</f>
        <v>#N/A</v>
      </c>
      <c r="F201" s="42" t="e">
        <f>VLOOKUP(C201,【最新】商品一覧!C:M,4,FALSE)</f>
        <v>#N/A</v>
      </c>
      <c r="G201" s="43" t="e">
        <f>VLOOKUP(C201,【最新】商品一覧!C:M,5,FALSE)&amp;""</f>
        <v>#N/A</v>
      </c>
      <c r="H201" s="43" t="e">
        <f>VLOOKUP(C201,【最新】商品一覧!C:M,6,FALSE)&amp;""</f>
        <v>#N/A</v>
      </c>
      <c r="I201" s="42" t="e">
        <f>VLOOKUP(C201,【最新】商品一覧!C:M,7,FALSE)&amp;""</f>
        <v>#N/A</v>
      </c>
      <c r="J201" s="44" t="e">
        <f>VLOOKUP(C201,【最新】商品一覧!C:M,8,FALSE)</f>
        <v>#N/A</v>
      </c>
      <c r="K201" s="45" t="str">
        <f>IFERROR(VLOOKUP(テーブル17[[#This Row],[品番]],【最新】商品一覧!C:M,9,FALSE),"")</f>
        <v/>
      </c>
      <c r="L201" s="46" t="e">
        <f>VLOOKUP(C201,【最新】商品一覧!C:M,12,FALSE)&amp;""</f>
        <v>#N/A</v>
      </c>
    </row>
    <row r="202" spans="3:12">
      <c r="C202" s="180"/>
      <c r="D202" s="41" t="e">
        <f>VLOOKUP(C202,【最新】商品一覧!C:M,2,FALSE)</f>
        <v>#N/A</v>
      </c>
      <c r="E202" s="42" t="e">
        <f>VLOOKUP(C202,【最新】商品一覧!C:M,3,FALSE)</f>
        <v>#N/A</v>
      </c>
      <c r="F202" s="42" t="e">
        <f>VLOOKUP(C202,【最新】商品一覧!C:M,4,FALSE)</f>
        <v>#N/A</v>
      </c>
      <c r="G202" s="43" t="e">
        <f>VLOOKUP(C202,【最新】商品一覧!C:M,5,FALSE)&amp;""</f>
        <v>#N/A</v>
      </c>
      <c r="H202" s="43" t="e">
        <f>VLOOKUP(C202,【最新】商品一覧!C:M,6,FALSE)&amp;""</f>
        <v>#N/A</v>
      </c>
      <c r="I202" s="42" t="e">
        <f>VLOOKUP(C202,【最新】商品一覧!C:M,7,FALSE)&amp;""</f>
        <v>#N/A</v>
      </c>
      <c r="J202" s="44" t="e">
        <f>VLOOKUP(C202,【最新】商品一覧!C:M,8,FALSE)</f>
        <v>#N/A</v>
      </c>
      <c r="K202" s="45" t="str">
        <f>IFERROR(VLOOKUP(テーブル17[[#This Row],[品番]],【最新】商品一覧!C:M,9,FALSE),"")</f>
        <v/>
      </c>
      <c r="L202" s="46" t="e">
        <f>VLOOKUP(C202,【最新】商品一覧!C:M,12,FALSE)&amp;""</f>
        <v>#N/A</v>
      </c>
    </row>
    <row r="203" spans="3:12">
      <c r="C203" s="180"/>
      <c r="D203" s="41" t="e">
        <f>VLOOKUP(C203,【最新】商品一覧!C:M,2,FALSE)</f>
        <v>#N/A</v>
      </c>
      <c r="E203" s="42" t="e">
        <f>VLOOKUP(C203,【最新】商品一覧!C:M,3,FALSE)</f>
        <v>#N/A</v>
      </c>
      <c r="F203" s="42" t="e">
        <f>VLOOKUP(C203,【最新】商品一覧!C:M,4,FALSE)</f>
        <v>#N/A</v>
      </c>
      <c r="G203" s="43" t="e">
        <f>VLOOKUP(C203,【最新】商品一覧!C:M,5,FALSE)&amp;""</f>
        <v>#N/A</v>
      </c>
      <c r="H203" s="43" t="e">
        <f>VLOOKUP(C203,【最新】商品一覧!C:M,6,FALSE)&amp;""</f>
        <v>#N/A</v>
      </c>
      <c r="I203" s="42" t="e">
        <f>VLOOKUP(C203,【最新】商品一覧!C:M,7,FALSE)&amp;""</f>
        <v>#N/A</v>
      </c>
      <c r="J203" s="44" t="e">
        <f>VLOOKUP(C203,【最新】商品一覧!C:M,8,FALSE)</f>
        <v>#N/A</v>
      </c>
      <c r="K203" s="45" t="str">
        <f>IFERROR(VLOOKUP(テーブル17[[#This Row],[品番]],【最新】商品一覧!C:M,9,FALSE),"")</f>
        <v/>
      </c>
      <c r="L203" s="46" t="e">
        <f>VLOOKUP(C203,【最新】商品一覧!C:M,12,FALSE)&amp;""</f>
        <v>#N/A</v>
      </c>
    </row>
    <row r="204" spans="3:12">
      <c r="C204" s="180"/>
      <c r="D204" s="41" t="e">
        <f>VLOOKUP(C204,【最新】商品一覧!C:M,2,FALSE)</f>
        <v>#N/A</v>
      </c>
      <c r="E204" s="42" t="e">
        <f>VLOOKUP(C204,【最新】商品一覧!C:M,3,FALSE)</f>
        <v>#N/A</v>
      </c>
      <c r="F204" s="42" t="e">
        <f>VLOOKUP(C204,【最新】商品一覧!C:M,4,FALSE)</f>
        <v>#N/A</v>
      </c>
      <c r="G204" s="43" t="e">
        <f>VLOOKUP(C204,【最新】商品一覧!C:M,5,FALSE)&amp;""</f>
        <v>#N/A</v>
      </c>
      <c r="H204" s="43" t="e">
        <f>VLOOKUP(C204,【最新】商品一覧!C:M,6,FALSE)&amp;""</f>
        <v>#N/A</v>
      </c>
      <c r="I204" s="42" t="e">
        <f>VLOOKUP(C204,【最新】商品一覧!C:M,7,FALSE)&amp;""</f>
        <v>#N/A</v>
      </c>
      <c r="J204" s="44" t="e">
        <f>VLOOKUP(C204,【最新】商品一覧!C:M,8,FALSE)</f>
        <v>#N/A</v>
      </c>
      <c r="K204" s="45" t="str">
        <f>IFERROR(VLOOKUP(テーブル17[[#This Row],[品番]],【最新】商品一覧!C:M,9,FALSE),"")</f>
        <v/>
      </c>
      <c r="L204" s="46" t="e">
        <f>VLOOKUP(C204,【最新】商品一覧!C:M,12,FALSE)&amp;""</f>
        <v>#N/A</v>
      </c>
    </row>
    <row r="205" spans="3:12">
      <c r="C205" s="180"/>
      <c r="D205" s="41" t="e">
        <f>VLOOKUP(C205,【最新】商品一覧!C:M,2,FALSE)</f>
        <v>#N/A</v>
      </c>
      <c r="E205" s="42" t="e">
        <f>VLOOKUP(C205,【最新】商品一覧!C:M,3,FALSE)</f>
        <v>#N/A</v>
      </c>
      <c r="F205" s="42" t="e">
        <f>VLOOKUP(C205,【最新】商品一覧!C:M,4,FALSE)</f>
        <v>#N/A</v>
      </c>
      <c r="G205" s="43" t="e">
        <f>VLOOKUP(C205,【最新】商品一覧!C:M,5,FALSE)&amp;""</f>
        <v>#N/A</v>
      </c>
      <c r="H205" s="43" t="e">
        <f>VLOOKUP(C205,【最新】商品一覧!C:M,6,FALSE)&amp;""</f>
        <v>#N/A</v>
      </c>
      <c r="I205" s="42" t="e">
        <f>VLOOKUP(C205,【最新】商品一覧!C:M,7,FALSE)&amp;""</f>
        <v>#N/A</v>
      </c>
      <c r="J205" s="44" t="e">
        <f>VLOOKUP(C205,【最新】商品一覧!C:M,8,FALSE)</f>
        <v>#N/A</v>
      </c>
      <c r="K205" s="45" t="str">
        <f>IFERROR(VLOOKUP(テーブル17[[#This Row],[品番]],【最新】商品一覧!C:M,9,FALSE),"")</f>
        <v/>
      </c>
      <c r="L205" s="46" t="e">
        <f>VLOOKUP(C205,【最新】商品一覧!C:M,12,FALSE)&amp;""</f>
        <v>#N/A</v>
      </c>
    </row>
    <row r="206" spans="3:12">
      <c r="C206" s="180"/>
      <c r="D206" s="41" t="e">
        <f>VLOOKUP(C206,【最新】商品一覧!C:M,2,FALSE)</f>
        <v>#N/A</v>
      </c>
      <c r="E206" s="42" t="e">
        <f>VLOOKUP(C206,【最新】商品一覧!C:M,3,FALSE)</f>
        <v>#N/A</v>
      </c>
      <c r="F206" s="42" t="e">
        <f>VLOOKUP(C206,【最新】商品一覧!C:M,4,FALSE)</f>
        <v>#N/A</v>
      </c>
      <c r="G206" s="43" t="e">
        <f>VLOOKUP(C206,【最新】商品一覧!C:M,5,FALSE)&amp;""</f>
        <v>#N/A</v>
      </c>
      <c r="H206" s="43" t="e">
        <f>VLOOKUP(C206,【最新】商品一覧!C:M,6,FALSE)&amp;""</f>
        <v>#N/A</v>
      </c>
      <c r="I206" s="42" t="e">
        <f>VLOOKUP(C206,【最新】商品一覧!C:M,7,FALSE)&amp;""</f>
        <v>#N/A</v>
      </c>
      <c r="J206" s="44" t="e">
        <f>VLOOKUP(C206,【最新】商品一覧!C:M,8,FALSE)</f>
        <v>#N/A</v>
      </c>
      <c r="K206" s="45" t="str">
        <f>IFERROR(VLOOKUP(テーブル17[[#This Row],[品番]],【最新】商品一覧!C:M,9,FALSE),"")</f>
        <v/>
      </c>
      <c r="L206" s="46" t="e">
        <f>VLOOKUP(C206,【最新】商品一覧!C:M,12,FALSE)&amp;""</f>
        <v>#N/A</v>
      </c>
    </row>
    <row r="207" spans="3:12">
      <c r="C207" s="180"/>
      <c r="D207" s="41" t="e">
        <f>VLOOKUP(C207,【最新】商品一覧!C:M,2,FALSE)</f>
        <v>#N/A</v>
      </c>
      <c r="E207" s="42" t="e">
        <f>VLOOKUP(C207,【最新】商品一覧!C:M,3,FALSE)</f>
        <v>#N/A</v>
      </c>
      <c r="F207" s="42" t="e">
        <f>VLOOKUP(C207,【最新】商品一覧!C:M,4,FALSE)</f>
        <v>#N/A</v>
      </c>
      <c r="G207" s="43" t="e">
        <f>VLOOKUP(C207,【最新】商品一覧!C:M,5,FALSE)&amp;""</f>
        <v>#N/A</v>
      </c>
      <c r="H207" s="43" t="e">
        <f>VLOOKUP(C207,【最新】商品一覧!C:M,6,FALSE)&amp;""</f>
        <v>#N/A</v>
      </c>
      <c r="I207" s="42" t="e">
        <f>VLOOKUP(C207,【最新】商品一覧!C:M,7,FALSE)&amp;""</f>
        <v>#N/A</v>
      </c>
      <c r="J207" s="44" t="e">
        <f>VLOOKUP(C207,【最新】商品一覧!C:M,8,FALSE)</f>
        <v>#N/A</v>
      </c>
      <c r="K207" s="45" t="str">
        <f>IFERROR(VLOOKUP(テーブル17[[#This Row],[品番]],【最新】商品一覧!C:M,9,FALSE),"")</f>
        <v/>
      </c>
      <c r="L207" s="46" t="e">
        <f>VLOOKUP(C207,【最新】商品一覧!C:M,12,FALSE)&amp;""</f>
        <v>#N/A</v>
      </c>
    </row>
    <row r="208" spans="3:12">
      <c r="C208" s="180"/>
      <c r="D208" s="41" t="e">
        <f>VLOOKUP(C208,【最新】商品一覧!C:M,2,FALSE)</f>
        <v>#N/A</v>
      </c>
      <c r="E208" s="42" t="e">
        <f>VLOOKUP(C208,【最新】商品一覧!C:M,3,FALSE)</f>
        <v>#N/A</v>
      </c>
      <c r="F208" s="42" t="e">
        <f>VLOOKUP(C208,【最新】商品一覧!C:M,4,FALSE)</f>
        <v>#N/A</v>
      </c>
      <c r="G208" s="43" t="e">
        <f>VLOOKUP(C208,【最新】商品一覧!C:M,5,FALSE)&amp;""</f>
        <v>#N/A</v>
      </c>
      <c r="H208" s="43" t="e">
        <f>VLOOKUP(C208,【最新】商品一覧!C:M,6,FALSE)&amp;""</f>
        <v>#N/A</v>
      </c>
      <c r="I208" s="42" t="e">
        <f>VLOOKUP(C208,【最新】商品一覧!C:M,7,FALSE)&amp;""</f>
        <v>#N/A</v>
      </c>
      <c r="J208" s="44" t="e">
        <f>VLOOKUP(C208,【最新】商品一覧!C:M,8,FALSE)</f>
        <v>#N/A</v>
      </c>
      <c r="K208" s="45" t="str">
        <f>IFERROR(VLOOKUP(テーブル17[[#This Row],[品番]],【最新】商品一覧!C:M,9,FALSE),"")</f>
        <v/>
      </c>
      <c r="L208" s="46" t="e">
        <f>VLOOKUP(C208,【最新】商品一覧!C:M,12,FALSE)&amp;""</f>
        <v>#N/A</v>
      </c>
    </row>
    <row r="209" spans="3:12">
      <c r="C209" s="180"/>
      <c r="D209" s="41" t="e">
        <f>VLOOKUP(C209,【最新】商品一覧!C:M,2,FALSE)</f>
        <v>#N/A</v>
      </c>
      <c r="E209" s="42" t="e">
        <f>VLOOKUP(C209,【最新】商品一覧!C:M,3,FALSE)</f>
        <v>#N/A</v>
      </c>
      <c r="F209" s="42" t="e">
        <f>VLOOKUP(C209,【最新】商品一覧!C:M,4,FALSE)</f>
        <v>#N/A</v>
      </c>
      <c r="G209" s="43" t="e">
        <f>VLOOKUP(C209,【最新】商品一覧!C:M,5,FALSE)&amp;""</f>
        <v>#N/A</v>
      </c>
      <c r="H209" s="43" t="e">
        <f>VLOOKUP(C209,【最新】商品一覧!C:M,6,FALSE)&amp;""</f>
        <v>#N/A</v>
      </c>
      <c r="I209" s="42" t="e">
        <f>VLOOKUP(C209,【最新】商品一覧!C:M,7,FALSE)&amp;""</f>
        <v>#N/A</v>
      </c>
      <c r="J209" s="44" t="e">
        <f>VLOOKUP(C209,【最新】商品一覧!C:M,8,FALSE)</f>
        <v>#N/A</v>
      </c>
      <c r="K209" s="45" t="str">
        <f>IFERROR(VLOOKUP(テーブル17[[#This Row],[品番]],【最新】商品一覧!C:M,9,FALSE),"")</f>
        <v/>
      </c>
      <c r="L209" s="46" t="e">
        <f>VLOOKUP(C209,【最新】商品一覧!C:M,12,FALSE)&amp;""</f>
        <v>#N/A</v>
      </c>
    </row>
    <row r="210" spans="3:12">
      <c r="C210" s="180"/>
      <c r="D210" s="41" t="e">
        <f>VLOOKUP(C210,【最新】商品一覧!C:M,2,FALSE)</f>
        <v>#N/A</v>
      </c>
      <c r="E210" s="42" t="e">
        <f>VLOOKUP(C210,【最新】商品一覧!C:M,3,FALSE)</f>
        <v>#N/A</v>
      </c>
      <c r="F210" s="42" t="e">
        <f>VLOOKUP(C210,【最新】商品一覧!C:M,4,FALSE)</f>
        <v>#N/A</v>
      </c>
      <c r="G210" s="43" t="e">
        <f>VLOOKUP(C210,【最新】商品一覧!C:M,5,FALSE)&amp;""</f>
        <v>#N/A</v>
      </c>
      <c r="H210" s="43" t="e">
        <f>VLOOKUP(C210,【最新】商品一覧!C:M,6,FALSE)&amp;""</f>
        <v>#N/A</v>
      </c>
      <c r="I210" s="42" t="e">
        <f>VLOOKUP(C210,【最新】商品一覧!C:M,7,FALSE)&amp;""</f>
        <v>#N/A</v>
      </c>
      <c r="J210" s="44" t="e">
        <f>VLOOKUP(C210,【最新】商品一覧!C:M,8,FALSE)</f>
        <v>#N/A</v>
      </c>
      <c r="K210" s="45" t="str">
        <f>IFERROR(VLOOKUP(テーブル17[[#This Row],[品番]],【最新】商品一覧!C:M,9,FALSE),"")</f>
        <v/>
      </c>
      <c r="L210" s="46" t="e">
        <f>VLOOKUP(C210,【最新】商品一覧!C:M,12,FALSE)&amp;""</f>
        <v>#N/A</v>
      </c>
    </row>
    <row r="211" spans="3:12">
      <c r="C211" s="180"/>
      <c r="D211" s="41" t="e">
        <f>VLOOKUP(C211,【最新】商品一覧!C:M,2,FALSE)</f>
        <v>#N/A</v>
      </c>
      <c r="E211" s="42" t="e">
        <f>VLOOKUP(C211,【最新】商品一覧!C:M,3,FALSE)</f>
        <v>#N/A</v>
      </c>
      <c r="F211" s="42" t="e">
        <f>VLOOKUP(C211,【最新】商品一覧!C:M,4,FALSE)</f>
        <v>#N/A</v>
      </c>
      <c r="G211" s="43" t="e">
        <f>VLOOKUP(C211,【最新】商品一覧!C:M,5,FALSE)&amp;""</f>
        <v>#N/A</v>
      </c>
      <c r="H211" s="43" t="e">
        <f>VLOOKUP(C211,【最新】商品一覧!C:M,6,FALSE)&amp;""</f>
        <v>#N/A</v>
      </c>
      <c r="I211" s="42" t="e">
        <f>VLOOKUP(C211,【最新】商品一覧!C:M,7,FALSE)&amp;""</f>
        <v>#N/A</v>
      </c>
      <c r="J211" s="44" t="e">
        <f>VLOOKUP(C211,【最新】商品一覧!C:M,8,FALSE)</f>
        <v>#N/A</v>
      </c>
      <c r="K211" s="45" t="str">
        <f>IFERROR(VLOOKUP(テーブル17[[#This Row],[品番]],【最新】商品一覧!C:M,9,FALSE),"")</f>
        <v/>
      </c>
      <c r="L211" s="46" t="e">
        <f>VLOOKUP(C211,【最新】商品一覧!C:M,12,FALSE)&amp;""</f>
        <v>#N/A</v>
      </c>
    </row>
    <row r="212" spans="3:12">
      <c r="C212" s="180"/>
      <c r="D212" s="41" t="e">
        <f>VLOOKUP(C212,【最新】商品一覧!C:M,2,FALSE)</f>
        <v>#N/A</v>
      </c>
      <c r="E212" s="42" t="e">
        <f>VLOOKUP(C212,【最新】商品一覧!C:M,3,FALSE)</f>
        <v>#N/A</v>
      </c>
      <c r="F212" s="42" t="e">
        <f>VLOOKUP(C212,【最新】商品一覧!C:M,4,FALSE)</f>
        <v>#N/A</v>
      </c>
      <c r="G212" s="43" t="e">
        <f>VLOOKUP(C212,【最新】商品一覧!C:M,5,FALSE)&amp;""</f>
        <v>#N/A</v>
      </c>
      <c r="H212" s="43" t="e">
        <f>VLOOKUP(C212,【最新】商品一覧!C:M,6,FALSE)&amp;""</f>
        <v>#N/A</v>
      </c>
      <c r="I212" s="42" t="e">
        <f>VLOOKUP(C212,【最新】商品一覧!C:M,7,FALSE)&amp;""</f>
        <v>#N/A</v>
      </c>
      <c r="J212" s="44" t="e">
        <f>VLOOKUP(C212,【最新】商品一覧!C:M,8,FALSE)</f>
        <v>#N/A</v>
      </c>
      <c r="K212" s="45" t="str">
        <f>IFERROR(VLOOKUP(テーブル17[[#This Row],[品番]],【最新】商品一覧!C:M,9,FALSE),"")</f>
        <v/>
      </c>
      <c r="L212" s="46" t="e">
        <f>VLOOKUP(C212,【最新】商品一覧!C:M,12,FALSE)&amp;""</f>
        <v>#N/A</v>
      </c>
    </row>
    <row r="213" spans="3:12">
      <c r="C213" s="180"/>
      <c r="D213" s="41" t="e">
        <f>VLOOKUP(C213,【最新】商品一覧!C:M,2,FALSE)</f>
        <v>#N/A</v>
      </c>
      <c r="E213" s="42" t="e">
        <f>VLOOKUP(C213,【最新】商品一覧!C:M,3,FALSE)</f>
        <v>#N/A</v>
      </c>
      <c r="F213" s="42" t="e">
        <f>VLOOKUP(C213,【最新】商品一覧!C:M,4,FALSE)</f>
        <v>#N/A</v>
      </c>
      <c r="G213" s="43" t="e">
        <f>VLOOKUP(C213,【最新】商品一覧!C:M,5,FALSE)&amp;""</f>
        <v>#N/A</v>
      </c>
      <c r="H213" s="43" t="e">
        <f>VLOOKUP(C213,【最新】商品一覧!C:M,6,FALSE)&amp;""</f>
        <v>#N/A</v>
      </c>
      <c r="I213" s="42" t="e">
        <f>VLOOKUP(C213,【最新】商品一覧!C:M,7,FALSE)&amp;""</f>
        <v>#N/A</v>
      </c>
      <c r="J213" s="44" t="e">
        <f>VLOOKUP(C213,【最新】商品一覧!C:M,8,FALSE)</f>
        <v>#N/A</v>
      </c>
      <c r="K213" s="45" t="str">
        <f>IFERROR(VLOOKUP(テーブル17[[#This Row],[品番]],【最新】商品一覧!C:M,9,FALSE),"")</f>
        <v/>
      </c>
      <c r="L213" s="46" t="e">
        <f>VLOOKUP(C213,【最新】商品一覧!C:M,12,FALSE)&amp;""</f>
        <v>#N/A</v>
      </c>
    </row>
    <row r="214" spans="3:12">
      <c r="C214" s="180"/>
      <c r="D214" s="41" t="e">
        <f>VLOOKUP(C214,【最新】商品一覧!C:M,2,FALSE)</f>
        <v>#N/A</v>
      </c>
      <c r="E214" s="42" t="e">
        <f>VLOOKUP(C214,【最新】商品一覧!C:M,3,FALSE)</f>
        <v>#N/A</v>
      </c>
      <c r="F214" s="42" t="e">
        <f>VLOOKUP(C214,【最新】商品一覧!C:M,4,FALSE)</f>
        <v>#N/A</v>
      </c>
      <c r="G214" s="43" t="e">
        <f>VLOOKUP(C214,【最新】商品一覧!C:M,5,FALSE)&amp;""</f>
        <v>#N/A</v>
      </c>
      <c r="H214" s="43" t="e">
        <f>VLOOKUP(C214,【最新】商品一覧!C:M,6,FALSE)&amp;""</f>
        <v>#N/A</v>
      </c>
      <c r="I214" s="42" t="e">
        <f>VLOOKUP(C214,【最新】商品一覧!C:M,7,FALSE)&amp;""</f>
        <v>#N/A</v>
      </c>
      <c r="J214" s="44" t="e">
        <f>VLOOKUP(C214,【最新】商品一覧!C:M,8,FALSE)</f>
        <v>#N/A</v>
      </c>
      <c r="K214" s="45" t="str">
        <f>IFERROR(VLOOKUP(テーブル17[[#This Row],[品番]],【最新】商品一覧!C:M,9,FALSE),"")</f>
        <v/>
      </c>
      <c r="L214" s="46" t="e">
        <f>VLOOKUP(C214,【最新】商品一覧!C:M,12,FALSE)&amp;""</f>
        <v>#N/A</v>
      </c>
    </row>
    <row r="215" spans="3:12">
      <c r="C215" s="180"/>
      <c r="D215" s="41" t="e">
        <f>VLOOKUP(C215,【最新】商品一覧!C:M,2,FALSE)</f>
        <v>#N/A</v>
      </c>
      <c r="E215" s="42" t="e">
        <f>VLOOKUP(C215,【最新】商品一覧!C:M,3,FALSE)</f>
        <v>#N/A</v>
      </c>
      <c r="F215" s="42" t="e">
        <f>VLOOKUP(C215,【最新】商品一覧!C:M,4,FALSE)</f>
        <v>#N/A</v>
      </c>
      <c r="G215" s="43" t="e">
        <f>VLOOKUP(C215,【最新】商品一覧!C:M,5,FALSE)&amp;""</f>
        <v>#N/A</v>
      </c>
      <c r="H215" s="43" t="e">
        <f>VLOOKUP(C215,【最新】商品一覧!C:M,6,FALSE)&amp;""</f>
        <v>#N/A</v>
      </c>
      <c r="I215" s="42" t="e">
        <f>VLOOKUP(C215,【最新】商品一覧!C:M,7,FALSE)&amp;""</f>
        <v>#N/A</v>
      </c>
      <c r="J215" s="44" t="e">
        <f>VLOOKUP(C215,【最新】商品一覧!C:M,8,FALSE)</f>
        <v>#N/A</v>
      </c>
      <c r="K215" s="45" t="str">
        <f>IFERROR(VLOOKUP(テーブル17[[#This Row],[品番]],【最新】商品一覧!C:M,9,FALSE),"")</f>
        <v/>
      </c>
      <c r="L215" s="46" t="e">
        <f>VLOOKUP(C215,【最新】商品一覧!C:M,12,FALSE)&amp;""</f>
        <v>#N/A</v>
      </c>
    </row>
    <row r="216" spans="3:12">
      <c r="C216" s="180"/>
      <c r="D216" s="41" t="e">
        <f>VLOOKUP(C216,【最新】商品一覧!C:M,2,FALSE)</f>
        <v>#N/A</v>
      </c>
      <c r="E216" s="42" t="e">
        <f>VLOOKUP(C216,【最新】商品一覧!C:M,3,FALSE)</f>
        <v>#N/A</v>
      </c>
      <c r="F216" s="42" t="e">
        <f>VLOOKUP(C216,【最新】商品一覧!C:M,4,FALSE)</f>
        <v>#N/A</v>
      </c>
      <c r="G216" s="43" t="e">
        <f>VLOOKUP(C216,【最新】商品一覧!C:M,5,FALSE)&amp;""</f>
        <v>#N/A</v>
      </c>
      <c r="H216" s="43" t="e">
        <f>VLOOKUP(C216,【最新】商品一覧!C:M,6,FALSE)&amp;""</f>
        <v>#N/A</v>
      </c>
      <c r="I216" s="42" t="e">
        <f>VLOOKUP(C216,【最新】商品一覧!C:M,7,FALSE)&amp;""</f>
        <v>#N/A</v>
      </c>
      <c r="J216" s="44" t="e">
        <f>VLOOKUP(C216,【最新】商品一覧!C:M,8,FALSE)</f>
        <v>#N/A</v>
      </c>
      <c r="K216" s="45" t="str">
        <f>IFERROR(VLOOKUP(テーブル17[[#This Row],[品番]],【最新】商品一覧!C:M,9,FALSE),"")</f>
        <v/>
      </c>
      <c r="L216" s="46" t="e">
        <f>VLOOKUP(C216,【最新】商品一覧!C:M,12,FALSE)&amp;""</f>
        <v>#N/A</v>
      </c>
    </row>
    <row r="217" spans="3:12">
      <c r="C217" s="180"/>
      <c r="D217" s="41" t="e">
        <f>VLOOKUP(C217,【最新】商品一覧!C:M,2,FALSE)</f>
        <v>#N/A</v>
      </c>
      <c r="E217" s="42" t="e">
        <f>VLOOKUP(C217,【最新】商品一覧!C:M,3,FALSE)</f>
        <v>#N/A</v>
      </c>
      <c r="F217" s="42" t="e">
        <f>VLOOKUP(C217,【最新】商品一覧!C:M,4,FALSE)</f>
        <v>#N/A</v>
      </c>
      <c r="G217" s="43" t="e">
        <f>VLOOKUP(C217,【最新】商品一覧!C:M,5,FALSE)&amp;""</f>
        <v>#N/A</v>
      </c>
      <c r="H217" s="43" t="e">
        <f>VLOOKUP(C217,【最新】商品一覧!C:M,6,FALSE)&amp;""</f>
        <v>#N/A</v>
      </c>
      <c r="I217" s="42" t="e">
        <f>VLOOKUP(C217,【最新】商品一覧!C:M,7,FALSE)&amp;""</f>
        <v>#N/A</v>
      </c>
      <c r="J217" s="44" t="e">
        <f>VLOOKUP(C217,【最新】商品一覧!C:M,8,FALSE)</f>
        <v>#N/A</v>
      </c>
      <c r="K217" s="45" t="str">
        <f>IFERROR(VLOOKUP(テーブル17[[#This Row],[品番]],【最新】商品一覧!C:M,9,FALSE),"")</f>
        <v/>
      </c>
      <c r="L217" s="46" t="e">
        <f>VLOOKUP(C217,【最新】商品一覧!C:M,12,FALSE)&amp;""</f>
        <v>#N/A</v>
      </c>
    </row>
    <row r="218" spans="3:12">
      <c r="C218" s="180"/>
      <c r="D218" s="41" t="e">
        <f>VLOOKUP(C218,【最新】商品一覧!C:M,2,FALSE)</f>
        <v>#N/A</v>
      </c>
      <c r="E218" s="42" t="e">
        <f>VLOOKUP(C218,【最新】商品一覧!C:M,3,FALSE)</f>
        <v>#N/A</v>
      </c>
      <c r="F218" s="42" t="e">
        <f>VLOOKUP(C218,【最新】商品一覧!C:M,4,FALSE)</f>
        <v>#N/A</v>
      </c>
      <c r="G218" s="43" t="e">
        <f>VLOOKUP(C218,【最新】商品一覧!C:M,5,FALSE)&amp;""</f>
        <v>#N/A</v>
      </c>
      <c r="H218" s="43" t="e">
        <f>VLOOKUP(C218,【最新】商品一覧!C:M,6,FALSE)&amp;""</f>
        <v>#N/A</v>
      </c>
      <c r="I218" s="42" t="e">
        <f>VLOOKUP(C218,【最新】商品一覧!C:M,7,FALSE)&amp;""</f>
        <v>#N/A</v>
      </c>
      <c r="J218" s="44" t="e">
        <f>VLOOKUP(C218,【最新】商品一覧!C:M,8,FALSE)</f>
        <v>#N/A</v>
      </c>
      <c r="K218" s="45" t="str">
        <f>IFERROR(VLOOKUP(テーブル17[[#This Row],[品番]],【最新】商品一覧!C:M,9,FALSE),"")</f>
        <v/>
      </c>
      <c r="L218" s="46" t="e">
        <f>VLOOKUP(C218,【最新】商品一覧!C:M,12,FALSE)&amp;""</f>
        <v>#N/A</v>
      </c>
    </row>
    <row r="219" spans="3:12">
      <c r="C219" s="180"/>
      <c r="D219" s="41" t="e">
        <f>VLOOKUP(C219,【最新】商品一覧!C:M,2,FALSE)</f>
        <v>#N/A</v>
      </c>
      <c r="E219" s="42" t="e">
        <f>VLOOKUP(C219,【最新】商品一覧!C:M,3,FALSE)</f>
        <v>#N/A</v>
      </c>
      <c r="F219" s="42" t="e">
        <f>VLOOKUP(C219,【最新】商品一覧!C:M,4,FALSE)</f>
        <v>#N/A</v>
      </c>
      <c r="G219" s="43" t="e">
        <f>VLOOKUP(C219,【最新】商品一覧!C:M,5,FALSE)&amp;""</f>
        <v>#N/A</v>
      </c>
      <c r="H219" s="43" t="e">
        <f>VLOOKUP(C219,【最新】商品一覧!C:M,6,FALSE)&amp;""</f>
        <v>#N/A</v>
      </c>
      <c r="I219" s="42" t="e">
        <f>VLOOKUP(C219,【最新】商品一覧!C:M,7,FALSE)&amp;""</f>
        <v>#N/A</v>
      </c>
      <c r="J219" s="44" t="e">
        <f>VLOOKUP(C219,【最新】商品一覧!C:M,8,FALSE)</f>
        <v>#N/A</v>
      </c>
      <c r="K219" s="45" t="str">
        <f>IFERROR(VLOOKUP(テーブル17[[#This Row],[品番]],【最新】商品一覧!C:M,9,FALSE),"")</f>
        <v/>
      </c>
      <c r="L219" s="46" t="e">
        <f>VLOOKUP(C219,【最新】商品一覧!C:M,12,FALSE)&amp;""</f>
        <v>#N/A</v>
      </c>
    </row>
    <row r="220" spans="3:12">
      <c r="C220" s="180"/>
      <c r="D220" s="41" t="e">
        <f>VLOOKUP(C220,【最新】商品一覧!C:M,2,FALSE)</f>
        <v>#N/A</v>
      </c>
      <c r="E220" s="42" t="e">
        <f>VLOOKUP(C220,【最新】商品一覧!C:M,3,FALSE)</f>
        <v>#N/A</v>
      </c>
      <c r="F220" s="42" t="e">
        <f>VLOOKUP(C220,【最新】商品一覧!C:M,4,FALSE)</f>
        <v>#N/A</v>
      </c>
      <c r="G220" s="43" t="e">
        <f>VLOOKUP(C220,【最新】商品一覧!C:M,5,FALSE)&amp;""</f>
        <v>#N/A</v>
      </c>
      <c r="H220" s="43" t="e">
        <f>VLOOKUP(C220,【最新】商品一覧!C:M,6,FALSE)&amp;""</f>
        <v>#N/A</v>
      </c>
      <c r="I220" s="42" t="e">
        <f>VLOOKUP(C220,【最新】商品一覧!C:M,7,FALSE)&amp;""</f>
        <v>#N/A</v>
      </c>
      <c r="J220" s="44" t="e">
        <f>VLOOKUP(C220,【最新】商品一覧!C:M,8,FALSE)</f>
        <v>#N/A</v>
      </c>
      <c r="K220" s="45" t="str">
        <f>IFERROR(VLOOKUP(テーブル17[[#This Row],[品番]],【最新】商品一覧!C:M,9,FALSE),"")</f>
        <v/>
      </c>
      <c r="L220" s="46" t="e">
        <f>VLOOKUP(C220,【最新】商品一覧!C:M,12,FALSE)&amp;""</f>
        <v>#N/A</v>
      </c>
    </row>
    <row r="221" spans="3:12">
      <c r="C221" s="180"/>
      <c r="D221" s="41" t="e">
        <f>VLOOKUP(C221,【最新】商品一覧!C:M,2,FALSE)</f>
        <v>#N/A</v>
      </c>
      <c r="E221" s="42" t="e">
        <f>VLOOKUP(C221,【最新】商品一覧!C:M,3,FALSE)</f>
        <v>#N/A</v>
      </c>
      <c r="F221" s="42" t="e">
        <f>VLOOKUP(C221,【最新】商品一覧!C:M,4,FALSE)</f>
        <v>#N/A</v>
      </c>
      <c r="G221" s="43" t="e">
        <f>VLOOKUP(C221,【最新】商品一覧!C:M,5,FALSE)&amp;""</f>
        <v>#N/A</v>
      </c>
      <c r="H221" s="43" t="e">
        <f>VLOOKUP(C221,【最新】商品一覧!C:M,6,FALSE)&amp;""</f>
        <v>#N/A</v>
      </c>
      <c r="I221" s="42" t="e">
        <f>VLOOKUP(C221,【最新】商品一覧!C:M,7,FALSE)&amp;""</f>
        <v>#N/A</v>
      </c>
      <c r="J221" s="44" t="e">
        <f>VLOOKUP(C221,【最新】商品一覧!C:M,8,FALSE)</f>
        <v>#N/A</v>
      </c>
      <c r="K221" s="45" t="str">
        <f>IFERROR(VLOOKUP(テーブル17[[#This Row],[品番]],【最新】商品一覧!C:M,9,FALSE),"")</f>
        <v/>
      </c>
      <c r="L221" s="46" t="e">
        <f>VLOOKUP(C221,【最新】商品一覧!C:M,12,FALSE)&amp;""</f>
        <v>#N/A</v>
      </c>
    </row>
    <row r="222" spans="3:12">
      <c r="C222" s="180"/>
      <c r="D222" s="41" t="e">
        <f>VLOOKUP(C222,【最新】商品一覧!C:M,2,FALSE)</f>
        <v>#N/A</v>
      </c>
      <c r="E222" s="42" t="e">
        <f>VLOOKUP(C222,【最新】商品一覧!C:M,3,FALSE)</f>
        <v>#N/A</v>
      </c>
      <c r="F222" s="42" t="e">
        <f>VLOOKUP(C222,【最新】商品一覧!C:M,4,FALSE)</f>
        <v>#N/A</v>
      </c>
      <c r="G222" s="43" t="e">
        <f>VLOOKUP(C222,【最新】商品一覧!C:M,5,FALSE)&amp;""</f>
        <v>#N/A</v>
      </c>
      <c r="H222" s="43" t="e">
        <f>VLOOKUP(C222,【最新】商品一覧!C:M,6,FALSE)&amp;""</f>
        <v>#N/A</v>
      </c>
      <c r="I222" s="42" t="e">
        <f>VLOOKUP(C222,【最新】商品一覧!C:M,7,FALSE)&amp;""</f>
        <v>#N/A</v>
      </c>
      <c r="J222" s="44" t="e">
        <f>VLOOKUP(C222,【最新】商品一覧!C:M,8,FALSE)</f>
        <v>#N/A</v>
      </c>
      <c r="K222" s="45" t="str">
        <f>IFERROR(VLOOKUP(テーブル17[[#This Row],[品番]],【最新】商品一覧!C:M,9,FALSE),"")</f>
        <v/>
      </c>
      <c r="L222" s="46" t="e">
        <f>VLOOKUP(C222,【最新】商品一覧!C:M,12,FALSE)&amp;""</f>
        <v>#N/A</v>
      </c>
    </row>
    <row r="223" spans="3:12">
      <c r="C223" s="180"/>
      <c r="D223" s="41" t="e">
        <f>VLOOKUP(C223,【最新】商品一覧!C:M,2,FALSE)</f>
        <v>#N/A</v>
      </c>
      <c r="E223" s="42" t="e">
        <f>VLOOKUP(C223,【最新】商品一覧!C:M,3,FALSE)</f>
        <v>#N/A</v>
      </c>
      <c r="F223" s="42" t="e">
        <f>VLOOKUP(C223,【最新】商品一覧!C:M,4,FALSE)</f>
        <v>#N/A</v>
      </c>
      <c r="G223" s="43" t="e">
        <f>VLOOKUP(C223,【最新】商品一覧!C:M,5,FALSE)&amp;""</f>
        <v>#N/A</v>
      </c>
      <c r="H223" s="43" t="e">
        <f>VLOOKUP(C223,【最新】商品一覧!C:M,6,FALSE)&amp;""</f>
        <v>#N/A</v>
      </c>
      <c r="I223" s="42" t="e">
        <f>VLOOKUP(C223,【最新】商品一覧!C:M,7,FALSE)&amp;""</f>
        <v>#N/A</v>
      </c>
      <c r="J223" s="44" t="e">
        <f>VLOOKUP(C223,【最新】商品一覧!C:M,8,FALSE)</f>
        <v>#N/A</v>
      </c>
      <c r="K223" s="45" t="str">
        <f>IFERROR(VLOOKUP(テーブル17[[#This Row],[品番]],【最新】商品一覧!C:M,9,FALSE),"")</f>
        <v/>
      </c>
      <c r="L223" s="46" t="e">
        <f>VLOOKUP(C223,【最新】商品一覧!C:M,12,FALSE)&amp;""</f>
        <v>#N/A</v>
      </c>
    </row>
    <row r="224" spans="3:12">
      <c r="C224" s="180"/>
      <c r="D224" s="41" t="e">
        <f>VLOOKUP(C224,【最新】商品一覧!C:M,2,FALSE)</f>
        <v>#N/A</v>
      </c>
      <c r="E224" s="42" t="e">
        <f>VLOOKUP(C224,【最新】商品一覧!C:M,3,FALSE)</f>
        <v>#N/A</v>
      </c>
      <c r="F224" s="42" t="e">
        <f>VLOOKUP(C224,【最新】商品一覧!C:M,4,FALSE)</f>
        <v>#N/A</v>
      </c>
      <c r="G224" s="43" t="e">
        <f>VLOOKUP(C224,【最新】商品一覧!C:M,5,FALSE)&amp;""</f>
        <v>#N/A</v>
      </c>
      <c r="H224" s="43" t="e">
        <f>VLOOKUP(C224,【最新】商品一覧!C:M,6,FALSE)&amp;""</f>
        <v>#N/A</v>
      </c>
      <c r="I224" s="42" t="e">
        <f>VLOOKUP(C224,【最新】商品一覧!C:M,7,FALSE)&amp;""</f>
        <v>#N/A</v>
      </c>
      <c r="J224" s="44" t="e">
        <f>VLOOKUP(C224,【最新】商品一覧!C:M,8,FALSE)</f>
        <v>#N/A</v>
      </c>
      <c r="K224" s="45" t="str">
        <f>IFERROR(VLOOKUP(テーブル17[[#This Row],[品番]],【最新】商品一覧!C:M,9,FALSE),"")</f>
        <v/>
      </c>
      <c r="L224" s="46" t="e">
        <f>VLOOKUP(C224,【最新】商品一覧!C:M,12,FALSE)&amp;""</f>
        <v>#N/A</v>
      </c>
    </row>
    <row r="225" spans="3:12">
      <c r="C225" s="180"/>
      <c r="D225" s="41" t="e">
        <f>VLOOKUP(C225,【最新】商品一覧!C:M,2,FALSE)</f>
        <v>#N/A</v>
      </c>
      <c r="E225" s="42" t="e">
        <f>VLOOKUP(C225,【最新】商品一覧!C:M,3,FALSE)</f>
        <v>#N/A</v>
      </c>
      <c r="F225" s="42" t="e">
        <f>VLOOKUP(C225,【最新】商品一覧!C:M,4,FALSE)</f>
        <v>#N/A</v>
      </c>
      <c r="G225" s="43" t="e">
        <f>VLOOKUP(C225,【最新】商品一覧!C:M,5,FALSE)&amp;""</f>
        <v>#N/A</v>
      </c>
      <c r="H225" s="43" t="e">
        <f>VLOOKUP(C225,【最新】商品一覧!C:M,6,FALSE)&amp;""</f>
        <v>#N/A</v>
      </c>
      <c r="I225" s="42" t="e">
        <f>VLOOKUP(C225,【最新】商品一覧!C:M,7,FALSE)&amp;""</f>
        <v>#N/A</v>
      </c>
      <c r="J225" s="44" t="e">
        <f>VLOOKUP(C225,【最新】商品一覧!C:M,8,FALSE)</f>
        <v>#N/A</v>
      </c>
      <c r="K225" s="45" t="str">
        <f>IFERROR(VLOOKUP(テーブル17[[#This Row],[品番]],【最新】商品一覧!C:M,9,FALSE),"")</f>
        <v/>
      </c>
      <c r="L225" s="46" t="e">
        <f>VLOOKUP(C225,【最新】商品一覧!C:M,12,FALSE)&amp;""</f>
        <v>#N/A</v>
      </c>
    </row>
    <row r="226" spans="3:12">
      <c r="C226" s="180"/>
      <c r="D226" s="41" t="e">
        <f>VLOOKUP(C226,【最新】商品一覧!C:M,2,FALSE)</f>
        <v>#N/A</v>
      </c>
      <c r="E226" s="42" t="e">
        <f>VLOOKUP(C226,【最新】商品一覧!C:M,3,FALSE)</f>
        <v>#N/A</v>
      </c>
      <c r="F226" s="42" t="e">
        <f>VLOOKUP(C226,【最新】商品一覧!C:M,4,FALSE)</f>
        <v>#N/A</v>
      </c>
      <c r="G226" s="43" t="e">
        <f>VLOOKUP(C226,【最新】商品一覧!C:M,5,FALSE)&amp;""</f>
        <v>#N/A</v>
      </c>
      <c r="H226" s="43" t="e">
        <f>VLOOKUP(C226,【最新】商品一覧!C:M,6,FALSE)&amp;""</f>
        <v>#N/A</v>
      </c>
      <c r="I226" s="42" t="e">
        <f>VLOOKUP(C226,【最新】商品一覧!C:M,7,FALSE)&amp;""</f>
        <v>#N/A</v>
      </c>
      <c r="J226" s="44" t="e">
        <f>VLOOKUP(C226,【最新】商品一覧!C:M,8,FALSE)</f>
        <v>#N/A</v>
      </c>
      <c r="K226" s="45" t="str">
        <f>IFERROR(VLOOKUP(テーブル17[[#This Row],[品番]],【最新】商品一覧!C:M,9,FALSE),"")</f>
        <v/>
      </c>
      <c r="L226" s="46" t="e">
        <f>VLOOKUP(C226,【最新】商品一覧!C:M,12,FALSE)&amp;""</f>
        <v>#N/A</v>
      </c>
    </row>
    <row r="227" spans="3:12">
      <c r="C227" s="180"/>
      <c r="D227" s="41" t="e">
        <f>VLOOKUP(C227,【最新】商品一覧!C:M,2,FALSE)</f>
        <v>#N/A</v>
      </c>
      <c r="E227" s="42" t="e">
        <f>VLOOKUP(C227,【最新】商品一覧!C:M,3,FALSE)</f>
        <v>#N/A</v>
      </c>
      <c r="F227" s="42" t="e">
        <f>VLOOKUP(C227,【最新】商品一覧!C:M,4,FALSE)</f>
        <v>#N/A</v>
      </c>
      <c r="G227" s="43" t="e">
        <f>VLOOKUP(C227,【最新】商品一覧!C:M,5,FALSE)&amp;""</f>
        <v>#N/A</v>
      </c>
      <c r="H227" s="43" t="e">
        <f>VLOOKUP(C227,【最新】商品一覧!C:M,6,FALSE)&amp;""</f>
        <v>#N/A</v>
      </c>
      <c r="I227" s="42" t="e">
        <f>VLOOKUP(C227,【最新】商品一覧!C:M,7,FALSE)&amp;""</f>
        <v>#N/A</v>
      </c>
      <c r="J227" s="44" t="e">
        <f>VLOOKUP(C227,【最新】商品一覧!C:M,8,FALSE)</f>
        <v>#N/A</v>
      </c>
      <c r="K227" s="45" t="str">
        <f>IFERROR(VLOOKUP(テーブル17[[#This Row],[品番]],【最新】商品一覧!C:M,9,FALSE),"")</f>
        <v/>
      </c>
      <c r="L227" s="46" t="e">
        <f>VLOOKUP(C227,【最新】商品一覧!C:M,12,FALSE)&amp;""</f>
        <v>#N/A</v>
      </c>
    </row>
    <row r="228" spans="3:12">
      <c r="C228" s="180"/>
      <c r="D228" s="41" t="e">
        <f>VLOOKUP(C228,【最新】商品一覧!C:M,2,FALSE)</f>
        <v>#N/A</v>
      </c>
      <c r="E228" s="42" t="e">
        <f>VLOOKUP(C228,【最新】商品一覧!C:M,3,FALSE)</f>
        <v>#N/A</v>
      </c>
      <c r="F228" s="42" t="e">
        <f>VLOOKUP(C228,【最新】商品一覧!C:M,4,FALSE)</f>
        <v>#N/A</v>
      </c>
      <c r="G228" s="43" t="e">
        <f>VLOOKUP(C228,【最新】商品一覧!C:M,5,FALSE)&amp;""</f>
        <v>#N/A</v>
      </c>
      <c r="H228" s="43" t="e">
        <f>VLOOKUP(C228,【最新】商品一覧!C:M,6,FALSE)&amp;""</f>
        <v>#N/A</v>
      </c>
      <c r="I228" s="42" t="e">
        <f>VLOOKUP(C228,【最新】商品一覧!C:M,7,FALSE)&amp;""</f>
        <v>#N/A</v>
      </c>
      <c r="J228" s="44" t="e">
        <f>VLOOKUP(C228,【最新】商品一覧!C:M,8,FALSE)</f>
        <v>#N/A</v>
      </c>
      <c r="K228" s="45" t="str">
        <f>IFERROR(VLOOKUP(テーブル17[[#This Row],[品番]],【最新】商品一覧!C:M,9,FALSE),"")</f>
        <v/>
      </c>
      <c r="L228" s="46" t="e">
        <f>VLOOKUP(C228,【最新】商品一覧!C:M,12,FALSE)&amp;""</f>
        <v>#N/A</v>
      </c>
    </row>
    <row r="229" spans="3:12">
      <c r="C229" s="180"/>
      <c r="D229" s="41" t="e">
        <f>VLOOKUP(C229,【最新】商品一覧!C:M,2,FALSE)</f>
        <v>#N/A</v>
      </c>
      <c r="E229" s="42" t="e">
        <f>VLOOKUP(C229,【最新】商品一覧!C:M,3,FALSE)</f>
        <v>#N/A</v>
      </c>
      <c r="F229" s="42" t="e">
        <f>VLOOKUP(C229,【最新】商品一覧!C:M,4,FALSE)</f>
        <v>#N/A</v>
      </c>
      <c r="G229" s="43" t="e">
        <f>VLOOKUP(C229,【最新】商品一覧!C:M,5,FALSE)&amp;""</f>
        <v>#N/A</v>
      </c>
      <c r="H229" s="43" t="e">
        <f>VLOOKUP(C229,【最新】商品一覧!C:M,6,FALSE)&amp;""</f>
        <v>#N/A</v>
      </c>
      <c r="I229" s="42" t="e">
        <f>VLOOKUP(C229,【最新】商品一覧!C:M,7,FALSE)&amp;""</f>
        <v>#N/A</v>
      </c>
      <c r="J229" s="44" t="e">
        <f>VLOOKUP(C229,【最新】商品一覧!C:M,8,FALSE)</f>
        <v>#N/A</v>
      </c>
      <c r="K229" s="45" t="str">
        <f>IFERROR(VLOOKUP(テーブル17[[#This Row],[品番]],【最新】商品一覧!C:M,9,FALSE),"")</f>
        <v/>
      </c>
      <c r="L229" s="46" t="e">
        <f>VLOOKUP(C229,【最新】商品一覧!C:M,12,FALSE)&amp;""</f>
        <v>#N/A</v>
      </c>
    </row>
    <row r="230" spans="3:12">
      <c r="C230" s="180"/>
      <c r="D230" s="41" t="e">
        <f>VLOOKUP(C230,【最新】商品一覧!C:M,2,FALSE)</f>
        <v>#N/A</v>
      </c>
      <c r="E230" s="42" t="e">
        <f>VLOOKUP(C230,【最新】商品一覧!C:M,3,FALSE)</f>
        <v>#N/A</v>
      </c>
      <c r="F230" s="42" t="e">
        <f>VLOOKUP(C230,【最新】商品一覧!C:M,4,FALSE)</f>
        <v>#N/A</v>
      </c>
      <c r="G230" s="43" t="e">
        <f>VLOOKUP(C230,【最新】商品一覧!C:M,5,FALSE)&amp;""</f>
        <v>#N/A</v>
      </c>
      <c r="H230" s="43" t="e">
        <f>VLOOKUP(C230,【最新】商品一覧!C:M,6,FALSE)&amp;""</f>
        <v>#N/A</v>
      </c>
      <c r="I230" s="42" t="e">
        <f>VLOOKUP(C230,【最新】商品一覧!C:M,7,FALSE)&amp;""</f>
        <v>#N/A</v>
      </c>
      <c r="J230" s="44" t="e">
        <f>VLOOKUP(C230,【最新】商品一覧!C:M,8,FALSE)</f>
        <v>#N/A</v>
      </c>
      <c r="K230" s="45" t="str">
        <f>IFERROR(VLOOKUP(テーブル17[[#This Row],[品番]],【最新】商品一覧!C:M,9,FALSE),"")</f>
        <v/>
      </c>
      <c r="L230" s="46" t="e">
        <f>VLOOKUP(C230,【最新】商品一覧!C:M,12,FALSE)&amp;""</f>
        <v>#N/A</v>
      </c>
    </row>
    <row r="231" spans="3:12">
      <c r="C231" s="180"/>
      <c r="D231" s="41" t="e">
        <f>VLOOKUP(C231,【最新】商品一覧!C:M,2,FALSE)</f>
        <v>#N/A</v>
      </c>
      <c r="E231" s="42" t="e">
        <f>VLOOKUP(C231,【最新】商品一覧!C:M,3,FALSE)</f>
        <v>#N/A</v>
      </c>
      <c r="F231" s="42" t="e">
        <f>VLOOKUP(C231,【最新】商品一覧!C:M,4,FALSE)</f>
        <v>#N/A</v>
      </c>
      <c r="G231" s="43" t="e">
        <f>VLOOKUP(C231,【最新】商品一覧!C:M,5,FALSE)&amp;""</f>
        <v>#N/A</v>
      </c>
      <c r="H231" s="43" t="e">
        <f>VLOOKUP(C231,【最新】商品一覧!C:M,6,FALSE)&amp;""</f>
        <v>#N/A</v>
      </c>
      <c r="I231" s="42" t="e">
        <f>VLOOKUP(C231,【最新】商品一覧!C:M,7,FALSE)&amp;""</f>
        <v>#N/A</v>
      </c>
      <c r="J231" s="44" t="e">
        <f>VLOOKUP(C231,【最新】商品一覧!C:M,8,FALSE)</f>
        <v>#N/A</v>
      </c>
      <c r="K231" s="45" t="str">
        <f>IFERROR(VLOOKUP(テーブル17[[#This Row],[品番]],【最新】商品一覧!C:M,9,FALSE),"")</f>
        <v/>
      </c>
      <c r="L231" s="46" t="e">
        <f>VLOOKUP(C231,【最新】商品一覧!C:M,12,FALSE)&amp;""</f>
        <v>#N/A</v>
      </c>
    </row>
    <row r="232" spans="3:12">
      <c r="C232" s="180"/>
      <c r="D232" s="41" t="e">
        <f>VLOOKUP(C232,【最新】商品一覧!C:M,2,FALSE)</f>
        <v>#N/A</v>
      </c>
      <c r="E232" s="42" t="e">
        <f>VLOOKUP(C232,【最新】商品一覧!C:M,3,FALSE)</f>
        <v>#N/A</v>
      </c>
      <c r="F232" s="42" t="e">
        <f>VLOOKUP(C232,【最新】商品一覧!C:M,4,FALSE)</f>
        <v>#N/A</v>
      </c>
      <c r="G232" s="43" t="e">
        <f>VLOOKUP(C232,【最新】商品一覧!C:M,5,FALSE)&amp;""</f>
        <v>#N/A</v>
      </c>
      <c r="H232" s="43" t="e">
        <f>VLOOKUP(C232,【最新】商品一覧!C:M,6,FALSE)&amp;""</f>
        <v>#N/A</v>
      </c>
      <c r="I232" s="42" t="e">
        <f>VLOOKUP(C232,【最新】商品一覧!C:M,7,FALSE)&amp;""</f>
        <v>#N/A</v>
      </c>
      <c r="J232" s="44" t="e">
        <f>VLOOKUP(C232,【最新】商品一覧!C:M,8,FALSE)</f>
        <v>#N/A</v>
      </c>
      <c r="K232" s="45" t="str">
        <f>IFERROR(VLOOKUP(テーブル17[[#This Row],[品番]],【最新】商品一覧!C:M,9,FALSE),"")</f>
        <v/>
      </c>
      <c r="L232" s="46" t="e">
        <f>VLOOKUP(C232,【最新】商品一覧!C:M,12,FALSE)&amp;""</f>
        <v>#N/A</v>
      </c>
    </row>
    <row r="233" spans="3:12">
      <c r="C233" s="180"/>
      <c r="D233" s="41" t="e">
        <f>VLOOKUP(C233,【最新】商品一覧!C:M,2,FALSE)</f>
        <v>#N/A</v>
      </c>
      <c r="E233" s="42" t="e">
        <f>VLOOKUP(C233,【最新】商品一覧!C:M,3,FALSE)</f>
        <v>#N/A</v>
      </c>
      <c r="F233" s="42" t="e">
        <f>VLOOKUP(C233,【最新】商品一覧!C:M,4,FALSE)</f>
        <v>#N/A</v>
      </c>
      <c r="G233" s="43" t="e">
        <f>VLOOKUP(C233,【最新】商品一覧!C:M,5,FALSE)&amp;""</f>
        <v>#N/A</v>
      </c>
      <c r="H233" s="43" t="e">
        <f>VLOOKUP(C233,【最新】商品一覧!C:M,6,FALSE)&amp;""</f>
        <v>#N/A</v>
      </c>
      <c r="I233" s="42" t="e">
        <f>VLOOKUP(C233,【最新】商品一覧!C:M,7,FALSE)&amp;""</f>
        <v>#N/A</v>
      </c>
      <c r="J233" s="44" t="e">
        <f>VLOOKUP(C233,【最新】商品一覧!C:M,8,FALSE)</f>
        <v>#N/A</v>
      </c>
      <c r="K233" s="45" t="str">
        <f>IFERROR(VLOOKUP(テーブル17[[#This Row],[品番]],【最新】商品一覧!C:M,9,FALSE),"")</f>
        <v/>
      </c>
      <c r="L233" s="46" t="e">
        <f>VLOOKUP(C233,【最新】商品一覧!C:M,12,FALSE)&amp;""</f>
        <v>#N/A</v>
      </c>
    </row>
    <row r="234" spans="3:12">
      <c r="C234" s="180"/>
      <c r="D234" s="41" t="e">
        <f>VLOOKUP(C234,【最新】商品一覧!C:M,2,FALSE)</f>
        <v>#N/A</v>
      </c>
      <c r="E234" s="42" t="e">
        <f>VLOOKUP(C234,【最新】商品一覧!C:M,3,FALSE)</f>
        <v>#N/A</v>
      </c>
      <c r="F234" s="42" t="e">
        <f>VLOOKUP(C234,【最新】商品一覧!C:M,4,FALSE)</f>
        <v>#N/A</v>
      </c>
      <c r="G234" s="43" t="e">
        <f>VLOOKUP(C234,【最新】商品一覧!C:M,5,FALSE)&amp;""</f>
        <v>#N/A</v>
      </c>
      <c r="H234" s="43" t="e">
        <f>VLOOKUP(C234,【最新】商品一覧!C:M,6,FALSE)&amp;""</f>
        <v>#N/A</v>
      </c>
      <c r="I234" s="42" t="e">
        <f>VLOOKUP(C234,【最新】商品一覧!C:M,7,FALSE)&amp;""</f>
        <v>#N/A</v>
      </c>
      <c r="J234" s="44" t="e">
        <f>VLOOKUP(C234,【最新】商品一覧!C:M,8,FALSE)</f>
        <v>#N/A</v>
      </c>
      <c r="K234" s="45" t="str">
        <f>IFERROR(VLOOKUP(テーブル17[[#This Row],[品番]],【最新】商品一覧!C:M,9,FALSE),"")</f>
        <v/>
      </c>
      <c r="L234" s="46" t="e">
        <f>VLOOKUP(C234,【最新】商品一覧!C:M,12,FALSE)&amp;""</f>
        <v>#N/A</v>
      </c>
    </row>
    <row r="235" spans="3:12">
      <c r="C235" s="180"/>
      <c r="D235" s="41" t="e">
        <f>VLOOKUP(C235,【最新】商品一覧!C:M,2,FALSE)</f>
        <v>#N/A</v>
      </c>
      <c r="E235" s="42" t="e">
        <f>VLOOKUP(C235,【最新】商品一覧!C:M,3,FALSE)</f>
        <v>#N/A</v>
      </c>
      <c r="F235" s="42" t="e">
        <f>VLOOKUP(C235,【最新】商品一覧!C:M,4,FALSE)</f>
        <v>#N/A</v>
      </c>
      <c r="G235" s="43" t="e">
        <f>VLOOKUP(C235,【最新】商品一覧!C:M,5,FALSE)&amp;""</f>
        <v>#N/A</v>
      </c>
      <c r="H235" s="43" t="e">
        <f>VLOOKUP(C235,【最新】商品一覧!C:M,6,FALSE)&amp;""</f>
        <v>#N/A</v>
      </c>
      <c r="I235" s="42" t="e">
        <f>VLOOKUP(C235,【最新】商品一覧!C:M,7,FALSE)&amp;""</f>
        <v>#N/A</v>
      </c>
      <c r="J235" s="44" t="e">
        <f>VLOOKUP(C235,【最新】商品一覧!C:M,8,FALSE)</f>
        <v>#N/A</v>
      </c>
      <c r="K235" s="45" t="str">
        <f>IFERROR(VLOOKUP(テーブル17[[#This Row],[品番]],【最新】商品一覧!C:M,9,FALSE),"")</f>
        <v/>
      </c>
      <c r="L235" s="46" t="e">
        <f>VLOOKUP(C235,【最新】商品一覧!C:M,12,FALSE)&amp;""</f>
        <v>#N/A</v>
      </c>
    </row>
    <row r="236" spans="3:12">
      <c r="C236" s="180"/>
      <c r="D236" s="41" t="e">
        <f>VLOOKUP(C236,【最新】商品一覧!C:M,2,FALSE)</f>
        <v>#N/A</v>
      </c>
      <c r="E236" s="42" t="e">
        <f>VLOOKUP(C236,【最新】商品一覧!C:M,3,FALSE)</f>
        <v>#N/A</v>
      </c>
      <c r="F236" s="42" t="e">
        <f>VLOOKUP(C236,【最新】商品一覧!C:M,4,FALSE)</f>
        <v>#N/A</v>
      </c>
      <c r="G236" s="43" t="e">
        <f>VLOOKUP(C236,【最新】商品一覧!C:M,5,FALSE)&amp;""</f>
        <v>#N/A</v>
      </c>
      <c r="H236" s="43" t="e">
        <f>VLOOKUP(C236,【最新】商品一覧!C:M,6,FALSE)&amp;""</f>
        <v>#N/A</v>
      </c>
      <c r="I236" s="42" t="e">
        <f>VLOOKUP(C236,【最新】商品一覧!C:M,7,FALSE)&amp;""</f>
        <v>#N/A</v>
      </c>
      <c r="J236" s="44" t="e">
        <f>VLOOKUP(C236,【最新】商品一覧!C:M,8,FALSE)</f>
        <v>#N/A</v>
      </c>
      <c r="K236" s="45" t="str">
        <f>IFERROR(VLOOKUP(テーブル17[[#This Row],[品番]],【最新】商品一覧!C:M,9,FALSE),"")</f>
        <v/>
      </c>
      <c r="L236" s="46" t="e">
        <f>VLOOKUP(C236,【最新】商品一覧!C:M,12,FALSE)&amp;""</f>
        <v>#N/A</v>
      </c>
    </row>
    <row r="237" spans="3:12">
      <c r="C237" s="180"/>
      <c r="D237" s="41" t="e">
        <f>VLOOKUP(C237,【最新】商品一覧!C:M,2,FALSE)</f>
        <v>#N/A</v>
      </c>
      <c r="E237" s="42" t="e">
        <f>VLOOKUP(C237,【最新】商品一覧!C:M,3,FALSE)</f>
        <v>#N/A</v>
      </c>
      <c r="F237" s="42" t="e">
        <f>VLOOKUP(C237,【最新】商品一覧!C:M,4,FALSE)</f>
        <v>#N/A</v>
      </c>
      <c r="G237" s="43" t="e">
        <f>VLOOKUP(C237,【最新】商品一覧!C:M,5,FALSE)&amp;""</f>
        <v>#N/A</v>
      </c>
      <c r="H237" s="43" t="e">
        <f>VLOOKUP(C237,【最新】商品一覧!C:M,6,FALSE)&amp;""</f>
        <v>#N/A</v>
      </c>
      <c r="I237" s="42" t="e">
        <f>VLOOKUP(C237,【最新】商品一覧!C:M,7,FALSE)&amp;""</f>
        <v>#N/A</v>
      </c>
      <c r="J237" s="44" t="e">
        <f>VLOOKUP(C237,【最新】商品一覧!C:M,8,FALSE)</f>
        <v>#N/A</v>
      </c>
      <c r="K237" s="45" t="str">
        <f>IFERROR(VLOOKUP(テーブル17[[#This Row],[品番]],【最新】商品一覧!C:M,9,FALSE),"")</f>
        <v/>
      </c>
      <c r="L237" s="46" t="e">
        <f>VLOOKUP(C237,【最新】商品一覧!C:M,12,FALSE)&amp;""</f>
        <v>#N/A</v>
      </c>
    </row>
    <row r="238" spans="3:12">
      <c r="C238" s="180"/>
      <c r="D238" s="41" t="e">
        <f>VLOOKUP(C238,【最新】商品一覧!C:M,2,FALSE)</f>
        <v>#N/A</v>
      </c>
      <c r="E238" s="42" t="e">
        <f>VLOOKUP(C238,【最新】商品一覧!C:M,3,FALSE)</f>
        <v>#N/A</v>
      </c>
      <c r="F238" s="42" t="e">
        <f>VLOOKUP(C238,【最新】商品一覧!C:M,4,FALSE)</f>
        <v>#N/A</v>
      </c>
      <c r="G238" s="43" t="e">
        <f>VLOOKUP(C238,【最新】商品一覧!C:M,5,FALSE)&amp;""</f>
        <v>#N/A</v>
      </c>
      <c r="H238" s="43" t="e">
        <f>VLOOKUP(C238,【最新】商品一覧!C:M,6,FALSE)&amp;""</f>
        <v>#N/A</v>
      </c>
      <c r="I238" s="42" t="e">
        <f>VLOOKUP(C238,【最新】商品一覧!C:M,7,FALSE)&amp;""</f>
        <v>#N/A</v>
      </c>
      <c r="J238" s="44" t="e">
        <f>VLOOKUP(C238,【最新】商品一覧!C:M,8,FALSE)</f>
        <v>#N/A</v>
      </c>
      <c r="K238" s="45" t="str">
        <f>IFERROR(VLOOKUP(テーブル17[[#This Row],[品番]],【最新】商品一覧!C:M,9,FALSE),"")</f>
        <v/>
      </c>
      <c r="L238" s="46" t="e">
        <f>VLOOKUP(C238,【最新】商品一覧!C:M,12,FALSE)&amp;""</f>
        <v>#N/A</v>
      </c>
    </row>
    <row r="239" spans="3:12">
      <c r="C239" s="180"/>
      <c r="D239" s="41" t="e">
        <f>VLOOKUP(C239,【最新】商品一覧!C:M,2,FALSE)</f>
        <v>#N/A</v>
      </c>
      <c r="E239" s="42" t="e">
        <f>VLOOKUP(C239,【最新】商品一覧!C:M,3,FALSE)</f>
        <v>#N/A</v>
      </c>
      <c r="F239" s="42" t="e">
        <f>VLOOKUP(C239,【最新】商品一覧!C:M,4,FALSE)</f>
        <v>#N/A</v>
      </c>
      <c r="G239" s="43" t="e">
        <f>VLOOKUP(C239,【最新】商品一覧!C:M,5,FALSE)&amp;""</f>
        <v>#N/A</v>
      </c>
      <c r="H239" s="43" t="e">
        <f>VLOOKUP(C239,【最新】商品一覧!C:M,6,FALSE)&amp;""</f>
        <v>#N/A</v>
      </c>
      <c r="I239" s="42" t="e">
        <f>VLOOKUP(C239,【最新】商品一覧!C:M,7,FALSE)&amp;""</f>
        <v>#N/A</v>
      </c>
      <c r="J239" s="44" t="e">
        <f>VLOOKUP(C239,【最新】商品一覧!C:M,8,FALSE)</f>
        <v>#N/A</v>
      </c>
      <c r="K239" s="45" t="str">
        <f>IFERROR(VLOOKUP(テーブル17[[#This Row],[品番]],【最新】商品一覧!C:M,9,FALSE),"")</f>
        <v/>
      </c>
      <c r="L239" s="46" t="e">
        <f>VLOOKUP(C239,【最新】商品一覧!C:M,12,FALSE)&amp;""</f>
        <v>#N/A</v>
      </c>
    </row>
    <row r="240" spans="3:12">
      <c r="C240" s="180"/>
      <c r="D240" s="41" t="e">
        <f>VLOOKUP(C240,【最新】商品一覧!C:M,2,FALSE)</f>
        <v>#N/A</v>
      </c>
      <c r="E240" s="42" t="e">
        <f>VLOOKUP(C240,【最新】商品一覧!C:M,3,FALSE)</f>
        <v>#N/A</v>
      </c>
      <c r="F240" s="42" t="e">
        <f>VLOOKUP(C240,【最新】商品一覧!C:M,4,FALSE)</f>
        <v>#N/A</v>
      </c>
      <c r="G240" s="43" t="e">
        <f>VLOOKUP(C240,【最新】商品一覧!C:M,5,FALSE)&amp;""</f>
        <v>#N/A</v>
      </c>
      <c r="H240" s="43" t="e">
        <f>VLOOKUP(C240,【最新】商品一覧!C:M,6,FALSE)&amp;""</f>
        <v>#N/A</v>
      </c>
      <c r="I240" s="42" t="e">
        <f>VLOOKUP(C240,【最新】商品一覧!C:M,7,FALSE)&amp;""</f>
        <v>#N/A</v>
      </c>
      <c r="J240" s="44" t="e">
        <f>VLOOKUP(C240,【最新】商品一覧!C:M,8,FALSE)</f>
        <v>#N/A</v>
      </c>
      <c r="K240" s="45" t="str">
        <f>IFERROR(VLOOKUP(テーブル17[[#This Row],[品番]],【最新】商品一覧!C:M,9,FALSE),"")</f>
        <v/>
      </c>
      <c r="L240" s="46" t="e">
        <f>VLOOKUP(C240,【最新】商品一覧!C:M,12,FALSE)&amp;""</f>
        <v>#N/A</v>
      </c>
    </row>
    <row r="241" spans="3:12">
      <c r="C241" s="180"/>
      <c r="D241" s="41" t="e">
        <f>VLOOKUP(C241,【最新】商品一覧!C:M,2,FALSE)</f>
        <v>#N/A</v>
      </c>
      <c r="E241" s="42" t="e">
        <f>VLOOKUP(C241,【最新】商品一覧!C:M,3,FALSE)</f>
        <v>#N/A</v>
      </c>
      <c r="F241" s="42" t="e">
        <f>VLOOKUP(C241,【最新】商品一覧!C:M,4,FALSE)</f>
        <v>#N/A</v>
      </c>
      <c r="G241" s="43" t="e">
        <f>VLOOKUP(C241,【最新】商品一覧!C:M,5,FALSE)&amp;""</f>
        <v>#N/A</v>
      </c>
      <c r="H241" s="43" t="e">
        <f>VLOOKUP(C241,【最新】商品一覧!C:M,6,FALSE)&amp;""</f>
        <v>#N/A</v>
      </c>
      <c r="I241" s="42" t="e">
        <f>VLOOKUP(C241,【最新】商品一覧!C:M,7,FALSE)&amp;""</f>
        <v>#N/A</v>
      </c>
      <c r="J241" s="44" t="e">
        <f>VLOOKUP(C241,【最新】商品一覧!C:M,8,FALSE)</f>
        <v>#N/A</v>
      </c>
      <c r="K241" s="45" t="str">
        <f>IFERROR(VLOOKUP(テーブル17[[#This Row],[品番]],【最新】商品一覧!C:M,9,FALSE),"")</f>
        <v/>
      </c>
      <c r="L241" s="46" t="e">
        <f>VLOOKUP(C241,【最新】商品一覧!C:M,12,FALSE)&amp;""</f>
        <v>#N/A</v>
      </c>
    </row>
    <row r="242" spans="3:12">
      <c r="C242" s="180"/>
      <c r="D242" s="41" t="e">
        <f>VLOOKUP(C242,【最新】商品一覧!C:M,2,FALSE)</f>
        <v>#N/A</v>
      </c>
      <c r="E242" s="42" t="e">
        <f>VLOOKUP(C242,【最新】商品一覧!C:M,3,FALSE)</f>
        <v>#N/A</v>
      </c>
      <c r="F242" s="42" t="e">
        <f>VLOOKUP(C242,【最新】商品一覧!C:M,4,FALSE)</f>
        <v>#N/A</v>
      </c>
      <c r="G242" s="43" t="e">
        <f>VLOOKUP(C242,【最新】商品一覧!C:M,5,FALSE)&amp;""</f>
        <v>#N/A</v>
      </c>
      <c r="H242" s="43" t="e">
        <f>VLOOKUP(C242,【最新】商品一覧!C:M,6,FALSE)&amp;""</f>
        <v>#N/A</v>
      </c>
      <c r="I242" s="42" t="e">
        <f>VLOOKUP(C242,【最新】商品一覧!C:M,7,FALSE)&amp;""</f>
        <v>#N/A</v>
      </c>
      <c r="J242" s="44" t="e">
        <f>VLOOKUP(C242,【最新】商品一覧!C:M,8,FALSE)</f>
        <v>#N/A</v>
      </c>
      <c r="K242" s="45" t="str">
        <f>IFERROR(VLOOKUP(テーブル17[[#This Row],[品番]],【最新】商品一覧!C:M,9,FALSE),"")</f>
        <v/>
      </c>
      <c r="L242" s="46" t="e">
        <f>VLOOKUP(C242,【最新】商品一覧!C:M,12,FALSE)&amp;""</f>
        <v>#N/A</v>
      </c>
    </row>
    <row r="243" spans="3:12">
      <c r="C243" s="180"/>
      <c r="D243" s="41" t="e">
        <f>VLOOKUP(C243,【最新】商品一覧!C:M,2,FALSE)</f>
        <v>#N/A</v>
      </c>
      <c r="E243" s="42" t="e">
        <f>VLOOKUP(C243,【最新】商品一覧!C:M,3,FALSE)</f>
        <v>#N/A</v>
      </c>
      <c r="F243" s="42" t="e">
        <f>VLOOKUP(C243,【最新】商品一覧!C:M,4,FALSE)</f>
        <v>#N/A</v>
      </c>
      <c r="G243" s="43" t="e">
        <f>VLOOKUP(C243,【最新】商品一覧!C:M,5,FALSE)&amp;""</f>
        <v>#N/A</v>
      </c>
      <c r="H243" s="43" t="e">
        <f>VLOOKUP(C243,【最新】商品一覧!C:M,6,FALSE)&amp;""</f>
        <v>#N/A</v>
      </c>
      <c r="I243" s="42" t="e">
        <f>VLOOKUP(C243,【最新】商品一覧!C:M,7,FALSE)&amp;""</f>
        <v>#N/A</v>
      </c>
      <c r="J243" s="44" t="e">
        <f>VLOOKUP(C243,【最新】商品一覧!C:M,8,FALSE)</f>
        <v>#N/A</v>
      </c>
      <c r="K243" s="45" t="str">
        <f>IFERROR(VLOOKUP(テーブル17[[#This Row],[品番]],【最新】商品一覧!C:M,9,FALSE),"")</f>
        <v/>
      </c>
      <c r="L243" s="46" t="e">
        <f>VLOOKUP(C243,【最新】商品一覧!C:M,12,FALSE)&amp;""</f>
        <v>#N/A</v>
      </c>
    </row>
    <row r="244" spans="3:12">
      <c r="C244" s="180"/>
      <c r="D244" s="41" t="e">
        <f>VLOOKUP(C244,【最新】商品一覧!C:M,2,FALSE)</f>
        <v>#N/A</v>
      </c>
      <c r="E244" s="42" t="e">
        <f>VLOOKUP(C244,【最新】商品一覧!C:M,3,FALSE)</f>
        <v>#N/A</v>
      </c>
      <c r="F244" s="42" t="e">
        <f>VLOOKUP(C244,【最新】商品一覧!C:M,4,FALSE)</f>
        <v>#N/A</v>
      </c>
      <c r="G244" s="43" t="e">
        <f>VLOOKUP(C244,【最新】商品一覧!C:M,5,FALSE)&amp;""</f>
        <v>#N/A</v>
      </c>
      <c r="H244" s="43" t="e">
        <f>VLOOKUP(C244,【最新】商品一覧!C:M,6,FALSE)&amp;""</f>
        <v>#N/A</v>
      </c>
      <c r="I244" s="42" t="e">
        <f>VLOOKUP(C244,【最新】商品一覧!C:M,7,FALSE)&amp;""</f>
        <v>#N/A</v>
      </c>
      <c r="J244" s="44" t="e">
        <f>VLOOKUP(C244,【最新】商品一覧!C:M,8,FALSE)</f>
        <v>#N/A</v>
      </c>
      <c r="K244" s="45" t="str">
        <f>IFERROR(VLOOKUP(テーブル17[[#This Row],[品番]],【最新】商品一覧!C:M,9,FALSE),"")</f>
        <v/>
      </c>
      <c r="L244" s="46" t="e">
        <f>VLOOKUP(C244,【最新】商品一覧!C:M,12,FALSE)&amp;""</f>
        <v>#N/A</v>
      </c>
    </row>
    <row r="245" spans="3:12">
      <c r="C245" s="180"/>
      <c r="D245" s="41" t="e">
        <f>VLOOKUP(C245,【最新】商品一覧!C:M,2,FALSE)</f>
        <v>#N/A</v>
      </c>
      <c r="E245" s="42" t="e">
        <f>VLOOKUP(C245,【最新】商品一覧!C:M,3,FALSE)</f>
        <v>#N/A</v>
      </c>
      <c r="F245" s="42" t="e">
        <f>VLOOKUP(C245,【最新】商品一覧!C:M,4,FALSE)</f>
        <v>#N/A</v>
      </c>
      <c r="G245" s="43" t="e">
        <f>VLOOKUP(C245,【最新】商品一覧!C:M,5,FALSE)&amp;""</f>
        <v>#N/A</v>
      </c>
      <c r="H245" s="43" t="e">
        <f>VLOOKUP(C245,【最新】商品一覧!C:M,6,FALSE)&amp;""</f>
        <v>#N/A</v>
      </c>
      <c r="I245" s="42" t="e">
        <f>VLOOKUP(C245,【最新】商品一覧!C:M,7,FALSE)&amp;""</f>
        <v>#N/A</v>
      </c>
      <c r="J245" s="44" t="e">
        <f>VLOOKUP(C245,【最新】商品一覧!C:M,8,FALSE)</f>
        <v>#N/A</v>
      </c>
      <c r="K245" s="45" t="str">
        <f>IFERROR(VLOOKUP(テーブル17[[#This Row],[品番]],【最新】商品一覧!C:M,9,FALSE),"")</f>
        <v/>
      </c>
      <c r="L245" s="46" t="e">
        <f>VLOOKUP(C245,【最新】商品一覧!C:M,12,FALSE)&amp;""</f>
        <v>#N/A</v>
      </c>
    </row>
    <row r="246" spans="3:12">
      <c r="C246" s="180"/>
      <c r="D246" s="41" t="e">
        <f>VLOOKUP(C246,【最新】商品一覧!C:M,2,FALSE)</f>
        <v>#N/A</v>
      </c>
      <c r="E246" s="42" t="e">
        <f>VLOOKUP(C246,【最新】商品一覧!C:M,3,FALSE)</f>
        <v>#N/A</v>
      </c>
      <c r="F246" s="42" t="e">
        <f>VLOOKUP(C246,【最新】商品一覧!C:M,4,FALSE)</f>
        <v>#N/A</v>
      </c>
      <c r="G246" s="43" t="e">
        <f>VLOOKUP(C246,【最新】商品一覧!C:M,5,FALSE)&amp;""</f>
        <v>#N/A</v>
      </c>
      <c r="H246" s="43" t="e">
        <f>VLOOKUP(C246,【最新】商品一覧!C:M,6,FALSE)&amp;""</f>
        <v>#N/A</v>
      </c>
      <c r="I246" s="42" t="e">
        <f>VLOOKUP(C246,【最新】商品一覧!C:M,7,FALSE)&amp;""</f>
        <v>#N/A</v>
      </c>
      <c r="J246" s="44" t="e">
        <f>VLOOKUP(C246,【最新】商品一覧!C:M,8,FALSE)</f>
        <v>#N/A</v>
      </c>
      <c r="K246" s="45" t="str">
        <f>IFERROR(VLOOKUP(テーブル17[[#This Row],[品番]],【最新】商品一覧!C:M,9,FALSE),"")</f>
        <v/>
      </c>
      <c r="L246" s="46" t="e">
        <f>VLOOKUP(C246,【最新】商品一覧!C:M,12,FALSE)&amp;""</f>
        <v>#N/A</v>
      </c>
    </row>
    <row r="247" spans="3:12">
      <c r="C247" s="180"/>
      <c r="D247" s="41" t="e">
        <f>VLOOKUP(C247,【最新】商品一覧!C:M,2,FALSE)</f>
        <v>#N/A</v>
      </c>
      <c r="E247" s="42" t="e">
        <f>VLOOKUP(C247,【最新】商品一覧!C:M,3,FALSE)</f>
        <v>#N/A</v>
      </c>
      <c r="F247" s="42" t="e">
        <f>VLOOKUP(C247,【最新】商品一覧!C:M,4,FALSE)</f>
        <v>#N/A</v>
      </c>
      <c r="G247" s="43" t="e">
        <f>VLOOKUP(C247,【最新】商品一覧!C:M,5,FALSE)&amp;""</f>
        <v>#N/A</v>
      </c>
      <c r="H247" s="43" t="e">
        <f>VLOOKUP(C247,【最新】商品一覧!C:M,6,FALSE)&amp;""</f>
        <v>#N/A</v>
      </c>
      <c r="I247" s="42" t="e">
        <f>VLOOKUP(C247,【最新】商品一覧!C:M,7,FALSE)&amp;""</f>
        <v>#N/A</v>
      </c>
      <c r="J247" s="44" t="e">
        <f>VLOOKUP(C247,【最新】商品一覧!C:M,8,FALSE)</f>
        <v>#N/A</v>
      </c>
      <c r="K247" s="45" t="str">
        <f>IFERROR(VLOOKUP(テーブル17[[#This Row],[品番]],【最新】商品一覧!C:M,9,FALSE),"")</f>
        <v/>
      </c>
      <c r="L247" s="46" t="e">
        <f>VLOOKUP(C247,【最新】商品一覧!C:M,12,FALSE)&amp;""</f>
        <v>#N/A</v>
      </c>
    </row>
    <row r="248" spans="3:12">
      <c r="C248" s="180"/>
      <c r="D248" s="41" t="e">
        <f>VLOOKUP(C248,【最新】商品一覧!C:M,2,FALSE)</f>
        <v>#N/A</v>
      </c>
      <c r="E248" s="42" t="e">
        <f>VLOOKUP(C248,【最新】商品一覧!C:M,3,FALSE)</f>
        <v>#N/A</v>
      </c>
      <c r="F248" s="42" t="e">
        <f>VLOOKUP(C248,【最新】商品一覧!C:M,4,FALSE)</f>
        <v>#N/A</v>
      </c>
      <c r="G248" s="43" t="e">
        <f>VLOOKUP(C248,【最新】商品一覧!C:M,5,FALSE)&amp;""</f>
        <v>#N/A</v>
      </c>
      <c r="H248" s="43" t="e">
        <f>VLOOKUP(C248,【最新】商品一覧!C:M,6,FALSE)&amp;""</f>
        <v>#N/A</v>
      </c>
      <c r="I248" s="42" t="e">
        <f>VLOOKUP(C248,【最新】商品一覧!C:M,7,FALSE)&amp;""</f>
        <v>#N/A</v>
      </c>
      <c r="J248" s="44" t="e">
        <f>VLOOKUP(C248,【最新】商品一覧!C:M,8,FALSE)</f>
        <v>#N/A</v>
      </c>
      <c r="K248" s="45" t="str">
        <f>IFERROR(VLOOKUP(テーブル17[[#This Row],[品番]],【最新】商品一覧!C:M,9,FALSE),"")</f>
        <v/>
      </c>
      <c r="L248" s="46" t="e">
        <f>VLOOKUP(C248,【最新】商品一覧!C:M,12,FALSE)&amp;""</f>
        <v>#N/A</v>
      </c>
    </row>
    <row r="249" spans="3:12">
      <c r="C249" s="180"/>
      <c r="D249" s="41" t="e">
        <f>VLOOKUP(C249,【最新】商品一覧!C:M,2,FALSE)</f>
        <v>#N/A</v>
      </c>
      <c r="E249" s="42" t="e">
        <f>VLOOKUP(C249,【最新】商品一覧!C:M,3,FALSE)</f>
        <v>#N/A</v>
      </c>
      <c r="F249" s="42" t="e">
        <f>VLOOKUP(C249,【最新】商品一覧!C:M,4,FALSE)</f>
        <v>#N/A</v>
      </c>
      <c r="G249" s="43" t="e">
        <f>VLOOKUP(C249,【最新】商品一覧!C:M,5,FALSE)&amp;""</f>
        <v>#N/A</v>
      </c>
      <c r="H249" s="43" t="e">
        <f>VLOOKUP(C249,【最新】商品一覧!C:M,6,FALSE)&amp;""</f>
        <v>#N/A</v>
      </c>
      <c r="I249" s="42" t="e">
        <f>VLOOKUP(C249,【最新】商品一覧!C:M,7,FALSE)&amp;""</f>
        <v>#N/A</v>
      </c>
      <c r="J249" s="44" t="e">
        <f>VLOOKUP(C249,【最新】商品一覧!C:M,8,FALSE)</f>
        <v>#N/A</v>
      </c>
      <c r="K249" s="45" t="str">
        <f>IFERROR(VLOOKUP(テーブル17[[#This Row],[品番]],【最新】商品一覧!C:M,9,FALSE),"")</f>
        <v/>
      </c>
      <c r="L249" s="46" t="e">
        <f>VLOOKUP(C249,【最新】商品一覧!C:M,12,FALSE)&amp;""</f>
        <v>#N/A</v>
      </c>
    </row>
    <row r="250" spans="3:12">
      <c r="C250" s="180"/>
      <c r="D250" s="41" t="e">
        <f>VLOOKUP(C250,【最新】商品一覧!C:M,2,FALSE)</f>
        <v>#N/A</v>
      </c>
      <c r="E250" s="42" t="e">
        <f>VLOOKUP(C250,【最新】商品一覧!C:M,3,FALSE)</f>
        <v>#N/A</v>
      </c>
      <c r="F250" s="42" t="e">
        <f>VLOOKUP(C250,【最新】商品一覧!C:M,4,FALSE)</f>
        <v>#N/A</v>
      </c>
      <c r="G250" s="43" t="e">
        <f>VLOOKUP(C250,【最新】商品一覧!C:M,5,FALSE)&amp;""</f>
        <v>#N/A</v>
      </c>
      <c r="H250" s="43" t="e">
        <f>VLOOKUP(C250,【最新】商品一覧!C:M,6,FALSE)&amp;""</f>
        <v>#N/A</v>
      </c>
      <c r="I250" s="42" t="e">
        <f>VLOOKUP(C250,【最新】商品一覧!C:M,7,FALSE)&amp;""</f>
        <v>#N/A</v>
      </c>
      <c r="J250" s="44" t="e">
        <f>VLOOKUP(C250,【最新】商品一覧!C:M,8,FALSE)</f>
        <v>#N/A</v>
      </c>
      <c r="K250" s="45" t="str">
        <f>IFERROR(VLOOKUP(テーブル17[[#This Row],[品番]],【最新】商品一覧!C:M,9,FALSE),"")</f>
        <v/>
      </c>
      <c r="L250" s="46" t="e">
        <f>VLOOKUP(C250,【最新】商品一覧!C:M,12,FALSE)&amp;""</f>
        <v>#N/A</v>
      </c>
    </row>
    <row r="251" spans="3:12">
      <c r="C251" s="180"/>
      <c r="D251" s="41" t="e">
        <f>VLOOKUP(C251,【最新】商品一覧!C:M,2,FALSE)</f>
        <v>#N/A</v>
      </c>
      <c r="E251" s="42" t="e">
        <f>VLOOKUP(C251,【最新】商品一覧!C:M,3,FALSE)</f>
        <v>#N/A</v>
      </c>
      <c r="F251" s="42" t="e">
        <f>VLOOKUP(C251,【最新】商品一覧!C:M,4,FALSE)</f>
        <v>#N/A</v>
      </c>
      <c r="G251" s="43" t="e">
        <f>VLOOKUP(C251,【最新】商品一覧!C:M,5,FALSE)&amp;""</f>
        <v>#N/A</v>
      </c>
      <c r="H251" s="43" t="e">
        <f>VLOOKUP(C251,【最新】商品一覧!C:M,6,FALSE)&amp;""</f>
        <v>#N/A</v>
      </c>
      <c r="I251" s="42" t="e">
        <f>VLOOKUP(C251,【最新】商品一覧!C:M,7,FALSE)&amp;""</f>
        <v>#N/A</v>
      </c>
      <c r="J251" s="44" t="e">
        <f>VLOOKUP(C251,【最新】商品一覧!C:M,8,FALSE)</f>
        <v>#N/A</v>
      </c>
      <c r="K251" s="45" t="str">
        <f>IFERROR(VLOOKUP(テーブル17[[#This Row],[品番]],【最新】商品一覧!C:M,9,FALSE),"")</f>
        <v/>
      </c>
      <c r="L251" s="46" t="e">
        <f>VLOOKUP(C251,【最新】商品一覧!C:M,12,FALSE)&amp;""</f>
        <v>#N/A</v>
      </c>
    </row>
    <row r="252" spans="3:12">
      <c r="C252" s="180"/>
      <c r="D252" s="41" t="e">
        <f>VLOOKUP(C252,【最新】商品一覧!C:M,2,FALSE)</f>
        <v>#N/A</v>
      </c>
      <c r="E252" s="42" t="e">
        <f>VLOOKUP(C252,【最新】商品一覧!C:M,3,FALSE)</f>
        <v>#N/A</v>
      </c>
      <c r="F252" s="42" t="e">
        <f>VLOOKUP(C252,【最新】商品一覧!C:M,4,FALSE)</f>
        <v>#N/A</v>
      </c>
      <c r="G252" s="43" t="e">
        <f>VLOOKUP(C252,【最新】商品一覧!C:M,5,FALSE)&amp;""</f>
        <v>#N/A</v>
      </c>
      <c r="H252" s="43" t="e">
        <f>VLOOKUP(C252,【最新】商品一覧!C:M,6,FALSE)&amp;""</f>
        <v>#N/A</v>
      </c>
      <c r="I252" s="42" t="e">
        <f>VLOOKUP(C252,【最新】商品一覧!C:M,7,FALSE)&amp;""</f>
        <v>#N/A</v>
      </c>
      <c r="J252" s="44" t="e">
        <f>VLOOKUP(C252,【最新】商品一覧!C:M,8,FALSE)</f>
        <v>#N/A</v>
      </c>
      <c r="K252" s="45" t="str">
        <f>IFERROR(VLOOKUP(テーブル17[[#This Row],[品番]],【最新】商品一覧!C:M,9,FALSE),"")</f>
        <v/>
      </c>
      <c r="L252" s="46" t="e">
        <f>VLOOKUP(C252,【最新】商品一覧!C:M,12,FALSE)&amp;""</f>
        <v>#N/A</v>
      </c>
    </row>
    <row r="253" spans="3:12">
      <c r="C253" s="180"/>
      <c r="D253" s="41" t="e">
        <f>VLOOKUP(C253,【最新】商品一覧!C:M,2,FALSE)</f>
        <v>#N/A</v>
      </c>
      <c r="E253" s="42" t="e">
        <f>VLOOKUP(C253,【最新】商品一覧!C:M,3,FALSE)</f>
        <v>#N/A</v>
      </c>
      <c r="F253" s="42" t="e">
        <f>VLOOKUP(C253,【最新】商品一覧!C:M,4,FALSE)</f>
        <v>#N/A</v>
      </c>
      <c r="G253" s="43" t="e">
        <f>VLOOKUP(C253,【最新】商品一覧!C:M,5,FALSE)&amp;""</f>
        <v>#N/A</v>
      </c>
      <c r="H253" s="43" t="e">
        <f>VLOOKUP(C253,【最新】商品一覧!C:M,6,FALSE)&amp;""</f>
        <v>#N/A</v>
      </c>
      <c r="I253" s="42" t="e">
        <f>VLOOKUP(C253,【最新】商品一覧!C:M,7,FALSE)&amp;""</f>
        <v>#N/A</v>
      </c>
      <c r="J253" s="44" t="e">
        <f>VLOOKUP(C253,【最新】商品一覧!C:M,8,FALSE)</f>
        <v>#N/A</v>
      </c>
      <c r="K253" s="45" t="str">
        <f>IFERROR(VLOOKUP(テーブル17[[#This Row],[品番]],【最新】商品一覧!C:M,9,FALSE),"")</f>
        <v/>
      </c>
      <c r="L253" s="46" t="e">
        <f>VLOOKUP(C253,【最新】商品一覧!C:M,12,FALSE)&amp;""</f>
        <v>#N/A</v>
      </c>
    </row>
    <row r="254" spans="3:12">
      <c r="C254" s="180"/>
      <c r="D254" s="41" t="e">
        <f>VLOOKUP(C254,【最新】商品一覧!C:M,2,FALSE)</f>
        <v>#N/A</v>
      </c>
      <c r="E254" s="42" t="e">
        <f>VLOOKUP(C254,【最新】商品一覧!C:M,3,FALSE)</f>
        <v>#N/A</v>
      </c>
      <c r="F254" s="42" t="e">
        <f>VLOOKUP(C254,【最新】商品一覧!C:M,4,FALSE)</f>
        <v>#N/A</v>
      </c>
      <c r="G254" s="43" t="e">
        <f>VLOOKUP(C254,【最新】商品一覧!C:M,5,FALSE)&amp;""</f>
        <v>#N/A</v>
      </c>
      <c r="H254" s="43" t="e">
        <f>VLOOKUP(C254,【最新】商品一覧!C:M,6,FALSE)&amp;""</f>
        <v>#N/A</v>
      </c>
      <c r="I254" s="42" t="e">
        <f>VLOOKUP(C254,【最新】商品一覧!C:M,7,FALSE)&amp;""</f>
        <v>#N/A</v>
      </c>
      <c r="J254" s="44" t="e">
        <f>VLOOKUP(C254,【最新】商品一覧!C:M,8,FALSE)</f>
        <v>#N/A</v>
      </c>
      <c r="K254" s="45" t="str">
        <f>IFERROR(VLOOKUP(テーブル17[[#This Row],[品番]],【最新】商品一覧!C:M,9,FALSE),"")</f>
        <v/>
      </c>
      <c r="L254" s="46" t="e">
        <f>VLOOKUP(C254,【最新】商品一覧!C:M,12,FALSE)&amp;""</f>
        <v>#N/A</v>
      </c>
    </row>
    <row r="255" spans="3:12">
      <c r="C255" s="180"/>
      <c r="D255" s="41" t="e">
        <f>VLOOKUP(C255,【最新】商品一覧!C:M,2,FALSE)</f>
        <v>#N/A</v>
      </c>
      <c r="E255" s="42" t="e">
        <f>VLOOKUP(C255,【最新】商品一覧!C:M,3,FALSE)</f>
        <v>#N/A</v>
      </c>
      <c r="F255" s="42" t="e">
        <f>VLOOKUP(C255,【最新】商品一覧!C:M,4,FALSE)</f>
        <v>#N/A</v>
      </c>
      <c r="G255" s="43" t="e">
        <f>VLOOKUP(C255,【最新】商品一覧!C:M,5,FALSE)&amp;""</f>
        <v>#N/A</v>
      </c>
      <c r="H255" s="43" t="e">
        <f>VLOOKUP(C255,【最新】商品一覧!C:M,6,FALSE)&amp;""</f>
        <v>#N/A</v>
      </c>
      <c r="I255" s="42" t="e">
        <f>VLOOKUP(C255,【最新】商品一覧!C:M,7,FALSE)&amp;""</f>
        <v>#N/A</v>
      </c>
      <c r="J255" s="44" t="e">
        <f>VLOOKUP(C255,【最新】商品一覧!C:M,8,FALSE)</f>
        <v>#N/A</v>
      </c>
      <c r="K255" s="45" t="str">
        <f>IFERROR(VLOOKUP(テーブル17[[#This Row],[品番]],【最新】商品一覧!C:M,9,FALSE),"")</f>
        <v/>
      </c>
      <c r="L255" s="46" t="e">
        <f>VLOOKUP(C255,【最新】商品一覧!C:M,12,FALSE)&amp;""</f>
        <v>#N/A</v>
      </c>
    </row>
    <row r="256" spans="3:12">
      <c r="C256" s="180"/>
      <c r="D256" s="41" t="e">
        <f>VLOOKUP(C256,【最新】商品一覧!C:M,2,FALSE)</f>
        <v>#N/A</v>
      </c>
      <c r="E256" s="42" t="e">
        <f>VLOOKUP(C256,【最新】商品一覧!C:M,3,FALSE)</f>
        <v>#N/A</v>
      </c>
      <c r="F256" s="42" t="e">
        <f>VLOOKUP(C256,【最新】商品一覧!C:M,4,FALSE)</f>
        <v>#N/A</v>
      </c>
      <c r="G256" s="43" t="e">
        <f>VLOOKUP(C256,【最新】商品一覧!C:M,5,FALSE)&amp;""</f>
        <v>#N/A</v>
      </c>
      <c r="H256" s="43" t="e">
        <f>VLOOKUP(C256,【最新】商品一覧!C:M,6,FALSE)&amp;""</f>
        <v>#N/A</v>
      </c>
      <c r="I256" s="42" t="e">
        <f>VLOOKUP(C256,【最新】商品一覧!C:M,7,FALSE)&amp;""</f>
        <v>#N/A</v>
      </c>
      <c r="J256" s="44" t="e">
        <f>VLOOKUP(C256,【最新】商品一覧!C:M,8,FALSE)</f>
        <v>#N/A</v>
      </c>
      <c r="K256" s="45" t="str">
        <f>IFERROR(VLOOKUP(テーブル17[[#This Row],[品番]],【最新】商品一覧!C:M,9,FALSE),"")</f>
        <v/>
      </c>
      <c r="L256" s="46" t="e">
        <f>VLOOKUP(C256,【最新】商品一覧!C:M,12,FALSE)&amp;""</f>
        <v>#N/A</v>
      </c>
    </row>
    <row r="257" spans="3:12">
      <c r="C257" s="180"/>
      <c r="D257" s="41" t="e">
        <f>VLOOKUP(C257,【最新】商品一覧!C:M,2,FALSE)</f>
        <v>#N/A</v>
      </c>
      <c r="E257" s="42" t="e">
        <f>VLOOKUP(C257,【最新】商品一覧!C:M,3,FALSE)</f>
        <v>#N/A</v>
      </c>
      <c r="F257" s="42" t="e">
        <f>VLOOKUP(C257,【最新】商品一覧!C:M,4,FALSE)</f>
        <v>#N/A</v>
      </c>
      <c r="G257" s="43" t="e">
        <f>VLOOKUP(C257,【最新】商品一覧!C:M,5,FALSE)&amp;""</f>
        <v>#N/A</v>
      </c>
      <c r="H257" s="43" t="e">
        <f>VLOOKUP(C257,【最新】商品一覧!C:M,6,FALSE)&amp;""</f>
        <v>#N/A</v>
      </c>
      <c r="I257" s="42" t="e">
        <f>VLOOKUP(C257,【最新】商品一覧!C:M,7,FALSE)&amp;""</f>
        <v>#N/A</v>
      </c>
      <c r="J257" s="44" t="e">
        <f>VLOOKUP(C257,【最新】商品一覧!C:M,8,FALSE)</f>
        <v>#N/A</v>
      </c>
      <c r="K257" s="45" t="str">
        <f>IFERROR(VLOOKUP(テーブル17[[#This Row],[品番]],【最新】商品一覧!C:M,9,FALSE),"")</f>
        <v/>
      </c>
      <c r="L257" s="46" t="e">
        <f>VLOOKUP(C257,【最新】商品一覧!C:M,12,FALSE)&amp;""</f>
        <v>#N/A</v>
      </c>
    </row>
    <row r="258" spans="3:12">
      <c r="C258" s="180"/>
      <c r="D258" s="41" t="e">
        <f>VLOOKUP(C258,【最新】商品一覧!C:M,2,FALSE)</f>
        <v>#N/A</v>
      </c>
      <c r="E258" s="42" t="e">
        <f>VLOOKUP(C258,【最新】商品一覧!C:M,3,FALSE)</f>
        <v>#N/A</v>
      </c>
      <c r="F258" s="42" t="e">
        <f>VLOOKUP(C258,【最新】商品一覧!C:M,4,FALSE)</f>
        <v>#N/A</v>
      </c>
      <c r="G258" s="43" t="e">
        <f>VLOOKUP(C258,【最新】商品一覧!C:M,5,FALSE)&amp;""</f>
        <v>#N/A</v>
      </c>
      <c r="H258" s="43" t="e">
        <f>VLOOKUP(C258,【最新】商品一覧!C:M,6,FALSE)&amp;""</f>
        <v>#N/A</v>
      </c>
      <c r="I258" s="42" t="e">
        <f>VLOOKUP(C258,【最新】商品一覧!C:M,7,FALSE)&amp;""</f>
        <v>#N/A</v>
      </c>
      <c r="J258" s="44" t="e">
        <f>VLOOKUP(C258,【最新】商品一覧!C:M,8,FALSE)</f>
        <v>#N/A</v>
      </c>
      <c r="K258" s="45" t="str">
        <f>IFERROR(VLOOKUP(テーブル17[[#This Row],[品番]],【最新】商品一覧!C:M,9,FALSE),"")</f>
        <v/>
      </c>
      <c r="L258" s="46" t="e">
        <f>VLOOKUP(C258,【最新】商品一覧!C:M,12,FALSE)&amp;""</f>
        <v>#N/A</v>
      </c>
    </row>
    <row r="259" spans="3:12">
      <c r="C259" s="180"/>
      <c r="D259" s="41" t="e">
        <f>VLOOKUP(C259,【最新】商品一覧!C:M,2,FALSE)</f>
        <v>#N/A</v>
      </c>
      <c r="E259" s="42" t="e">
        <f>VLOOKUP(C259,【最新】商品一覧!C:M,3,FALSE)</f>
        <v>#N/A</v>
      </c>
      <c r="F259" s="42" t="e">
        <f>VLOOKUP(C259,【最新】商品一覧!C:M,4,FALSE)</f>
        <v>#N/A</v>
      </c>
      <c r="G259" s="43" t="e">
        <f>VLOOKUP(C259,【最新】商品一覧!C:M,5,FALSE)&amp;""</f>
        <v>#N/A</v>
      </c>
      <c r="H259" s="43" t="e">
        <f>VLOOKUP(C259,【最新】商品一覧!C:M,6,FALSE)&amp;""</f>
        <v>#N/A</v>
      </c>
      <c r="I259" s="42" t="e">
        <f>VLOOKUP(C259,【最新】商品一覧!C:M,7,FALSE)&amp;""</f>
        <v>#N/A</v>
      </c>
      <c r="J259" s="44" t="e">
        <f>VLOOKUP(C259,【最新】商品一覧!C:M,8,FALSE)</f>
        <v>#N/A</v>
      </c>
      <c r="K259" s="45" t="str">
        <f>IFERROR(VLOOKUP(テーブル17[[#This Row],[品番]],【最新】商品一覧!C:M,9,FALSE),"")</f>
        <v/>
      </c>
      <c r="L259" s="46" t="e">
        <f>VLOOKUP(C259,【最新】商品一覧!C:M,12,FALSE)&amp;""</f>
        <v>#N/A</v>
      </c>
    </row>
    <row r="260" spans="3:12">
      <c r="C260" s="180"/>
      <c r="D260" s="41" t="e">
        <f>VLOOKUP(C260,【最新】商品一覧!C:M,2,FALSE)</f>
        <v>#N/A</v>
      </c>
      <c r="E260" s="42" t="e">
        <f>VLOOKUP(C260,【最新】商品一覧!C:M,3,FALSE)</f>
        <v>#N/A</v>
      </c>
      <c r="F260" s="42" t="e">
        <f>VLOOKUP(C260,【最新】商品一覧!C:M,4,FALSE)</f>
        <v>#N/A</v>
      </c>
      <c r="G260" s="43" t="e">
        <f>VLOOKUP(C260,【最新】商品一覧!C:M,5,FALSE)&amp;""</f>
        <v>#N/A</v>
      </c>
      <c r="H260" s="43" t="e">
        <f>VLOOKUP(C260,【最新】商品一覧!C:M,6,FALSE)&amp;""</f>
        <v>#N/A</v>
      </c>
      <c r="I260" s="42" t="e">
        <f>VLOOKUP(C260,【最新】商品一覧!C:M,7,FALSE)&amp;""</f>
        <v>#N/A</v>
      </c>
      <c r="J260" s="44" t="e">
        <f>VLOOKUP(C260,【最新】商品一覧!C:M,8,FALSE)</f>
        <v>#N/A</v>
      </c>
      <c r="K260" s="45" t="str">
        <f>IFERROR(VLOOKUP(テーブル17[[#This Row],[品番]],【最新】商品一覧!C:M,9,FALSE),"")</f>
        <v/>
      </c>
      <c r="L260" s="46" t="e">
        <f>VLOOKUP(C260,【最新】商品一覧!C:M,12,FALSE)&amp;""</f>
        <v>#N/A</v>
      </c>
    </row>
    <row r="261" spans="3:12">
      <c r="C261" s="180"/>
      <c r="D261" s="41" t="e">
        <f>VLOOKUP(C261,【最新】商品一覧!C:M,2,FALSE)</f>
        <v>#N/A</v>
      </c>
      <c r="E261" s="42" t="e">
        <f>VLOOKUP(C261,【最新】商品一覧!C:M,3,FALSE)</f>
        <v>#N/A</v>
      </c>
      <c r="F261" s="42" t="e">
        <f>VLOOKUP(C261,【最新】商品一覧!C:M,4,FALSE)</f>
        <v>#N/A</v>
      </c>
      <c r="G261" s="43" t="e">
        <f>VLOOKUP(C261,【最新】商品一覧!C:M,5,FALSE)&amp;""</f>
        <v>#N/A</v>
      </c>
      <c r="H261" s="43" t="e">
        <f>VLOOKUP(C261,【最新】商品一覧!C:M,6,FALSE)&amp;""</f>
        <v>#N/A</v>
      </c>
      <c r="I261" s="42" t="e">
        <f>VLOOKUP(C261,【最新】商品一覧!C:M,7,FALSE)&amp;""</f>
        <v>#N/A</v>
      </c>
      <c r="J261" s="44" t="e">
        <f>VLOOKUP(C261,【最新】商品一覧!C:M,8,FALSE)</f>
        <v>#N/A</v>
      </c>
      <c r="K261" s="45" t="str">
        <f>IFERROR(VLOOKUP(テーブル17[[#This Row],[品番]],【最新】商品一覧!C:M,9,FALSE),"")</f>
        <v/>
      </c>
      <c r="L261" s="46" t="e">
        <f>VLOOKUP(C261,【最新】商品一覧!C:M,12,FALSE)&amp;""</f>
        <v>#N/A</v>
      </c>
    </row>
    <row r="262" spans="3:12">
      <c r="C262" s="180"/>
      <c r="D262" s="41" t="e">
        <f>VLOOKUP(C262,【最新】商品一覧!C:M,2,FALSE)</f>
        <v>#N/A</v>
      </c>
      <c r="E262" s="42" t="e">
        <f>VLOOKUP(C262,【最新】商品一覧!C:M,3,FALSE)</f>
        <v>#N/A</v>
      </c>
      <c r="F262" s="42" t="e">
        <f>VLOOKUP(C262,【最新】商品一覧!C:M,4,FALSE)</f>
        <v>#N/A</v>
      </c>
      <c r="G262" s="43" t="e">
        <f>VLOOKUP(C262,【最新】商品一覧!C:M,5,FALSE)&amp;""</f>
        <v>#N/A</v>
      </c>
      <c r="H262" s="43" t="e">
        <f>VLOOKUP(C262,【最新】商品一覧!C:M,6,FALSE)&amp;""</f>
        <v>#N/A</v>
      </c>
      <c r="I262" s="42" t="e">
        <f>VLOOKUP(C262,【最新】商品一覧!C:M,7,FALSE)&amp;""</f>
        <v>#N/A</v>
      </c>
      <c r="J262" s="44" t="e">
        <f>VLOOKUP(C262,【最新】商品一覧!C:M,8,FALSE)</f>
        <v>#N/A</v>
      </c>
      <c r="K262" s="45" t="str">
        <f>IFERROR(VLOOKUP(テーブル17[[#This Row],[品番]],【最新】商品一覧!C:M,9,FALSE),"")</f>
        <v/>
      </c>
      <c r="L262" s="46" t="e">
        <f>VLOOKUP(C262,【最新】商品一覧!C:M,12,FALSE)&amp;""</f>
        <v>#N/A</v>
      </c>
    </row>
    <row r="263" spans="3:12">
      <c r="C263" s="180"/>
      <c r="D263" s="41" t="e">
        <f>VLOOKUP(C263,【最新】商品一覧!C:M,2,FALSE)</f>
        <v>#N/A</v>
      </c>
      <c r="E263" s="42" t="e">
        <f>VLOOKUP(C263,【最新】商品一覧!C:M,3,FALSE)</f>
        <v>#N/A</v>
      </c>
      <c r="F263" s="42" t="e">
        <f>VLOOKUP(C263,【最新】商品一覧!C:M,4,FALSE)</f>
        <v>#N/A</v>
      </c>
      <c r="G263" s="43" t="e">
        <f>VLOOKUP(C263,【最新】商品一覧!C:M,5,FALSE)&amp;""</f>
        <v>#N/A</v>
      </c>
      <c r="H263" s="43" t="e">
        <f>VLOOKUP(C263,【最新】商品一覧!C:M,6,FALSE)&amp;""</f>
        <v>#N/A</v>
      </c>
      <c r="I263" s="42" t="e">
        <f>VLOOKUP(C263,【最新】商品一覧!C:M,7,FALSE)&amp;""</f>
        <v>#N/A</v>
      </c>
      <c r="J263" s="44" t="e">
        <f>VLOOKUP(C263,【最新】商品一覧!C:M,8,FALSE)</f>
        <v>#N/A</v>
      </c>
      <c r="K263" s="45" t="str">
        <f>IFERROR(VLOOKUP(テーブル17[[#This Row],[品番]],【最新】商品一覧!C:M,9,FALSE),"")</f>
        <v/>
      </c>
      <c r="L263" s="46" t="e">
        <f>VLOOKUP(C263,【最新】商品一覧!C:M,12,FALSE)&amp;""</f>
        <v>#N/A</v>
      </c>
    </row>
    <row r="264" spans="3:12">
      <c r="C264" s="180"/>
      <c r="D264" s="41" t="e">
        <f>VLOOKUP(C264,【最新】商品一覧!C:M,2,FALSE)</f>
        <v>#N/A</v>
      </c>
      <c r="E264" s="42" t="e">
        <f>VLOOKUP(C264,【最新】商品一覧!C:M,3,FALSE)</f>
        <v>#N/A</v>
      </c>
      <c r="F264" s="42" t="e">
        <f>VLOOKUP(C264,【最新】商品一覧!C:M,4,FALSE)</f>
        <v>#N/A</v>
      </c>
      <c r="G264" s="43" t="e">
        <f>VLOOKUP(C264,【最新】商品一覧!C:M,5,FALSE)&amp;""</f>
        <v>#N/A</v>
      </c>
      <c r="H264" s="43" t="e">
        <f>VLOOKUP(C264,【最新】商品一覧!C:M,6,FALSE)&amp;""</f>
        <v>#N/A</v>
      </c>
      <c r="I264" s="42" t="e">
        <f>VLOOKUP(C264,【最新】商品一覧!C:M,7,FALSE)&amp;""</f>
        <v>#N/A</v>
      </c>
      <c r="J264" s="44" t="e">
        <f>VLOOKUP(C264,【最新】商品一覧!C:M,8,FALSE)</f>
        <v>#N/A</v>
      </c>
      <c r="K264" s="45" t="str">
        <f>IFERROR(VLOOKUP(テーブル17[[#This Row],[品番]],【最新】商品一覧!C:M,9,FALSE),"")</f>
        <v/>
      </c>
      <c r="L264" s="46" t="e">
        <f>VLOOKUP(C264,【最新】商品一覧!C:M,12,FALSE)&amp;""</f>
        <v>#N/A</v>
      </c>
    </row>
    <row r="265" spans="3:12">
      <c r="C265" s="180"/>
      <c r="D265" s="41" t="e">
        <f>VLOOKUP(C265,【最新】商品一覧!C:M,2,FALSE)</f>
        <v>#N/A</v>
      </c>
      <c r="E265" s="42" t="e">
        <f>VLOOKUP(C265,【最新】商品一覧!C:M,3,FALSE)</f>
        <v>#N/A</v>
      </c>
      <c r="F265" s="42" t="e">
        <f>VLOOKUP(C265,【最新】商品一覧!C:M,4,FALSE)</f>
        <v>#N/A</v>
      </c>
      <c r="G265" s="43" t="e">
        <f>VLOOKUP(C265,【最新】商品一覧!C:M,5,FALSE)&amp;""</f>
        <v>#N/A</v>
      </c>
      <c r="H265" s="43" t="e">
        <f>VLOOKUP(C265,【最新】商品一覧!C:M,6,FALSE)&amp;""</f>
        <v>#N/A</v>
      </c>
      <c r="I265" s="42" t="e">
        <f>VLOOKUP(C265,【最新】商品一覧!C:M,7,FALSE)&amp;""</f>
        <v>#N/A</v>
      </c>
      <c r="J265" s="44" t="e">
        <f>VLOOKUP(C265,【最新】商品一覧!C:M,8,FALSE)</f>
        <v>#N/A</v>
      </c>
      <c r="K265" s="45" t="str">
        <f>IFERROR(VLOOKUP(テーブル17[[#This Row],[品番]],【最新】商品一覧!C:M,9,FALSE),"")</f>
        <v/>
      </c>
      <c r="L265" s="46" t="e">
        <f>VLOOKUP(C265,【最新】商品一覧!C:M,12,FALSE)&amp;""</f>
        <v>#N/A</v>
      </c>
    </row>
    <row r="266" spans="3:12">
      <c r="C266" s="180"/>
      <c r="D266" s="41" t="e">
        <f>VLOOKUP(C266,【最新】商品一覧!C:M,2,FALSE)</f>
        <v>#N/A</v>
      </c>
      <c r="E266" s="42" t="e">
        <f>VLOOKUP(C266,【最新】商品一覧!C:M,3,FALSE)</f>
        <v>#N/A</v>
      </c>
      <c r="F266" s="42" t="e">
        <f>VLOOKUP(C266,【最新】商品一覧!C:M,4,FALSE)</f>
        <v>#N/A</v>
      </c>
      <c r="G266" s="43" t="e">
        <f>VLOOKUP(C266,【最新】商品一覧!C:M,5,FALSE)&amp;""</f>
        <v>#N/A</v>
      </c>
      <c r="H266" s="43" t="e">
        <f>VLOOKUP(C266,【最新】商品一覧!C:M,6,FALSE)&amp;""</f>
        <v>#N/A</v>
      </c>
      <c r="I266" s="42" t="e">
        <f>VLOOKUP(C266,【最新】商品一覧!C:M,7,FALSE)&amp;""</f>
        <v>#N/A</v>
      </c>
      <c r="J266" s="44" t="e">
        <f>VLOOKUP(C266,【最新】商品一覧!C:M,8,FALSE)</f>
        <v>#N/A</v>
      </c>
      <c r="K266" s="45" t="str">
        <f>IFERROR(VLOOKUP(テーブル17[[#This Row],[品番]],【最新】商品一覧!C:M,9,FALSE),"")</f>
        <v/>
      </c>
      <c r="L266" s="46" t="e">
        <f>VLOOKUP(C266,【最新】商品一覧!C:M,12,FALSE)&amp;""</f>
        <v>#N/A</v>
      </c>
    </row>
    <row r="267" spans="3:12">
      <c r="C267" s="180"/>
      <c r="D267" s="41" t="e">
        <f>VLOOKUP(C267,【最新】商品一覧!C:M,2,FALSE)</f>
        <v>#N/A</v>
      </c>
      <c r="E267" s="42" t="e">
        <f>VLOOKUP(C267,【最新】商品一覧!C:M,3,FALSE)</f>
        <v>#N/A</v>
      </c>
      <c r="F267" s="42" t="e">
        <f>VLOOKUP(C267,【最新】商品一覧!C:M,4,FALSE)</f>
        <v>#N/A</v>
      </c>
      <c r="G267" s="43" t="e">
        <f>VLOOKUP(C267,【最新】商品一覧!C:M,5,FALSE)&amp;""</f>
        <v>#N/A</v>
      </c>
      <c r="H267" s="43" t="e">
        <f>VLOOKUP(C267,【最新】商品一覧!C:M,6,FALSE)&amp;""</f>
        <v>#N/A</v>
      </c>
      <c r="I267" s="42" t="e">
        <f>VLOOKUP(C267,【最新】商品一覧!C:M,7,FALSE)&amp;""</f>
        <v>#N/A</v>
      </c>
      <c r="J267" s="44" t="e">
        <f>VLOOKUP(C267,【最新】商品一覧!C:M,8,FALSE)</f>
        <v>#N/A</v>
      </c>
      <c r="K267" s="45" t="str">
        <f>IFERROR(VLOOKUP(テーブル17[[#This Row],[品番]],【最新】商品一覧!C:M,9,FALSE),"")</f>
        <v/>
      </c>
      <c r="L267" s="46" t="e">
        <f>VLOOKUP(C267,【最新】商品一覧!C:M,12,FALSE)&amp;""</f>
        <v>#N/A</v>
      </c>
    </row>
    <row r="268" spans="3:12">
      <c r="C268" s="180"/>
      <c r="D268" s="41" t="e">
        <f>VLOOKUP(C268,【最新】商品一覧!C:M,2,FALSE)</f>
        <v>#N/A</v>
      </c>
      <c r="E268" s="42" t="e">
        <f>VLOOKUP(C268,【最新】商品一覧!C:M,3,FALSE)</f>
        <v>#N/A</v>
      </c>
      <c r="F268" s="42" t="e">
        <f>VLOOKUP(C268,【最新】商品一覧!C:M,4,FALSE)</f>
        <v>#N/A</v>
      </c>
      <c r="G268" s="43" t="e">
        <f>VLOOKUP(C268,【最新】商品一覧!C:M,5,FALSE)&amp;""</f>
        <v>#N/A</v>
      </c>
      <c r="H268" s="43" t="e">
        <f>VLOOKUP(C268,【最新】商品一覧!C:M,6,FALSE)&amp;""</f>
        <v>#N/A</v>
      </c>
      <c r="I268" s="42" t="e">
        <f>VLOOKUP(C268,【最新】商品一覧!C:M,7,FALSE)&amp;""</f>
        <v>#N/A</v>
      </c>
      <c r="J268" s="44" t="e">
        <f>VLOOKUP(C268,【最新】商品一覧!C:M,8,FALSE)</f>
        <v>#N/A</v>
      </c>
      <c r="K268" s="45" t="str">
        <f>IFERROR(VLOOKUP(テーブル17[[#This Row],[品番]],【最新】商品一覧!C:M,9,FALSE),"")</f>
        <v/>
      </c>
      <c r="L268" s="46" t="e">
        <f>VLOOKUP(C268,【最新】商品一覧!C:M,12,FALSE)&amp;""</f>
        <v>#N/A</v>
      </c>
    </row>
    <row r="269" spans="3:12">
      <c r="C269" s="180"/>
      <c r="D269" s="41" t="e">
        <f>VLOOKUP(C269,【最新】商品一覧!C:M,2,FALSE)</f>
        <v>#N/A</v>
      </c>
      <c r="E269" s="42" t="e">
        <f>VLOOKUP(C269,【最新】商品一覧!C:M,3,FALSE)</f>
        <v>#N/A</v>
      </c>
      <c r="F269" s="42" t="e">
        <f>VLOOKUP(C269,【最新】商品一覧!C:M,4,FALSE)</f>
        <v>#N/A</v>
      </c>
      <c r="G269" s="43" t="e">
        <f>VLOOKUP(C269,【最新】商品一覧!C:M,5,FALSE)&amp;""</f>
        <v>#N/A</v>
      </c>
      <c r="H269" s="43" t="e">
        <f>VLOOKUP(C269,【最新】商品一覧!C:M,6,FALSE)&amp;""</f>
        <v>#N/A</v>
      </c>
      <c r="I269" s="42" t="e">
        <f>VLOOKUP(C269,【最新】商品一覧!C:M,7,FALSE)&amp;""</f>
        <v>#N/A</v>
      </c>
      <c r="J269" s="44" t="e">
        <f>VLOOKUP(C269,【最新】商品一覧!C:M,8,FALSE)</f>
        <v>#N/A</v>
      </c>
      <c r="K269" s="45" t="str">
        <f>IFERROR(VLOOKUP(テーブル17[[#This Row],[品番]],【最新】商品一覧!C:M,9,FALSE),"")</f>
        <v/>
      </c>
      <c r="L269" s="46" t="e">
        <f>VLOOKUP(C269,【最新】商品一覧!C:M,12,FALSE)&amp;""</f>
        <v>#N/A</v>
      </c>
    </row>
    <row r="270" spans="3:12">
      <c r="C270" s="180"/>
      <c r="D270" s="41" t="e">
        <f>VLOOKUP(C270,【最新】商品一覧!C:M,2,FALSE)</f>
        <v>#N/A</v>
      </c>
      <c r="E270" s="42" t="e">
        <f>VLOOKUP(C270,【最新】商品一覧!C:M,3,FALSE)</f>
        <v>#N/A</v>
      </c>
      <c r="F270" s="42" t="e">
        <f>VLOOKUP(C270,【最新】商品一覧!C:M,4,FALSE)</f>
        <v>#N/A</v>
      </c>
      <c r="G270" s="43" t="e">
        <f>VLOOKUP(C270,【最新】商品一覧!C:M,5,FALSE)&amp;""</f>
        <v>#N/A</v>
      </c>
      <c r="H270" s="43" t="e">
        <f>VLOOKUP(C270,【最新】商品一覧!C:M,6,FALSE)&amp;""</f>
        <v>#N/A</v>
      </c>
      <c r="I270" s="42" t="e">
        <f>VLOOKUP(C270,【最新】商品一覧!C:M,7,FALSE)&amp;""</f>
        <v>#N/A</v>
      </c>
      <c r="J270" s="44" t="e">
        <f>VLOOKUP(C270,【最新】商品一覧!C:M,8,FALSE)</f>
        <v>#N/A</v>
      </c>
      <c r="K270" s="45" t="str">
        <f>IFERROR(VLOOKUP(テーブル17[[#This Row],[品番]],【最新】商品一覧!C:M,9,FALSE),"")</f>
        <v/>
      </c>
      <c r="L270" s="46" t="e">
        <f>VLOOKUP(C270,【最新】商品一覧!C:M,12,FALSE)&amp;""</f>
        <v>#N/A</v>
      </c>
    </row>
    <row r="271" spans="3:12">
      <c r="C271" s="180"/>
      <c r="D271" s="41" t="e">
        <f>VLOOKUP(C271,【最新】商品一覧!C:M,2,FALSE)</f>
        <v>#N/A</v>
      </c>
      <c r="E271" s="42" t="e">
        <f>VLOOKUP(C271,【最新】商品一覧!C:M,3,FALSE)</f>
        <v>#N/A</v>
      </c>
      <c r="F271" s="42" t="e">
        <f>VLOOKUP(C271,【最新】商品一覧!C:M,4,FALSE)</f>
        <v>#N/A</v>
      </c>
      <c r="G271" s="43" t="e">
        <f>VLOOKUP(C271,【最新】商品一覧!C:M,5,FALSE)&amp;""</f>
        <v>#N/A</v>
      </c>
      <c r="H271" s="43" t="e">
        <f>VLOOKUP(C271,【最新】商品一覧!C:M,6,FALSE)&amp;""</f>
        <v>#N/A</v>
      </c>
      <c r="I271" s="42" t="e">
        <f>VLOOKUP(C271,【最新】商品一覧!C:M,7,FALSE)&amp;""</f>
        <v>#N/A</v>
      </c>
      <c r="J271" s="44" t="e">
        <f>VLOOKUP(C271,【最新】商品一覧!C:M,8,FALSE)</f>
        <v>#N/A</v>
      </c>
      <c r="K271" s="45" t="str">
        <f>IFERROR(VLOOKUP(テーブル17[[#This Row],[品番]],【最新】商品一覧!C:M,9,FALSE),"")</f>
        <v/>
      </c>
      <c r="L271" s="46" t="e">
        <f>VLOOKUP(C271,【最新】商品一覧!C:M,12,FALSE)&amp;""</f>
        <v>#N/A</v>
      </c>
    </row>
    <row r="272" spans="3:12">
      <c r="C272" s="180"/>
      <c r="D272" s="41" t="e">
        <f>VLOOKUP(C272,【最新】商品一覧!C:M,2,FALSE)</f>
        <v>#N/A</v>
      </c>
      <c r="E272" s="42" t="e">
        <f>VLOOKUP(C272,【最新】商品一覧!C:M,3,FALSE)</f>
        <v>#N/A</v>
      </c>
      <c r="F272" s="42" t="e">
        <f>VLOOKUP(C272,【最新】商品一覧!C:M,4,FALSE)</f>
        <v>#N/A</v>
      </c>
      <c r="G272" s="43" t="e">
        <f>VLOOKUP(C272,【最新】商品一覧!C:M,5,FALSE)&amp;""</f>
        <v>#N/A</v>
      </c>
      <c r="H272" s="43" t="e">
        <f>VLOOKUP(C272,【最新】商品一覧!C:M,6,FALSE)&amp;""</f>
        <v>#N/A</v>
      </c>
      <c r="I272" s="42" t="e">
        <f>VLOOKUP(C272,【最新】商品一覧!C:M,7,FALSE)&amp;""</f>
        <v>#N/A</v>
      </c>
      <c r="J272" s="44" t="e">
        <f>VLOOKUP(C272,【最新】商品一覧!C:M,8,FALSE)</f>
        <v>#N/A</v>
      </c>
      <c r="K272" s="45" t="str">
        <f>IFERROR(VLOOKUP(テーブル17[[#This Row],[品番]],【最新】商品一覧!C:M,9,FALSE),"")</f>
        <v/>
      </c>
      <c r="L272" s="46" t="e">
        <f>VLOOKUP(C272,【最新】商品一覧!C:M,12,FALSE)&amp;""</f>
        <v>#N/A</v>
      </c>
    </row>
    <row r="273" spans="3:12">
      <c r="C273" s="180"/>
      <c r="D273" s="41" t="e">
        <f>VLOOKUP(C273,【最新】商品一覧!C:M,2,FALSE)</f>
        <v>#N/A</v>
      </c>
      <c r="E273" s="42" t="e">
        <f>VLOOKUP(C273,【最新】商品一覧!C:M,3,FALSE)</f>
        <v>#N/A</v>
      </c>
      <c r="F273" s="42" t="e">
        <f>VLOOKUP(C273,【最新】商品一覧!C:M,4,FALSE)</f>
        <v>#N/A</v>
      </c>
      <c r="G273" s="43" t="e">
        <f>VLOOKUP(C273,【最新】商品一覧!C:M,5,FALSE)&amp;""</f>
        <v>#N/A</v>
      </c>
      <c r="H273" s="43" t="e">
        <f>VLOOKUP(C273,【最新】商品一覧!C:M,6,FALSE)&amp;""</f>
        <v>#N/A</v>
      </c>
      <c r="I273" s="42" t="e">
        <f>VLOOKUP(C273,【最新】商品一覧!C:M,7,FALSE)&amp;""</f>
        <v>#N/A</v>
      </c>
      <c r="J273" s="44" t="e">
        <f>VLOOKUP(C273,【最新】商品一覧!C:M,8,FALSE)</f>
        <v>#N/A</v>
      </c>
      <c r="K273" s="45" t="str">
        <f>IFERROR(VLOOKUP(テーブル17[[#This Row],[品番]],【最新】商品一覧!C:M,9,FALSE),"")</f>
        <v/>
      </c>
      <c r="L273" s="46" t="e">
        <f>VLOOKUP(C273,【最新】商品一覧!C:M,12,FALSE)&amp;""</f>
        <v>#N/A</v>
      </c>
    </row>
    <row r="274" spans="3:12">
      <c r="C274" s="180"/>
      <c r="D274" s="41" t="e">
        <f>VLOOKUP(C274,【最新】商品一覧!C:M,2,FALSE)</f>
        <v>#N/A</v>
      </c>
      <c r="E274" s="42" t="e">
        <f>VLOOKUP(C274,【最新】商品一覧!C:M,3,FALSE)</f>
        <v>#N/A</v>
      </c>
      <c r="F274" s="42" t="e">
        <f>VLOOKUP(C274,【最新】商品一覧!C:M,4,FALSE)</f>
        <v>#N/A</v>
      </c>
      <c r="G274" s="43" t="e">
        <f>VLOOKUP(C274,【最新】商品一覧!C:M,5,FALSE)&amp;""</f>
        <v>#N/A</v>
      </c>
      <c r="H274" s="43" t="e">
        <f>VLOOKUP(C274,【最新】商品一覧!C:M,6,FALSE)&amp;""</f>
        <v>#N/A</v>
      </c>
      <c r="I274" s="42" t="e">
        <f>VLOOKUP(C274,【最新】商品一覧!C:M,7,FALSE)&amp;""</f>
        <v>#N/A</v>
      </c>
      <c r="J274" s="44" t="e">
        <f>VLOOKUP(C274,【最新】商品一覧!C:M,8,FALSE)</f>
        <v>#N/A</v>
      </c>
      <c r="K274" s="45" t="str">
        <f>IFERROR(VLOOKUP(テーブル17[[#This Row],[品番]],【最新】商品一覧!C:M,9,FALSE),"")</f>
        <v/>
      </c>
      <c r="L274" s="46" t="e">
        <f>VLOOKUP(C274,【最新】商品一覧!C:M,12,FALSE)&amp;""</f>
        <v>#N/A</v>
      </c>
    </row>
    <row r="275" spans="3:12">
      <c r="C275" s="180"/>
      <c r="D275" s="41" t="e">
        <f>VLOOKUP(C275,【最新】商品一覧!C:M,2,FALSE)</f>
        <v>#N/A</v>
      </c>
      <c r="E275" s="42" t="e">
        <f>VLOOKUP(C275,【最新】商品一覧!C:M,3,FALSE)</f>
        <v>#N/A</v>
      </c>
      <c r="F275" s="42" t="e">
        <f>VLOOKUP(C275,【最新】商品一覧!C:M,4,FALSE)</f>
        <v>#N/A</v>
      </c>
      <c r="G275" s="43" t="e">
        <f>VLOOKUP(C275,【最新】商品一覧!C:M,5,FALSE)&amp;""</f>
        <v>#N/A</v>
      </c>
      <c r="H275" s="43" t="e">
        <f>VLOOKUP(C275,【最新】商品一覧!C:M,6,FALSE)&amp;""</f>
        <v>#N/A</v>
      </c>
      <c r="I275" s="42" t="e">
        <f>VLOOKUP(C275,【最新】商品一覧!C:M,7,FALSE)&amp;""</f>
        <v>#N/A</v>
      </c>
      <c r="J275" s="44" t="e">
        <f>VLOOKUP(C275,【最新】商品一覧!C:M,8,FALSE)</f>
        <v>#N/A</v>
      </c>
      <c r="K275" s="45" t="str">
        <f>IFERROR(VLOOKUP(テーブル17[[#This Row],[品番]],【最新】商品一覧!C:M,9,FALSE),"")</f>
        <v/>
      </c>
      <c r="L275" s="46" t="e">
        <f>VLOOKUP(C275,【最新】商品一覧!C:M,12,FALSE)&amp;""</f>
        <v>#N/A</v>
      </c>
    </row>
    <row r="276" spans="3:12">
      <c r="C276" s="180"/>
      <c r="D276" s="41" t="e">
        <f>VLOOKUP(C276,【最新】商品一覧!C:M,2,FALSE)</f>
        <v>#N/A</v>
      </c>
      <c r="E276" s="42" t="e">
        <f>VLOOKUP(C276,【最新】商品一覧!C:M,3,FALSE)</f>
        <v>#N/A</v>
      </c>
      <c r="F276" s="42" t="e">
        <f>VLOOKUP(C276,【最新】商品一覧!C:M,4,FALSE)</f>
        <v>#N/A</v>
      </c>
      <c r="G276" s="43" t="e">
        <f>VLOOKUP(C276,【最新】商品一覧!C:M,5,FALSE)&amp;""</f>
        <v>#N/A</v>
      </c>
      <c r="H276" s="43" t="e">
        <f>VLOOKUP(C276,【最新】商品一覧!C:M,6,FALSE)&amp;""</f>
        <v>#N/A</v>
      </c>
      <c r="I276" s="42" t="e">
        <f>VLOOKUP(C276,【最新】商品一覧!C:M,7,FALSE)&amp;""</f>
        <v>#N/A</v>
      </c>
      <c r="J276" s="44" t="e">
        <f>VLOOKUP(C276,【最新】商品一覧!C:M,8,FALSE)</f>
        <v>#N/A</v>
      </c>
      <c r="K276" s="45" t="str">
        <f>IFERROR(VLOOKUP(テーブル17[[#This Row],[品番]],【最新】商品一覧!C:M,9,FALSE),"")</f>
        <v/>
      </c>
      <c r="L276" s="46" t="e">
        <f>VLOOKUP(C276,【最新】商品一覧!C:M,12,FALSE)&amp;""</f>
        <v>#N/A</v>
      </c>
    </row>
    <row r="277" spans="3:12">
      <c r="C277" s="180"/>
      <c r="D277" s="41" t="e">
        <f>VLOOKUP(C277,【最新】商品一覧!C:M,2,FALSE)</f>
        <v>#N/A</v>
      </c>
      <c r="E277" s="42" t="e">
        <f>VLOOKUP(C277,【最新】商品一覧!C:M,3,FALSE)</f>
        <v>#N/A</v>
      </c>
      <c r="F277" s="42" t="e">
        <f>VLOOKUP(C277,【最新】商品一覧!C:M,4,FALSE)</f>
        <v>#N/A</v>
      </c>
      <c r="G277" s="43" t="e">
        <f>VLOOKUP(C277,【最新】商品一覧!C:M,5,FALSE)&amp;""</f>
        <v>#N/A</v>
      </c>
      <c r="H277" s="43" t="e">
        <f>VLOOKUP(C277,【最新】商品一覧!C:M,6,FALSE)&amp;""</f>
        <v>#N/A</v>
      </c>
      <c r="I277" s="42" t="e">
        <f>VLOOKUP(C277,【最新】商品一覧!C:M,7,FALSE)&amp;""</f>
        <v>#N/A</v>
      </c>
      <c r="J277" s="44" t="e">
        <f>VLOOKUP(C277,【最新】商品一覧!C:M,8,FALSE)</f>
        <v>#N/A</v>
      </c>
      <c r="K277" s="45" t="str">
        <f>IFERROR(VLOOKUP(テーブル17[[#This Row],[品番]],【最新】商品一覧!C:M,9,FALSE),"")</f>
        <v/>
      </c>
      <c r="L277" s="46" t="e">
        <f>VLOOKUP(C277,【最新】商品一覧!C:M,12,FALSE)&amp;""</f>
        <v>#N/A</v>
      </c>
    </row>
    <row r="278" spans="3:12">
      <c r="C278" s="180"/>
      <c r="D278" s="41" t="e">
        <f>VLOOKUP(C278,【最新】商品一覧!C:M,2,FALSE)</f>
        <v>#N/A</v>
      </c>
      <c r="E278" s="42" t="e">
        <f>VLOOKUP(C278,【最新】商品一覧!C:M,3,FALSE)</f>
        <v>#N/A</v>
      </c>
      <c r="F278" s="42" t="e">
        <f>VLOOKUP(C278,【最新】商品一覧!C:M,4,FALSE)</f>
        <v>#N/A</v>
      </c>
      <c r="G278" s="43" t="e">
        <f>VLOOKUP(C278,【最新】商品一覧!C:M,5,FALSE)&amp;""</f>
        <v>#N/A</v>
      </c>
      <c r="H278" s="43" t="e">
        <f>VLOOKUP(C278,【最新】商品一覧!C:M,6,FALSE)&amp;""</f>
        <v>#N/A</v>
      </c>
      <c r="I278" s="42" t="e">
        <f>VLOOKUP(C278,【最新】商品一覧!C:M,7,FALSE)&amp;""</f>
        <v>#N/A</v>
      </c>
      <c r="J278" s="44" t="e">
        <f>VLOOKUP(C278,【最新】商品一覧!C:M,8,FALSE)</f>
        <v>#N/A</v>
      </c>
      <c r="K278" s="45" t="str">
        <f>IFERROR(VLOOKUP(テーブル17[[#This Row],[品番]],【最新】商品一覧!C:M,9,FALSE),"")</f>
        <v/>
      </c>
      <c r="L278" s="46" t="e">
        <f>VLOOKUP(C278,【最新】商品一覧!C:M,12,FALSE)&amp;""</f>
        <v>#N/A</v>
      </c>
    </row>
    <row r="279" spans="3:12">
      <c r="C279" s="180"/>
      <c r="D279" s="41" t="e">
        <f>VLOOKUP(C279,【最新】商品一覧!C:M,2,FALSE)</f>
        <v>#N/A</v>
      </c>
      <c r="E279" s="42" t="e">
        <f>VLOOKUP(C279,【最新】商品一覧!C:M,3,FALSE)</f>
        <v>#N/A</v>
      </c>
      <c r="F279" s="42" t="e">
        <f>VLOOKUP(C279,【最新】商品一覧!C:M,4,FALSE)</f>
        <v>#N/A</v>
      </c>
      <c r="G279" s="43" t="e">
        <f>VLOOKUP(C279,【最新】商品一覧!C:M,5,FALSE)&amp;""</f>
        <v>#N/A</v>
      </c>
      <c r="H279" s="43" t="e">
        <f>VLOOKUP(C279,【最新】商品一覧!C:M,6,FALSE)&amp;""</f>
        <v>#N/A</v>
      </c>
      <c r="I279" s="42" t="e">
        <f>VLOOKUP(C279,【最新】商品一覧!C:M,7,FALSE)&amp;""</f>
        <v>#N/A</v>
      </c>
      <c r="J279" s="44" t="e">
        <f>VLOOKUP(C279,【最新】商品一覧!C:M,8,FALSE)</f>
        <v>#N/A</v>
      </c>
      <c r="K279" s="45" t="str">
        <f>IFERROR(VLOOKUP(テーブル17[[#This Row],[品番]],【最新】商品一覧!C:M,9,FALSE),"")</f>
        <v/>
      </c>
      <c r="L279" s="46" t="e">
        <f>VLOOKUP(C279,【最新】商品一覧!C:M,12,FALSE)&amp;""</f>
        <v>#N/A</v>
      </c>
    </row>
    <row r="280" spans="3:12">
      <c r="C280" s="180"/>
      <c r="D280" s="41" t="e">
        <f>VLOOKUP(C280,【最新】商品一覧!C:M,2,FALSE)</f>
        <v>#N/A</v>
      </c>
      <c r="E280" s="42" t="e">
        <f>VLOOKUP(C280,【最新】商品一覧!C:M,3,FALSE)</f>
        <v>#N/A</v>
      </c>
      <c r="F280" s="42" t="e">
        <f>VLOOKUP(C280,【最新】商品一覧!C:M,4,FALSE)</f>
        <v>#N/A</v>
      </c>
      <c r="G280" s="43" t="e">
        <f>VLOOKUP(C280,【最新】商品一覧!C:M,5,FALSE)&amp;""</f>
        <v>#N/A</v>
      </c>
      <c r="H280" s="43" t="e">
        <f>VLOOKUP(C280,【最新】商品一覧!C:M,6,FALSE)&amp;""</f>
        <v>#N/A</v>
      </c>
      <c r="I280" s="42" t="e">
        <f>VLOOKUP(C280,【最新】商品一覧!C:M,7,FALSE)&amp;""</f>
        <v>#N/A</v>
      </c>
      <c r="J280" s="44" t="e">
        <f>VLOOKUP(C280,【最新】商品一覧!C:M,8,FALSE)</f>
        <v>#N/A</v>
      </c>
      <c r="K280" s="45" t="str">
        <f>IFERROR(VLOOKUP(テーブル17[[#This Row],[品番]],【最新】商品一覧!C:M,9,FALSE),"")</f>
        <v/>
      </c>
      <c r="L280" s="46" t="e">
        <f>VLOOKUP(C280,【最新】商品一覧!C:M,12,FALSE)&amp;""</f>
        <v>#N/A</v>
      </c>
    </row>
    <row r="281" spans="3:12">
      <c r="C281" s="180"/>
      <c r="D281" s="41" t="e">
        <f>VLOOKUP(C281,【最新】商品一覧!C:M,2,FALSE)</f>
        <v>#N/A</v>
      </c>
      <c r="E281" s="42" t="e">
        <f>VLOOKUP(C281,【最新】商品一覧!C:M,3,FALSE)</f>
        <v>#N/A</v>
      </c>
      <c r="F281" s="42" t="e">
        <f>VLOOKUP(C281,【最新】商品一覧!C:M,4,FALSE)</f>
        <v>#N/A</v>
      </c>
      <c r="G281" s="43" t="e">
        <f>VLOOKUP(C281,【最新】商品一覧!C:M,5,FALSE)&amp;""</f>
        <v>#N/A</v>
      </c>
      <c r="H281" s="43" t="e">
        <f>VLOOKUP(C281,【最新】商品一覧!C:M,6,FALSE)&amp;""</f>
        <v>#N/A</v>
      </c>
      <c r="I281" s="42" t="e">
        <f>VLOOKUP(C281,【最新】商品一覧!C:M,7,FALSE)&amp;""</f>
        <v>#N/A</v>
      </c>
      <c r="J281" s="44" t="e">
        <f>VLOOKUP(C281,【最新】商品一覧!C:M,8,FALSE)</f>
        <v>#N/A</v>
      </c>
      <c r="K281" s="45" t="str">
        <f>IFERROR(VLOOKUP(テーブル17[[#This Row],[品番]],【最新】商品一覧!C:M,9,FALSE),"")</f>
        <v/>
      </c>
      <c r="L281" s="46" t="e">
        <f>VLOOKUP(C281,【最新】商品一覧!C:M,12,FALSE)&amp;""</f>
        <v>#N/A</v>
      </c>
    </row>
    <row r="282" spans="3:12">
      <c r="C282" s="180"/>
      <c r="D282" s="41" t="e">
        <f>VLOOKUP(C282,【最新】商品一覧!C:M,2,FALSE)</f>
        <v>#N/A</v>
      </c>
      <c r="E282" s="42" t="e">
        <f>VLOOKUP(C282,【最新】商品一覧!C:M,3,FALSE)</f>
        <v>#N/A</v>
      </c>
      <c r="F282" s="42" t="e">
        <f>VLOOKUP(C282,【最新】商品一覧!C:M,4,FALSE)</f>
        <v>#N/A</v>
      </c>
      <c r="G282" s="43" t="e">
        <f>VLOOKUP(C282,【最新】商品一覧!C:M,5,FALSE)&amp;""</f>
        <v>#N/A</v>
      </c>
      <c r="H282" s="43" t="e">
        <f>VLOOKUP(C282,【最新】商品一覧!C:M,6,FALSE)&amp;""</f>
        <v>#N/A</v>
      </c>
      <c r="I282" s="42" t="e">
        <f>VLOOKUP(C282,【最新】商品一覧!C:M,7,FALSE)&amp;""</f>
        <v>#N/A</v>
      </c>
      <c r="J282" s="44" t="e">
        <f>VLOOKUP(C282,【最新】商品一覧!C:M,8,FALSE)</f>
        <v>#N/A</v>
      </c>
      <c r="K282" s="45" t="str">
        <f>IFERROR(VLOOKUP(テーブル17[[#This Row],[品番]],【最新】商品一覧!C:M,9,FALSE),"")</f>
        <v/>
      </c>
      <c r="L282" s="46" t="e">
        <f>VLOOKUP(C282,【最新】商品一覧!C:M,12,FALSE)&amp;""</f>
        <v>#N/A</v>
      </c>
    </row>
    <row r="283" spans="3:12">
      <c r="C283" s="180"/>
      <c r="D283" s="41" t="e">
        <f>VLOOKUP(C283,【最新】商品一覧!C:M,2,FALSE)</f>
        <v>#N/A</v>
      </c>
      <c r="E283" s="42" t="e">
        <f>VLOOKUP(C283,【最新】商品一覧!C:M,3,FALSE)</f>
        <v>#N/A</v>
      </c>
      <c r="F283" s="42" t="e">
        <f>VLOOKUP(C283,【最新】商品一覧!C:M,4,FALSE)</f>
        <v>#N/A</v>
      </c>
      <c r="G283" s="43" t="e">
        <f>VLOOKUP(C283,【最新】商品一覧!C:M,5,FALSE)&amp;""</f>
        <v>#N/A</v>
      </c>
      <c r="H283" s="43" t="e">
        <f>VLOOKUP(C283,【最新】商品一覧!C:M,6,FALSE)&amp;""</f>
        <v>#N/A</v>
      </c>
      <c r="I283" s="42" t="e">
        <f>VLOOKUP(C283,【最新】商品一覧!C:M,7,FALSE)&amp;""</f>
        <v>#N/A</v>
      </c>
      <c r="J283" s="44" t="e">
        <f>VLOOKUP(C283,【最新】商品一覧!C:M,8,FALSE)</f>
        <v>#N/A</v>
      </c>
      <c r="K283" s="45" t="str">
        <f>IFERROR(VLOOKUP(テーブル17[[#This Row],[品番]],【最新】商品一覧!C:M,9,FALSE),"")</f>
        <v/>
      </c>
      <c r="L283" s="46" t="e">
        <f>VLOOKUP(C283,【最新】商品一覧!C:M,12,FALSE)&amp;""</f>
        <v>#N/A</v>
      </c>
    </row>
    <row r="284" spans="3:12">
      <c r="C284" s="180"/>
      <c r="D284" s="41" t="e">
        <f>VLOOKUP(C284,【最新】商品一覧!C:M,2,FALSE)</f>
        <v>#N/A</v>
      </c>
      <c r="E284" s="42" t="e">
        <f>VLOOKUP(C284,【最新】商品一覧!C:M,3,FALSE)</f>
        <v>#N/A</v>
      </c>
      <c r="F284" s="42" t="e">
        <f>VLOOKUP(C284,【最新】商品一覧!C:M,4,FALSE)</f>
        <v>#N/A</v>
      </c>
      <c r="G284" s="43" t="e">
        <f>VLOOKUP(C284,【最新】商品一覧!C:M,5,FALSE)&amp;""</f>
        <v>#N/A</v>
      </c>
      <c r="H284" s="43" t="e">
        <f>VLOOKUP(C284,【最新】商品一覧!C:M,6,FALSE)&amp;""</f>
        <v>#N/A</v>
      </c>
      <c r="I284" s="42" t="e">
        <f>VLOOKUP(C284,【最新】商品一覧!C:M,7,FALSE)&amp;""</f>
        <v>#N/A</v>
      </c>
      <c r="J284" s="44" t="e">
        <f>VLOOKUP(C284,【最新】商品一覧!C:M,8,FALSE)</f>
        <v>#N/A</v>
      </c>
      <c r="K284" s="45" t="str">
        <f>IFERROR(VLOOKUP(テーブル17[[#This Row],[品番]],【最新】商品一覧!C:M,9,FALSE),"")</f>
        <v/>
      </c>
      <c r="L284" s="46" t="e">
        <f>VLOOKUP(C284,【最新】商品一覧!C:M,12,FALSE)&amp;""</f>
        <v>#N/A</v>
      </c>
    </row>
    <row r="285" spans="3:12">
      <c r="C285" s="180"/>
      <c r="D285" s="41" t="e">
        <f>VLOOKUP(C285,【最新】商品一覧!C:M,2,FALSE)</f>
        <v>#N/A</v>
      </c>
      <c r="E285" s="42" t="e">
        <f>VLOOKUP(C285,【最新】商品一覧!C:M,3,FALSE)</f>
        <v>#N/A</v>
      </c>
      <c r="F285" s="42" t="e">
        <f>VLOOKUP(C285,【最新】商品一覧!C:M,4,FALSE)</f>
        <v>#N/A</v>
      </c>
      <c r="G285" s="43" t="e">
        <f>VLOOKUP(C285,【最新】商品一覧!C:M,5,FALSE)&amp;""</f>
        <v>#N/A</v>
      </c>
      <c r="H285" s="43" t="e">
        <f>VLOOKUP(C285,【最新】商品一覧!C:M,6,FALSE)&amp;""</f>
        <v>#N/A</v>
      </c>
      <c r="I285" s="42" t="e">
        <f>VLOOKUP(C285,【最新】商品一覧!C:M,7,FALSE)&amp;""</f>
        <v>#N/A</v>
      </c>
      <c r="J285" s="44" t="e">
        <f>VLOOKUP(C285,【最新】商品一覧!C:M,8,FALSE)</f>
        <v>#N/A</v>
      </c>
      <c r="K285" s="45" t="str">
        <f>IFERROR(VLOOKUP(テーブル17[[#This Row],[品番]],【最新】商品一覧!C:M,9,FALSE),"")</f>
        <v/>
      </c>
      <c r="L285" s="46" t="e">
        <f>VLOOKUP(C285,【最新】商品一覧!C:M,12,FALSE)&amp;""</f>
        <v>#N/A</v>
      </c>
    </row>
    <row r="286" spans="3:12">
      <c r="C286" s="180"/>
      <c r="D286" s="41" t="e">
        <f>VLOOKUP(C286,【最新】商品一覧!C:M,2,FALSE)</f>
        <v>#N/A</v>
      </c>
      <c r="E286" s="42" t="e">
        <f>VLOOKUP(C286,【最新】商品一覧!C:M,3,FALSE)</f>
        <v>#N/A</v>
      </c>
      <c r="F286" s="42" t="e">
        <f>VLOOKUP(C286,【最新】商品一覧!C:M,4,FALSE)</f>
        <v>#N/A</v>
      </c>
      <c r="G286" s="43" t="e">
        <f>VLOOKUP(C286,【最新】商品一覧!C:M,5,FALSE)&amp;""</f>
        <v>#N/A</v>
      </c>
      <c r="H286" s="43" t="e">
        <f>VLOOKUP(C286,【最新】商品一覧!C:M,6,FALSE)&amp;""</f>
        <v>#N/A</v>
      </c>
      <c r="I286" s="42" t="e">
        <f>VLOOKUP(C286,【最新】商品一覧!C:M,7,FALSE)&amp;""</f>
        <v>#N/A</v>
      </c>
      <c r="J286" s="44" t="e">
        <f>VLOOKUP(C286,【最新】商品一覧!C:M,8,FALSE)</f>
        <v>#N/A</v>
      </c>
      <c r="K286" s="45" t="str">
        <f>IFERROR(VLOOKUP(テーブル17[[#This Row],[品番]],【最新】商品一覧!C:M,9,FALSE),"")</f>
        <v/>
      </c>
      <c r="L286" s="46" t="e">
        <f>VLOOKUP(C286,【最新】商品一覧!C:M,12,FALSE)&amp;""</f>
        <v>#N/A</v>
      </c>
    </row>
    <row r="287" spans="3:12">
      <c r="C287" s="180"/>
      <c r="D287" s="41" t="e">
        <f>VLOOKUP(C287,【最新】商品一覧!C:M,2,FALSE)</f>
        <v>#N/A</v>
      </c>
      <c r="E287" s="42" t="e">
        <f>VLOOKUP(C287,【最新】商品一覧!C:M,3,FALSE)</f>
        <v>#N/A</v>
      </c>
      <c r="F287" s="42" t="e">
        <f>VLOOKUP(C287,【最新】商品一覧!C:M,4,FALSE)</f>
        <v>#N/A</v>
      </c>
      <c r="G287" s="43" t="e">
        <f>VLOOKUP(C287,【最新】商品一覧!C:M,5,FALSE)&amp;""</f>
        <v>#N/A</v>
      </c>
      <c r="H287" s="43" t="e">
        <f>VLOOKUP(C287,【最新】商品一覧!C:M,6,FALSE)&amp;""</f>
        <v>#N/A</v>
      </c>
      <c r="I287" s="42" t="e">
        <f>VLOOKUP(C287,【最新】商品一覧!C:M,7,FALSE)&amp;""</f>
        <v>#N/A</v>
      </c>
      <c r="J287" s="44" t="e">
        <f>VLOOKUP(C287,【最新】商品一覧!C:M,8,FALSE)</f>
        <v>#N/A</v>
      </c>
      <c r="K287" s="45" t="str">
        <f>IFERROR(VLOOKUP(テーブル17[[#This Row],[品番]],【最新】商品一覧!C:M,9,FALSE),"")</f>
        <v/>
      </c>
      <c r="L287" s="46" t="e">
        <f>VLOOKUP(C287,【最新】商品一覧!C:M,12,FALSE)&amp;""</f>
        <v>#N/A</v>
      </c>
    </row>
    <row r="288" spans="3:12">
      <c r="C288" s="180"/>
      <c r="D288" s="41" t="e">
        <f>VLOOKUP(C288,【最新】商品一覧!C:M,2,FALSE)</f>
        <v>#N/A</v>
      </c>
      <c r="E288" s="42" t="e">
        <f>VLOOKUP(C288,【最新】商品一覧!C:M,3,FALSE)</f>
        <v>#N/A</v>
      </c>
      <c r="F288" s="42" t="e">
        <f>VLOOKUP(C288,【最新】商品一覧!C:M,4,FALSE)</f>
        <v>#N/A</v>
      </c>
      <c r="G288" s="43" t="e">
        <f>VLOOKUP(C288,【最新】商品一覧!C:M,5,FALSE)&amp;""</f>
        <v>#N/A</v>
      </c>
      <c r="H288" s="43" t="e">
        <f>VLOOKUP(C288,【最新】商品一覧!C:M,6,FALSE)&amp;""</f>
        <v>#N/A</v>
      </c>
      <c r="I288" s="42" t="e">
        <f>VLOOKUP(C288,【最新】商品一覧!C:M,7,FALSE)&amp;""</f>
        <v>#N/A</v>
      </c>
      <c r="J288" s="44" t="e">
        <f>VLOOKUP(C288,【最新】商品一覧!C:M,8,FALSE)</f>
        <v>#N/A</v>
      </c>
      <c r="K288" s="45" t="str">
        <f>IFERROR(VLOOKUP(テーブル17[[#This Row],[品番]],【最新】商品一覧!C:M,9,FALSE),"")</f>
        <v/>
      </c>
      <c r="L288" s="46" t="e">
        <f>VLOOKUP(C288,【最新】商品一覧!C:M,12,FALSE)&amp;""</f>
        <v>#N/A</v>
      </c>
    </row>
    <row r="289" spans="3:12">
      <c r="C289" s="180"/>
      <c r="D289" s="41" t="e">
        <f>VLOOKUP(C289,【最新】商品一覧!C:M,2,FALSE)</f>
        <v>#N/A</v>
      </c>
      <c r="E289" s="42" t="e">
        <f>VLOOKUP(C289,【最新】商品一覧!C:M,3,FALSE)</f>
        <v>#N/A</v>
      </c>
      <c r="F289" s="42" t="e">
        <f>VLOOKUP(C289,【最新】商品一覧!C:M,4,FALSE)</f>
        <v>#N/A</v>
      </c>
      <c r="G289" s="43" t="e">
        <f>VLOOKUP(C289,【最新】商品一覧!C:M,5,FALSE)&amp;""</f>
        <v>#N/A</v>
      </c>
      <c r="H289" s="43" t="e">
        <f>VLOOKUP(C289,【最新】商品一覧!C:M,6,FALSE)&amp;""</f>
        <v>#N/A</v>
      </c>
      <c r="I289" s="42" t="e">
        <f>VLOOKUP(C289,【最新】商品一覧!C:M,7,FALSE)&amp;""</f>
        <v>#N/A</v>
      </c>
      <c r="J289" s="44" t="e">
        <f>VLOOKUP(C289,【最新】商品一覧!C:M,8,FALSE)</f>
        <v>#N/A</v>
      </c>
      <c r="K289" s="45" t="str">
        <f>IFERROR(VLOOKUP(テーブル17[[#This Row],[品番]],【最新】商品一覧!C:M,9,FALSE),"")</f>
        <v/>
      </c>
      <c r="L289" s="46" t="e">
        <f>VLOOKUP(C289,【最新】商品一覧!C:M,12,FALSE)&amp;""</f>
        <v>#N/A</v>
      </c>
    </row>
    <row r="290" spans="3:12">
      <c r="C290" s="180"/>
      <c r="D290" s="41" t="e">
        <f>VLOOKUP(C290,【最新】商品一覧!C:M,2,FALSE)</f>
        <v>#N/A</v>
      </c>
      <c r="E290" s="42" t="e">
        <f>VLOOKUP(C290,【最新】商品一覧!C:M,3,FALSE)</f>
        <v>#N/A</v>
      </c>
      <c r="F290" s="42" t="e">
        <f>VLOOKUP(C290,【最新】商品一覧!C:M,4,FALSE)</f>
        <v>#N/A</v>
      </c>
      <c r="G290" s="43" t="e">
        <f>VLOOKUP(C290,【最新】商品一覧!C:M,5,FALSE)&amp;""</f>
        <v>#N/A</v>
      </c>
      <c r="H290" s="43" t="e">
        <f>VLOOKUP(C290,【最新】商品一覧!C:M,6,FALSE)&amp;""</f>
        <v>#N/A</v>
      </c>
      <c r="I290" s="42" t="e">
        <f>VLOOKUP(C290,【最新】商品一覧!C:M,7,FALSE)&amp;""</f>
        <v>#N/A</v>
      </c>
      <c r="J290" s="44" t="e">
        <f>VLOOKUP(C290,【最新】商品一覧!C:M,8,FALSE)</f>
        <v>#N/A</v>
      </c>
      <c r="K290" s="45" t="str">
        <f>IFERROR(VLOOKUP(テーブル17[[#This Row],[品番]],【最新】商品一覧!C:M,9,FALSE),"")</f>
        <v/>
      </c>
      <c r="L290" s="46" t="e">
        <f>VLOOKUP(C290,【最新】商品一覧!C:M,12,FALSE)&amp;""</f>
        <v>#N/A</v>
      </c>
    </row>
    <row r="291" spans="3:12">
      <c r="C291" s="180"/>
      <c r="D291" s="41" t="e">
        <f>VLOOKUP(C291,【最新】商品一覧!C:M,2,FALSE)</f>
        <v>#N/A</v>
      </c>
      <c r="E291" s="42" t="e">
        <f>VLOOKUP(C291,【最新】商品一覧!C:M,3,FALSE)</f>
        <v>#N/A</v>
      </c>
      <c r="F291" s="42" t="e">
        <f>VLOOKUP(C291,【最新】商品一覧!C:M,4,FALSE)</f>
        <v>#N/A</v>
      </c>
      <c r="G291" s="43" t="e">
        <f>VLOOKUP(C291,【最新】商品一覧!C:M,5,FALSE)&amp;""</f>
        <v>#N/A</v>
      </c>
      <c r="H291" s="43" t="e">
        <f>VLOOKUP(C291,【最新】商品一覧!C:M,6,FALSE)&amp;""</f>
        <v>#N/A</v>
      </c>
      <c r="I291" s="42" t="e">
        <f>VLOOKUP(C291,【最新】商品一覧!C:M,7,FALSE)&amp;""</f>
        <v>#N/A</v>
      </c>
      <c r="J291" s="44" t="e">
        <f>VLOOKUP(C291,【最新】商品一覧!C:M,8,FALSE)</f>
        <v>#N/A</v>
      </c>
      <c r="K291" s="45" t="str">
        <f>IFERROR(VLOOKUP(テーブル17[[#This Row],[品番]],【最新】商品一覧!C:M,9,FALSE),"")</f>
        <v/>
      </c>
      <c r="L291" s="46" t="e">
        <f>VLOOKUP(C291,【最新】商品一覧!C:M,12,FALSE)&amp;""</f>
        <v>#N/A</v>
      </c>
    </row>
    <row r="292" spans="3:12">
      <c r="C292" s="180"/>
      <c r="D292" s="41" t="e">
        <f>VLOOKUP(C292,【最新】商品一覧!C:M,2,FALSE)</f>
        <v>#N/A</v>
      </c>
      <c r="E292" s="42" t="e">
        <f>VLOOKUP(C292,【最新】商品一覧!C:M,3,FALSE)</f>
        <v>#N/A</v>
      </c>
      <c r="F292" s="42" t="e">
        <f>VLOOKUP(C292,【最新】商品一覧!C:M,4,FALSE)</f>
        <v>#N/A</v>
      </c>
      <c r="G292" s="43" t="e">
        <f>VLOOKUP(C292,【最新】商品一覧!C:M,5,FALSE)&amp;""</f>
        <v>#N/A</v>
      </c>
      <c r="H292" s="43" t="e">
        <f>VLOOKUP(C292,【最新】商品一覧!C:M,6,FALSE)&amp;""</f>
        <v>#N/A</v>
      </c>
      <c r="I292" s="42" t="e">
        <f>VLOOKUP(C292,【最新】商品一覧!C:M,7,FALSE)&amp;""</f>
        <v>#N/A</v>
      </c>
      <c r="J292" s="44" t="e">
        <f>VLOOKUP(C292,【最新】商品一覧!C:M,8,FALSE)</f>
        <v>#N/A</v>
      </c>
      <c r="K292" s="45" t="str">
        <f>IFERROR(VLOOKUP(テーブル17[[#This Row],[品番]],【最新】商品一覧!C:M,9,FALSE),"")</f>
        <v/>
      </c>
      <c r="L292" s="46" t="e">
        <f>VLOOKUP(C292,【最新】商品一覧!C:M,12,FALSE)&amp;""</f>
        <v>#N/A</v>
      </c>
    </row>
    <row r="293" spans="3:12">
      <c r="C293" s="180"/>
      <c r="D293" s="41" t="e">
        <f>VLOOKUP(C293,【最新】商品一覧!C:M,2,FALSE)</f>
        <v>#N/A</v>
      </c>
      <c r="E293" s="42" t="e">
        <f>VLOOKUP(C293,【最新】商品一覧!C:M,3,FALSE)</f>
        <v>#N/A</v>
      </c>
      <c r="F293" s="42" t="e">
        <f>VLOOKUP(C293,【最新】商品一覧!C:M,4,FALSE)</f>
        <v>#N/A</v>
      </c>
      <c r="G293" s="43" t="e">
        <f>VLOOKUP(C293,【最新】商品一覧!C:M,5,FALSE)&amp;""</f>
        <v>#N/A</v>
      </c>
      <c r="H293" s="43" t="e">
        <f>VLOOKUP(C293,【最新】商品一覧!C:M,6,FALSE)&amp;""</f>
        <v>#N/A</v>
      </c>
      <c r="I293" s="42" t="e">
        <f>VLOOKUP(C293,【最新】商品一覧!C:M,7,FALSE)&amp;""</f>
        <v>#N/A</v>
      </c>
      <c r="J293" s="44" t="e">
        <f>VLOOKUP(C293,【最新】商品一覧!C:M,8,FALSE)</f>
        <v>#N/A</v>
      </c>
      <c r="K293" s="45" t="str">
        <f>IFERROR(VLOOKUP(テーブル17[[#This Row],[品番]],【最新】商品一覧!C:M,9,FALSE),"")</f>
        <v/>
      </c>
      <c r="L293" s="46" t="e">
        <f>VLOOKUP(C293,【最新】商品一覧!C:M,12,FALSE)&amp;""</f>
        <v>#N/A</v>
      </c>
    </row>
    <row r="294" spans="3:12">
      <c r="C294" s="180"/>
      <c r="D294" s="41" t="e">
        <f>VLOOKUP(C294,【最新】商品一覧!C:M,2,FALSE)</f>
        <v>#N/A</v>
      </c>
      <c r="E294" s="42" t="e">
        <f>VLOOKUP(C294,【最新】商品一覧!C:M,3,FALSE)</f>
        <v>#N/A</v>
      </c>
      <c r="F294" s="42" t="e">
        <f>VLOOKUP(C294,【最新】商品一覧!C:M,4,FALSE)</f>
        <v>#N/A</v>
      </c>
      <c r="G294" s="43" t="e">
        <f>VLOOKUP(C294,【最新】商品一覧!C:M,5,FALSE)&amp;""</f>
        <v>#N/A</v>
      </c>
      <c r="H294" s="43" t="e">
        <f>VLOOKUP(C294,【最新】商品一覧!C:M,6,FALSE)&amp;""</f>
        <v>#N/A</v>
      </c>
      <c r="I294" s="42" t="e">
        <f>VLOOKUP(C294,【最新】商品一覧!C:M,7,FALSE)&amp;""</f>
        <v>#N/A</v>
      </c>
      <c r="J294" s="44" t="e">
        <f>VLOOKUP(C294,【最新】商品一覧!C:M,8,FALSE)</f>
        <v>#N/A</v>
      </c>
      <c r="K294" s="45" t="str">
        <f>IFERROR(VLOOKUP(テーブル17[[#This Row],[品番]],【最新】商品一覧!C:M,9,FALSE),"")</f>
        <v/>
      </c>
      <c r="L294" s="46" t="e">
        <f>VLOOKUP(C294,【最新】商品一覧!C:M,12,FALSE)&amp;""</f>
        <v>#N/A</v>
      </c>
    </row>
    <row r="295" spans="3:12">
      <c r="C295" s="180"/>
      <c r="D295" s="41" t="e">
        <f>VLOOKUP(C295,【最新】商品一覧!C:M,2,FALSE)</f>
        <v>#N/A</v>
      </c>
      <c r="E295" s="42" t="e">
        <f>VLOOKUP(C295,【最新】商品一覧!C:M,3,FALSE)</f>
        <v>#N/A</v>
      </c>
      <c r="F295" s="42" t="e">
        <f>VLOOKUP(C295,【最新】商品一覧!C:M,4,FALSE)</f>
        <v>#N/A</v>
      </c>
      <c r="G295" s="43" t="e">
        <f>VLOOKUP(C295,【最新】商品一覧!C:M,5,FALSE)&amp;""</f>
        <v>#N/A</v>
      </c>
      <c r="H295" s="43" t="e">
        <f>VLOOKUP(C295,【最新】商品一覧!C:M,6,FALSE)&amp;""</f>
        <v>#N/A</v>
      </c>
      <c r="I295" s="42" t="e">
        <f>VLOOKUP(C295,【最新】商品一覧!C:M,7,FALSE)&amp;""</f>
        <v>#N/A</v>
      </c>
      <c r="J295" s="44" t="e">
        <f>VLOOKUP(C295,【最新】商品一覧!C:M,8,FALSE)</f>
        <v>#N/A</v>
      </c>
      <c r="K295" s="45" t="str">
        <f>IFERROR(VLOOKUP(テーブル17[[#This Row],[品番]],【最新】商品一覧!C:M,9,FALSE),"")</f>
        <v/>
      </c>
      <c r="L295" s="46" t="e">
        <f>VLOOKUP(C295,【最新】商品一覧!C:M,12,FALSE)&amp;""</f>
        <v>#N/A</v>
      </c>
    </row>
    <row r="296" spans="3:12">
      <c r="C296" s="180"/>
      <c r="D296" s="41" t="e">
        <f>VLOOKUP(C296,【最新】商品一覧!C:M,2,FALSE)</f>
        <v>#N/A</v>
      </c>
      <c r="E296" s="42" t="e">
        <f>VLOOKUP(C296,【最新】商品一覧!C:M,3,FALSE)</f>
        <v>#N/A</v>
      </c>
      <c r="F296" s="42" t="e">
        <f>VLOOKUP(C296,【最新】商品一覧!C:M,4,FALSE)</f>
        <v>#N/A</v>
      </c>
      <c r="G296" s="43" t="e">
        <f>VLOOKUP(C296,【最新】商品一覧!C:M,5,FALSE)&amp;""</f>
        <v>#N/A</v>
      </c>
      <c r="H296" s="43" t="e">
        <f>VLOOKUP(C296,【最新】商品一覧!C:M,6,FALSE)&amp;""</f>
        <v>#N/A</v>
      </c>
      <c r="I296" s="42" t="e">
        <f>VLOOKUP(C296,【最新】商品一覧!C:M,7,FALSE)&amp;""</f>
        <v>#N/A</v>
      </c>
      <c r="J296" s="44" t="e">
        <f>VLOOKUP(C296,【最新】商品一覧!C:M,8,FALSE)</f>
        <v>#N/A</v>
      </c>
      <c r="K296" s="45" t="str">
        <f>IFERROR(VLOOKUP(テーブル17[[#This Row],[品番]],【最新】商品一覧!C:M,9,FALSE),"")</f>
        <v/>
      </c>
      <c r="L296" s="46" t="e">
        <f>VLOOKUP(C296,【最新】商品一覧!C:M,12,FALSE)&amp;""</f>
        <v>#N/A</v>
      </c>
    </row>
    <row r="297" spans="3:12">
      <c r="C297" s="180"/>
      <c r="D297" s="41" t="e">
        <f>VLOOKUP(C297,【最新】商品一覧!C:M,2,FALSE)</f>
        <v>#N/A</v>
      </c>
      <c r="E297" s="42" t="e">
        <f>VLOOKUP(C297,【最新】商品一覧!C:M,3,FALSE)</f>
        <v>#N/A</v>
      </c>
      <c r="F297" s="42" t="e">
        <f>VLOOKUP(C297,【最新】商品一覧!C:M,4,FALSE)</f>
        <v>#N/A</v>
      </c>
      <c r="G297" s="43" t="e">
        <f>VLOOKUP(C297,【最新】商品一覧!C:M,5,FALSE)&amp;""</f>
        <v>#N/A</v>
      </c>
      <c r="H297" s="43" t="e">
        <f>VLOOKUP(C297,【最新】商品一覧!C:M,6,FALSE)&amp;""</f>
        <v>#N/A</v>
      </c>
      <c r="I297" s="42" t="e">
        <f>VLOOKUP(C297,【最新】商品一覧!C:M,7,FALSE)&amp;""</f>
        <v>#N/A</v>
      </c>
      <c r="J297" s="44" t="e">
        <f>VLOOKUP(C297,【最新】商品一覧!C:M,8,FALSE)</f>
        <v>#N/A</v>
      </c>
      <c r="K297" s="45" t="str">
        <f>IFERROR(VLOOKUP(テーブル17[[#This Row],[品番]],【最新】商品一覧!C:M,9,FALSE),"")</f>
        <v/>
      </c>
      <c r="L297" s="46" t="e">
        <f>VLOOKUP(C297,【最新】商品一覧!C:M,12,FALSE)&amp;""</f>
        <v>#N/A</v>
      </c>
    </row>
    <row r="298" spans="3:12">
      <c r="C298" s="180"/>
      <c r="D298" s="41" t="e">
        <f>VLOOKUP(C298,【最新】商品一覧!C:M,2,FALSE)</f>
        <v>#N/A</v>
      </c>
      <c r="E298" s="42" t="e">
        <f>VLOOKUP(C298,【最新】商品一覧!C:M,3,FALSE)</f>
        <v>#N/A</v>
      </c>
      <c r="F298" s="42" t="e">
        <f>VLOOKUP(C298,【最新】商品一覧!C:M,4,FALSE)</f>
        <v>#N/A</v>
      </c>
      <c r="G298" s="43" t="e">
        <f>VLOOKUP(C298,【最新】商品一覧!C:M,5,FALSE)&amp;""</f>
        <v>#N/A</v>
      </c>
      <c r="H298" s="43" t="e">
        <f>VLOOKUP(C298,【最新】商品一覧!C:M,6,FALSE)&amp;""</f>
        <v>#N/A</v>
      </c>
      <c r="I298" s="42" t="e">
        <f>VLOOKUP(C298,【最新】商品一覧!C:M,7,FALSE)&amp;""</f>
        <v>#N/A</v>
      </c>
      <c r="J298" s="44" t="e">
        <f>VLOOKUP(C298,【最新】商品一覧!C:M,8,FALSE)</f>
        <v>#N/A</v>
      </c>
      <c r="K298" s="45" t="str">
        <f>IFERROR(VLOOKUP(テーブル17[[#This Row],[品番]],【最新】商品一覧!C:M,9,FALSE),"")</f>
        <v/>
      </c>
      <c r="L298" s="46" t="e">
        <f>VLOOKUP(C298,【最新】商品一覧!C:M,12,FALSE)&amp;""</f>
        <v>#N/A</v>
      </c>
    </row>
    <row r="299" spans="3:12">
      <c r="C299" s="180"/>
      <c r="D299" s="41" t="e">
        <f>VLOOKUP(C299,【最新】商品一覧!C:M,2,FALSE)</f>
        <v>#N/A</v>
      </c>
      <c r="E299" s="42" t="e">
        <f>VLOOKUP(C299,【最新】商品一覧!C:M,3,FALSE)</f>
        <v>#N/A</v>
      </c>
      <c r="F299" s="42" t="e">
        <f>VLOOKUP(C299,【最新】商品一覧!C:M,4,FALSE)</f>
        <v>#N/A</v>
      </c>
      <c r="G299" s="43" t="e">
        <f>VLOOKUP(C299,【最新】商品一覧!C:M,5,FALSE)&amp;""</f>
        <v>#N/A</v>
      </c>
      <c r="H299" s="43" t="e">
        <f>VLOOKUP(C299,【最新】商品一覧!C:M,6,FALSE)&amp;""</f>
        <v>#N/A</v>
      </c>
      <c r="I299" s="42" t="e">
        <f>VLOOKUP(C299,【最新】商品一覧!C:M,7,FALSE)&amp;""</f>
        <v>#N/A</v>
      </c>
      <c r="J299" s="44" t="e">
        <f>VLOOKUP(C299,【最新】商品一覧!C:M,8,FALSE)</f>
        <v>#N/A</v>
      </c>
      <c r="K299" s="45" t="str">
        <f>IFERROR(VLOOKUP(テーブル17[[#This Row],[品番]],【最新】商品一覧!C:M,9,FALSE),"")</f>
        <v/>
      </c>
      <c r="L299" s="46" t="e">
        <f>VLOOKUP(C299,【最新】商品一覧!C:M,12,FALSE)&amp;""</f>
        <v>#N/A</v>
      </c>
    </row>
    <row r="300" spans="3:12">
      <c r="C300" s="180"/>
      <c r="D300" s="41" t="e">
        <f>VLOOKUP(C300,【最新】商品一覧!C:M,2,FALSE)</f>
        <v>#N/A</v>
      </c>
      <c r="E300" s="42" t="e">
        <f>VLOOKUP(C300,【最新】商品一覧!C:M,3,FALSE)</f>
        <v>#N/A</v>
      </c>
      <c r="F300" s="42" t="e">
        <f>VLOOKUP(C300,【最新】商品一覧!C:M,4,FALSE)</f>
        <v>#N/A</v>
      </c>
      <c r="G300" s="43" t="e">
        <f>VLOOKUP(C300,【最新】商品一覧!C:M,5,FALSE)&amp;""</f>
        <v>#N/A</v>
      </c>
      <c r="H300" s="43" t="e">
        <f>VLOOKUP(C300,【最新】商品一覧!C:M,6,FALSE)&amp;""</f>
        <v>#N/A</v>
      </c>
      <c r="I300" s="42" t="e">
        <f>VLOOKUP(C300,【最新】商品一覧!C:M,7,FALSE)&amp;""</f>
        <v>#N/A</v>
      </c>
      <c r="J300" s="44" t="e">
        <f>VLOOKUP(C300,【最新】商品一覧!C:M,8,FALSE)</f>
        <v>#N/A</v>
      </c>
      <c r="K300" s="45" t="str">
        <f>IFERROR(VLOOKUP(テーブル17[[#This Row],[品番]],【最新】商品一覧!C:M,9,FALSE),"")</f>
        <v/>
      </c>
      <c r="L300" s="46" t="e">
        <f>VLOOKUP(C300,【最新】商品一覧!C:M,12,FALSE)&amp;""</f>
        <v>#N/A</v>
      </c>
    </row>
    <row r="301" spans="3:12">
      <c r="C301" s="180"/>
      <c r="D301" s="41" t="e">
        <f>VLOOKUP(C301,【最新】商品一覧!C:M,2,FALSE)</f>
        <v>#N/A</v>
      </c>
      <c r="E301" s="42" t="e">
        <f>VLOOKUP(C301,【最新】商品一覧!C:M,3,FALSE)</f>
        <v>#N/A</v>
      </c>
      <c r="F301" s="42" t="e">
        <f>VLOOKUP(C301,【最新】商品一覧!C:M,4,FALSE)</f>
        <v>#N/A</v>
      </c>
      <c r="G301" s="43" t="e">
        <f>VLOOKUP(C301,【最新】商品一覧!C:M,5,FALSE)&amp;""</f>
        <v>#N/A</v>
      </c>
      <c r="H301" s="43" t="e">
        <f>VLOOKUP(C301,【最新】商品一覧!C:M,6,FALSE)&amp;""</f>
        <v>#N/A</v>
      </c>
      <c r="I301" s="42" t="e">
        <f>VLOOKUP(C301,【最新】商品一覧!C:M,7,FALSE)&amp;""</f>
        <v>#N/A</v>
      </c>
      <c r="J301" s="44" t="e">
        <f>VLOOKUP(C301,【最新】商品一覧!C:M,8,FALSE)</f>
        <v>#N/A</v>
      </c>
      <c r="K301" s="45" t="str">
        <f>IFERROR(VLOOKUP(テーブル17[[#This Row],[品番]],【最新】商品一覧!C:M,9,FALSE),"")</f>
        <v/>
      </c>
      <c r="L301" s="46" t="e">
        <f>VLOOKUP(C301,【最新】商品一覧!C:M,12,FALSE)&amp;""</f>
        <v>#N/A</v>
      </c>
    </row>
    <row r="302" spans="3:12">
      <c r="C302" s="180"/>
      <c r="D302" s="41" t="e">
        <f>VLOOKUP(C302,【最新】商品一覧!C:M,2,FALSE)</f>
        <v>#N/A</v>
      </c>
      <c r="E302" s="42" t="e">
        <f>VLOOKUP(C302,【最新】商品一覧!C:M,3,FALSE)</f>
        <v>#N/A</v>
      </c>
      <c r="F302" s="42" t="e">
        <f>VLOOKUP(C302,【最新】商品一覧!C:M,4,FALSE)</f>
        <v>#N/A</v>
      </c>
      <c r="G302" s="43" t="e">
        <f>VLOOKUP(C302,【最新】商品一覧!C:M,5,FALSE)&amp;""</f>
        <v>#N/A</v>
      </c>
      <c r="H302" s="43" t="e">
        <f>VLOOKUP(C302,【最新】商品一覧!C:M,6,FALSE)&amp;""</f>
        <v>#N/A</v>
      </c>
      <c r="I302" s="42" t="e">
        <f>VLOOKUP(C302,【最新】商品一覧!C:M,7,FALSE)&amp;""</f>
        <v>#N/A</v>
      </c>
      <c r="J302" s="44" t="e">
        <f>VLOOKUP(C302,【最新】商品一覧!C:M,8,FALSE)</f>
        <v>#N/A</v>
      </c>
      <c r="K302" s="45" t="str">
        <f>IFERROR(VLOOKUP(テーブル17[[#This Row],[品番]],【最新】商品一覧!C:M,9,FALSE),"")</f>
        <v/>
      </c>
      <c r="L302" s="46" t="e">
        <f>VLOOKUP(C302,【最新】商品一覧!C:M,12,FALSE)&amp;""</f>
        <v>#N/A</v>
      </c>
    </row>
    <row r="303" spans="3:12">
      <c r="C303" s="180"/>
      <c r="D303" s="41" t="e">
        <f>VLOOKUP(C303,【最新】商品一覧!C:M,2,FALSE)</f>
        <v>#N/A</v>
      </c>
      <c r="E303" s="42" t="e">
        <f>VLOOKUP(C303,【最新】商品一覧!C:M,3,FALSE)</f>
        <v>#N/A</v>
      </c>
      <c r="F303" s="42" t="e">
        <f>VLOOKUP(C303,【最新】商品一覧!C:M,4,FALSE)</f>
        <v>#N/A</v>
      </c>
      <c r="G303" s="43" t="e">
        <f>VLOOKUP(C303,【最新】商品一覧!C:M,5,FALSE)&amp;""</f>
        <v>#N/A</v>
      </c>
      <c r="H303" s="43" t="e">
        <f>VLOOKUP(C303,【最新】商品一覧!C:M,6,FALSE)&amp;""</f>
        <v>#N/A</v>
      </c>
      <c r="I303" s="42" t="e">
        <f>VLOOKUP(C303,【最新】商品一覧!C:M,7,FALSE)&amp;""</f>
        <v>#N/A</v>
      </c>
      <c r="J303" s="44" t="e">
        <f>VLOOKUP(C303,【最新】商品一覧!C:M,8,FALSE)</f>
        <v>#N/A</v>
      </c>
      <c r="K303" s="45" t="str">
        <f>IFERROR(VLOOKUP(テーブル17[[#This Row],[品番]],【最新】商品一覧!C:M,9,FALSE),"")</f>
        <v/>
      </c>
      <c r="L303" s="46" t="e">
        <f>VLOOKUP(C303,【最新】商品一覧!C:M,12,FALSE)&amp;""</f>
        <v>#N/A</v>
      </c>
    </row>
    <row r="304" spans="3:12">
      <c r="C304" s="180"/>
      <c r="D304" s="41" t="e">
        <f>VLOOKUP(C304,【最新】商品一覧!C:M,2,FALSE)</f>
        <v>#N/A</v>
      </c>
      <c r="E304" s="42" t="e">
        <f>VLOOKUP(C304,【最新】商品一覧!C:M,3,FALSE)</f>
        <v>#N/A</v>
      </c>
      <c r="F304" s="42" t="e">
        <f>VLOOKUP(C304,【最新】商品一覧!C:M,4,FALSE)</f>
        <v>#N/A</v>
      </c>
      <c r="G304" s="43" t="e">
        <f>VLOOKUP(C304,【最新】商品一覧!C:M,5,FALSE)&amp;""</f>
        <v>#N/A</v>
      </c>
      <c r="H304" s="43" t="e">
        <f>VLOOKUP(C304,【最新】商品一覧!C:M,6,FALSE)&amp;""</f>
        <v>#N/A</v>
      </c>
      <c r="I304" s="42" t="e">
        <f>VLOOKUP(C304,【最新】商品一覧!C:M,7,FALSE)&amp;""</f>
        <v>#N/A</v>
      </c>
      <c r="J304" s="44" t="e">
        <f>VLOOKUP(C304,【最新】商品一覧!C:M,8,FALSE)</f>
        <v>#N/A</v>
      </c>
      <c r="K304" s="45" t="str">
        <f>IFERROR(VLOOKUP(テーブル17[[#This Row],[品番]],【最新】商品一覧!C:M,9,FALSE),"")</f>
        <v/>
      </c>
      <c r="L304" s="46" t="e">
        <f>VLOOKUP(C304,【最新】商品一覧!C:M,12,FALSE)&amp;""</f>
        <v>#N/A</v>
      </c>
    </row>
    <row r="305" spans="3:12">
      <c r="C305" s="180"/>
      <c r="D305" s="41" t="e">
        <f>VLOOKUP(C305,【最新】商品一覧!C:M,2,FALSE)</f>
        <v>#N/A</v>
      </c>
      <c r="E305" s="42" t="e">
        <f>VLOOKUP(C305,【最新】商品一覧!C:M,3,FALSE)</f>
        <v>#N/A</v>
      </c>
      <c r="F305" s="42" t="e">
        <f>VLOOKUP(C305,【最新】商品一覧!C:M,4,FALSE)</f>
        <v>#N/A</v>
      </c>
      <c r="G305" s="43" t="e">
        <f>VLOOKUP(C305,【最新】商品一覧!C:M,5,FALSE)&amp;""</f>
        <v>#N/A</v>
      </c>
      <c r="H305" s="43" t="e">
        <f>VLOOKUP(C305,【最新】商品一覧!C:M,6,FALSE)&amp;""</f>
        <v>#N/A</v>
      </c>
      <c r="I305" s="42" t="e">
        <f>VLOOKUP(C305,【最新】商品一覧!C:M,7,FALSE)&amp;""</f>
        <v>#N/A</v>
      </c>
      <c r="J305" s="44" t="e">
        <f>VLOOKUP(C305,【最新】商品一覧!C:M,8,FALSE)</f>
        <v>#N/A</v>
      </c>
      <c r="K305" s="45" t="str">
        <f>IFERROR(VLOOKUP(テーブル17[[#This Row],[品番]],【最新】商品一覧!C:M,9,FALSE),"")</f>
        <v/>
      </c>
      <c r="L305" s="46" t="e">
        <f>VLOOKUP(C305,【最新】商品一覧!C:M,12,FALSE)&amp;""</f>
        <v>#N/A</v>
      </c>
    </row>
    <row r="306" spans="3:12">
      <c r="C306" s="180"/>
      <c r="D306" s="41" t="e">
        <f>VLOOKUP(C306,【最新】商品一覧!C:M,2,FALSE)</f>
        <v>#N/A</v>
      </c>
      <c r="E306" s="42" t="e">
        <f>VLOOKUP(C306,【最新】商品一覧!C:M,3,FALSE)</f>
        <v>#N/A</v>
      </c>
      <c r="F306" s="42" t="e">
        <f>VLOOKUP(C306,【最新】商品一覧!C:M,4,FALSE)</f>
        <v>#N/A</v>
      </c>
      <c r="G306" s="43" t="e">
        <f>VLOOKUP(C306,【最新】商品一覧!C:M,5,FALSE)&amp;""</f>
        <v>#N/A</v>
      </c>
      <c r="H306" s="43" t="e">
        <f>VLOOKUP(C306,【最新】商品一覧!C:M,6,FALSE)&amp;""</f>
        <v>#N/A</v>
      </c>
      <c r="I306" s="42" t="e">
        <f>VLOOKUP(C306,【最新】商品一覧!C:M,7,FALSE)&amp;""</f>
        <v>#N/A</v>
      </c>
      <c r="J306" s="44" t="e">
        <f>VLOOKUP(C306,【最新】商品一覧!C:M,8,FALSE)</f>
        <v>#N/A</v>
      </c>
      <c r="K306" s="45" t="str">
        <f>IFERROR(VLOOKUP(テーブル17[[#This Row],[品番]],【最新】商品一覧!C:M,9,FALSE),"")</f>
        <v/>
      </c>
      <c r="L306" s="46" t="e">
        <f>VLOOKUP(C306,【最新】商品一覧!C:M,12,FALSE)&amp;""</f>
        <v>#N/A</v>
      </c>
    </row>
    <row r="307" spans="3:12">
      <c r="C307" s="180"/>
      <c r="D307" s="41" t="e">
        <f>VLOOKUP(C307,【最新】商品一覧!C:M,2,FALSE)</f>
        <v>#N/A</v>
      </c>
      <c r="E307" s="42" t="e">
        <f>VLOOKUP(C307,【最新】商品一覧!C:M,3,FALSE)</f>
        <v>#N/A</v>
      </c>
      <c r="F307" s="42" t="e">
        <f>VLOOKUP(C307,【最新】商品一覧!C:M,4,FALSE)</f>
        <v>#N/A</v>
      </c>
      <c r="G307" s="43" t="e">
        <f>VLOOKUP(C307,【最新】商品一覧!C:M,5,FALSE)&amp;""</f>
        <v>#N/A</v>
      </c>
      <c r="H307" s="43" t="e">
        <f>VLOOKUP(C307,【最新】商品一覧!C:M,6,FALSE)&amp;""</f>
        <v>#N/A</v>
      </c>
      <c r="I307" s="42" t="e">
        <f>VLOOKUP(C307,【最新】商品一覧!C:M,7,FALSE)&amp;""</f>
        <v>#N/A</v>
      </c>
      <c r="J307" s="44" t="e">
        <f>VLOOKUP(C307,【最新】商品一覧!C:M,8,FALSE)</f>
        <v>#N/A</v>
      </c>
      <c r="K307" s="45" t="str">
        <f>IFERROR(VLOOKUP(テーブル17[[#This Row],[品番]],【最新】商品一覧!C:M,9,FALSE),"")</f>
        <v/>
      </c>
      <c r="L307" s="46" t="e">
        <f>VLOOKUP(C307,【最新】商品一覧!C:M,12,FALSE)&amp;""</f>
        <v>#N/A</v>
      </c>
    </row>
    <row r="308" spans="3:12">
      <c r="C308" s="180"/>
      <c r="D308" s="41" t="e">
        <f>VLOOKUP(C308,【最新】商品一覧!C:M,2,FALSE)</f>
        <v>#N/A</v>
      </c>
      <c r="E308" s="42" t="e">
        <f>VLOOKUP(C308,【最新】商品一覧!C:M,3,FALSE)</f>
        <v>#N/A</v>
      </c>
      <c r="F308" s="42" t="e">
        <f>VLOOKUP(C308,【最新】商品一覧!C:M,4,FALSE)</f>
        <v>#N/A</v>
      </c>
      <c r="G308" s="43" t="e">
        <f>VLOOKUP(C308,【最新】商品一覧!C:M,5,FALSE)&amp;""</f>
        <v>#N/A</v>
      </c>
      <c r="H308" s="43" t="e">
        <f>VLOOKUP(C308,【最新】商品一覧!C:M,6,FALSE)&amp;""</f>
        <v>#N/A</v>
      </c>
      <c r="I308" s="42" t="e">
        <f>VLOOKUP(C308,【最新】商品一覧!C:M,7,FALSE)&amp;""</f>
        <v>#N/A</v>
      </c>
      <c r="J308" s="44" t="e">
        <f>VLOOKUP(C308,【最新】商品一覧!C:M,8,FALSE)</f>
        <v>#N/A</v>
      </c>
      <c r="K308" s="45" t="str">
        <f>IFERROR(VLOOKUP(テーブル17[[#This Row],[品番]],【最新】商品一覧!C:M,9,FALSE),"")</f>
        <v/>
      </c>
      <c r="L308" s="46" t="e">
        <f>VLOOKUP(C308,【最新】商品一覧!C:M,12,FALSE)&amp;""</f>
        <v>#N/A</v>
      </c>
    </row>
    <row r="309" spans="3:12">
      <c r="C309" s="180"/>
      <c r="D309" s="41" t="e">
        <f>VLOOKUP(C309,【最新】商品一覧!C:M,2,FALSE)</f>
        <v>#N/A</v>
      </c>
      <c r="E309" s="42" t="e">
        <f>VLOOKUP(C309,【最新】商品一覧!C:M,3,FALSE)</f>
        <v>#N/A</v>
      </c>
      <c r="F309" s="42" t="e">
        <f>VLOOKUP(C309,【最新】商品一覧!C:M,4,FALSE)</f>
        <v>#N/A</v>
      </c>
      <c r="G309" s="43" t="e">
        <f>VLOOKUP(C309,【最新】商品一覧!C:M,5,FALSE)&amp;""</f>
        <v>#N/A</v>
      </c>
      <c r="H309" s="43" t="e">
        <f>VLOOKUP(C309,【最新】商品一覧!C:M,6,FALSE)&amp;""</f>
        <v>#N/A</v>
      </c>
      <c r="I309" s="42" t="e">
        <f>VLOOKUP(C309,【最新】商品一覧!C:M,7,FALSE)&amp;""</f>
        <v>#N/A</v>
      </c>
      <c r="J309" s="44" t="e">
        <f>VLOOKUP(C309,【最新】商品一覧!C:M,8,FALSE)</f>
        <v>#N/A</v>
      </c>
      <c r="K309" s="45" t="str">
        <f>IFERROR(VLOOKUP(テーブル17[[#This Row],[品番]],【最新】商品一覧!C:M,9,FALSE),"")</f>
        <v/>
      </c>
      <c r="L309" s="46" t="e">
        <f>VLOOKUP(C309,【最新】商品一覧!C:M,12,FALSE)&amp;""</f>
        <v>#N/A</v>
      </c>
    </row>
    <row r="310" spans="3:12">
      <c r="C310" s="180"/>
      <c r="D310" s="41" t="e">
        <f>VLOOKUP(C310,【最新】商品一覧!C:M,2,FALSE)</f>
        <v>#N/A</v>
      </c>
      <c r="E310" s="42" t="e">
        <f>VLOOKUP(C310,【最新】商品一覧!C:M,3,FALSE)</f>
        <v>#N/A</v>
      </c>
      <c r="F310" s="42" t="e">
        <f>VLOOKUP(C310,【最新】商品一覧!C:M,4,FALSE)</f>
        <v>#N/A</v>
      </c>
      <c r="G310" s="43" t="e">
        <f>VLOOKUP(C310,【最新】商品一覧!C:M,5,FALSE)&amp;""</f>
        <v>#N/A</v>
      </c>
      <c r="H310" s="43" t="e">
        <f>VLOOKUP(C310,【最新】商品一覧!C:M,6,FALSE)&amp;""</f>
        <v>#N/A</v>
      </c>
      <c r="I310" s="42" t="e">
        <f>VLOOKUP(C310,【最新】商品一覧!C:M,7,FALSE)&amp;""</f>
        <v>#N/A</v>
      </c>
      <c r="J310" s="44" t="e">
        <f>VLOOKUP(C310,【最新】商品一覧!C:M,8,FALSE)</f>
        <v>#N/A</v>
      </c>
      <c r="K310" s="45" t="str">
        <f>IFERROR(VLOOKUP(テーブル17[[#This Row],[品番]],【最新】商品一覧!C:M,9,FALSE),"")</f>
        <v/>
      </c>
      <c r="L310" s="46" t="e">
        <f>VLOOKUP(C310,【最新】商品一覧!C:M,12,FALSE)&amp;""</f>
        <v>#N/A</v>
      </c>
    </row>
    <row r="311" spans="3:12">
      <c r="C311" s="180"/>
      <c r="D311" s="41" t="e">
        <f>VLOOKUP(C311,【最新】商品一覧!C:M,2,FALSE)</f>
        <v>#N/A</v>
      </c>
      <c r="E311" s="42" t="e">
        <f>VLOOKUP(C311,【最新】商品一覧!C:M,3,FALSE)</f>
        <v>#N/A</v>
      </c>
      <c r="F311" s="42" t="e">
        <f>VLOOKUP(C311,【最新】商品一覧!C:M,4,FALSE)</f>
        <v>#N/A</v>
      </c>
      <c r="G311" s="43" t="e">
        <f>VLOOKUP(C311,【最新】商品一覧!C:M,5,FALSE)&amp;""</f>
        <v>#N/A</v>
      </c>
      <c r="H311" s="43" t="e">
        <f>VLOOKUP(C311,【最新】商品一覧!C:M,6,FALSE)&amp;""</f>
        <v>#N/A</v>
      </c>
      <c r="I311" s="42" t="e">
        <f>VLOOKUP(C311,【最新】商品一覧!C:M,7,FALSE)&amp;""</f>
        <v>#N/A</v>
      </c>
      <c r="J311" s="44" t="e">
        <f>VLOOKUP(C311,【最新】商品一覧!C:M,8,FALSE)</f>
        <v>#N/A</v>
      </c>
      <c r="K311" s="45" t="str">
        <f>IFERROR(VLOOKUP(テーブル17[[#This Row],[品番]],【最新】商品一覧!C:M,9,FALSE),"")</f>
        <v/>
      </c>
      <c r="L311" s="46" t="e">
        <f>VLOOKUP(C311,【最新】商品一覧!C:M,12,FALSE)&amp;""</f>
        <v>#N/A</v>
      </c>
    </row>
    <row r="312" spans="3:12">
      <c r="C312" s="180"/>
      <c r="D312" s="41" t="e">
        <f>VLOOKUP(C312,【最新】商品一覧!C:M,2,FALSE)</f>
        <v>#N/A</v>
      </c>
      <c r="E312" s="42" t="e">
        <f>VLOOKUP(C312,【最新】商品一覧!C:M,3,FALSE)</f>
        <v>#N/A</v>
      </c>
      <c r="F312" s="42" t="e">
        <f>VLOOKUP(C312,【最新】商品一覧!C:M,4,FALSE)</f>
        <v>#N/A</v>
      </c>
      <c r="G312" s="43" t="e">
        <f>VLOOKUP(C312,【最新】商品一覧!C:M,5,FALSE)&amp;""</f>
        <v>#N/A</v>
      </c>
      <c r="H312" s="43" t="e">
        <f>VLOOKUP(C312,【最新】商品一覧!C:M,6,FALSE)&amp;""</f>
        <v>#N/A</v>
      </c>
      <c r="I312" s="42" t="e">
        <f>VLOOKUP(C312,【最新】商品一覧!C:M,7,FALSE)&amp;""</f>
        <v>#N/A</v>
      </c>
      <c r="J312" s="44" t="e">
        <f>VLOOKUP(C312,【最新】商品一覧!C:M,8,FALSE)</f>
        <v>#N/A</v>
      </c>
      <c r="K312" s="45" t="str">
        <f>IFERROR(VLOOKUP(テーブル17[[#This Row],[品番]],【最新】商品一覧!C:M,9,FALSE),"")</f>
        <v/>
      </c>
      <c r="L312" s="46" t="e">
        <f>VLOOKUP(C312,【最新】商品一覧!C:M,12,FALSE)&amp;""</f>
        <v>#N/A</v>
      </c>
    </row>
    <row r="313" spans="3:12">
      <c r="C313" s="180"/>
      <c r="D313" s="41" t="e">
        <f>VLOOKUP(C313,【最新】商品一覧!C:M,2,FALSE)</f>
        <v>#N/A</v>
      </c>
      <c r="E313" s="42" t="e">
        <f>VLOOKUP(C313,【最新】商品一覧!C:M,3,FALSE)</f>
        <v>#N/A</v>
      </c>
      <c r="F313" s="42" t="e">
        <f>VLOOKUP(C313,【最新】商品一覧!C:M,4,FALSE)</f>
        <v>#N/A</v>
      </c>
      <c r="G313" s="43" t="e">
        <f>VLOOKUP(C313,【最新】商品一覧!C:M,5,FALSE)&amp;""</f>
        <v>#N/A</v>
      </c>
      <c r="H313" s="43" t="e">
        <f>VLOOKUP(C313,【最新】商品一覧!C:M,6,FALSE)&amp;""</f>
        <v>#N/A</v>
      </c>
      <c r="I313" s="42" t="e">
        <f>VLOOKUP(C313,【最新】商品一覧!C:M,7,FALSE)&amp;""</f>
        <v>#N/A</v>
      </c>
      <c r="J313" s="44" t="e">
        <f>VLOOKUP(C313,【最新】商品一覧!C:M,8,FALSE)</f>
        <v>#N/A</v>
      </c>
      <c r="K313" s="45" t="str">
        <f>IFERROR(VLOOKUP(テーブル17[[#This Row],[品番]],【最新】商品一覧!C:M,9,FALSE),"")</f>
        <v/>
      </c>
      <c r="L313" s="46" t="e">
        <f>VLOOKUP(C313,【最新】商品一覧!C:M,12,FALSE)&amp;""</f>
        <v>#N/A</v>
      </c>
    </row>
    <row r="314" spans="3:12">
      <c r="C314" s="180"/>
      <c r="D314" s="41" t="e">
        <f>VLOOKUP(C314,【最新】商品一覧!C:M,2,FALSE)</f>
        <v>#N/A</v>
      </c>
      <c r="E314" s="42" t="e">
        <f>VLOOKUP(C314,【最新】商品一覧!C:M,3,FALSE)</f>
        <v>#N/A</v>
      </c>
      <c r="F314" s="42" t="e">
        <f>VLOOKUP(C314,【最新】商品一覧!C:M,4,FALSE)</f>
        <v>#N/A</v>
      </c>
      <c r="G314" s="43" t="e">
        <f>VLOOKUP(C314,【最新】商品一覧!C:M,5,FALSE)&amp;""</f>
        <v>#N/A</v>
      </c>
      <c r="H314" s="43" t="e">
        <f>VLOOKUP(C314,【最新】商品一覧!C:M,6,FALSE)&amp;""</f>
        <v>#N/A</v>
      </c>
      <c r="I314" s="42" t="e">
        <f>VLOOKUP(C314,【最新】商品一覧!C:M,7,FALSE)&amp;""</f>
        <v>#N/A</v>
      </c>
      <c r="J314" s="44" t="e">
        <f>VLOOKUP(C314,【最新】商品一覧!C:M,8,FALSE)</f>
        <v>#N/A</v>
      </c>
      <c r="K314" s="45" t="str">
        <f>IFERROR(VLOOKUP(テーブル17[[#This Row],[品番]],【最新】商品一覧!C:M,9,FALSE),"")</f>
        <v/>
      </c>
      <c r="L314" s="46" t="e">
        <f>VLOOKUP(C314,【最新】商品一覧!C:M,12,FALSE)&amp;""</f>
        <v>#N/A</v>
      </c>
    </row>
    <row r="315" spans="3:12">
      <c r="C315" s="180"/>
      <c r="D315" s="41" t="e">
        <f>VLOOKUP(C315,【最新】商品一覧!C:M,2,FALSE)</f>
        <v>#N/A</v>
      </c>
      <c r="E315" s="42" t="e">
        <f>VLOOKUP(C315,【最新】商品一覧!C:M,3,FALSE)</f>
        <v>#N/A</v>
      </c>
      <c r="F315" s="42" t="e">
        <f>VLOOKUP(C315,【最新】商品一覧!C:M,4,FALSE)</f>
        <v>#N/A</v>
      </c>
      <c r="G315" s="43" t="e">
        <f>VLOOKUP(C315,【最新】商品一覧!C:M,5,FALSE)&amp;""</f>
        <v>#N/A</v>
      </c>
      <c r="H315" s="43" t="e">
        <f>VLOOKUP(C315,【最新】商品一覧!C:M,6,FALSE)&amp;""</f>
        <v>#N/A</v>
      </c>
      <c r="I315" s="42" t="e">
        <f>VLOOKUP(C315,【最新】商品一覧!C:M,7,FALSE)&amp;""</f>
        <v>#N/A</v>
      </c>
      <c r="J315" s="44" t="e">
        <f>VLOOKUP(C315,【最新】商品一覧!C:M,8,FALSE)</f>
        <v>#N/A</v>
      </c>
      <c r="K315" s="45" t="str">
        <f>IFERROR(VLOOKUP(テーブル17[[#This Row],[品番]],【最新】商品一覧!C:M,9,FALSE),"")</f>
        <v/>
      </c>
      <c r="L315" s="46" t="e">
        <f>VLOOKUP(C315,【最新】商品一覧!C:M,12,FALSE)&amp;""</f>
        <v>#N/A</v>
      </c>
    </row>
    <row r="316" spans="3:12">
      <c r="C316" s="180"/>
      <c r="D316" s="41" t="e">
        <f>VLOOKUP(C316,【最新】商品一覧!C:M,2,FALSE)</f>
        <v>#N/A</v>
      </c>
      <c r="E316" s="42" t="e">
        <f>VLOOKUP(C316,【最新】商品一覧!C:M,3,FALSE)</f>
        <v>#N/A</v>
      </c>
      <c r="F316" s="42" t="e">
        <f>VLOOKUP(C316,【最新】商品一覧!C:M,4,FALSE)</f>
        <v>#N/A</v>
      </c>
      <c r="G316" s="43" t="e">
        <f>VLOOKUP(C316,【最新】商品一覧!C:M,5,FALSE)&amp;""</f>
        <v>#N/A</v>
      </c>
      <c r="H316" s="43" t="e">
        <f>VLOOKUP(C316,【最新】商品一覧!C:M,6,FALSE)&amp;""</f>
        <v>#N/A</v>
      </c>
      <c r="I316" s="42" t="e">
        <f>VLOOKUP(C316,【最新】商品一覧!C:M,7,FALSE)&amp;""</f>
        <v>#N/A</v>
      </c>
      <c r="J316" s="44" t="e">
        <f>VLOOKUP(C316,【最新】商品一覧!C:M,8,FALSE)</f>
        <v>#N/A</v>
      </c>
      <c r="K316" s="45" t="str">
        <f>IFERROR(VLOOKUP(テーブル17[[#This Row],[品番]],【最新】商品一覧!C:M,9,FALSE),"")</f>
        <v/>
      </c>
      <c r="L316" s="46" t="e">
        <f>VLOOKUP(C316,【最新】商品一覧!C:M,12,FALSE)&amp;""</f>
        <v>#N/A</v>
      </c>
    </row>
    <row r="317" spans="3:12">
      <c r="C317" s="180"/>
      <c r="D317" s="41" t="e">
        <f>VLOOKUP(C317,【最新】商品一覧!C:M,2,FALSE)</f>
        <v>#N/A</v>
      </c>
      <c r="E317" s="42" t="e">
        <f>VLOOKUP(C317,【最新】商品一覧!C:M,3,FALSE)</f>
        <v>#N/A</v>
      </c>
      <c r="F317" s="42" t="e">
        <f>VLOOKUP(C317,【最新】商品一覧!C:M,4,FALSE)</f>
        <v>#N/A</v>
      </c>
      <c r="G317" s="43" t="e">
        <f>VLOOKUP(C317,【最新】商品一覧!C:M,5,FALSE)&amp;""</f>
        <v>#N/A</v>
      </c>
      <c r="H317" s="43" t="e">
        <f>VLOOKUP(C317,【最新】商品一覧!C:M,6,FALSE)&amp;""</f>
        <v>#N/A</v>
      </c>
      <c r="I317" s="42" t="e">
        <f>VLOOKUP(C317,【最新】商品一覧!C:M,7,FALSE)&amp;""</f>
        <v>#N/A</v>
      </c>
      <c r="J317" s="44" t="e">
        <f>VLOOKUP(C317,【最新】商品一覧!C:M,8,FALSE)</f>
        <v>#N/A</v>
      </c>
      <c r="K317" s="45" t="str">
        <f>IFERROR(VLOOKUP(テーブル17[[#This Row],[品番]],【最新】商品一覧!C:M,9,FALSE),"")</f>
        <v/>
      </c>
      <c r="L317" s="46" t="e">
        <f>VLOOKUP(C317,【最新】商品一覧!C:M,12,FALSE)&amp;""</f>
        <v>#N/A</v>
      </c>
    </row>
    <row r="318" spans="3:12">
      <c r="C318" s="180"/>
      <c r="D318" s="41" t="e">
        <f>VLOOKUP(C318,【最新】商品一覧!C:M,2,FALSE)</f>
        <v>#N/A</v>
      </c>
      <c r="E318" s="42" t="e">
        <f>VLOOKUP(C318,【最新】商品一覧!C:M,3,FALSE)</f>
        <v>#N/A</v>
      </c>
      <c r="F318" s="42" t="e">
        <f>VLOOKUP(C318,【最新】商品一覧!C:M,4,FALSE)</f>
        <v>#N/A</v>
      </c>
      <c r="G318" s="43" t="e">
        <f>VLOOKUP(C318,【最新】商品一覧!C:M,5,FALSE)&amp;""</f>
        <v>#N/A</v>
      </c>
      <c r="H318" s="43" t="e">
        <f>VLOOKUP(C318,【最新】商品一覧!C:M,6,FALSE)&amp;""</f>
        <v>#N/A</v>
      </c>
      <c r="I318" s="42" t="e">
        <f>VLOOKUP(C318,【最新】商品一覧!C:M,7,FALSE)&amp;""</f>
        <v>#N/A</v>
      </c>
      <c r="J318" s="44" t="e">
        <f>VLOOKUP(C318,【最新】商品一覧!C:M,8,FALSE)</f>
        <v>#N/A</v>
      </c>
      <c r="K318" s="45" t="str">
        <f>IFERROR(VLOOKUP(テーブル17[[#This Row],[品番]],【最新】商品一覧!C:M,9,FALSE),"")</f>
        <v/>
      </c>
      <c r="L318" s="46" t="e">
        <f>VLOOKUP(C318,【最新】商品一覧!C:M,12,FALSE)&amp;""</f>
        <v>#N/A</v>
      </c>
    </row>
    <row r="319" spans="3:12">
      <c r="C319" s="180"/>
      <c r="D319" s="41" t="e">
        <f>VLOOKUP(C319,【最新】商品一覧!C:M,2,FALSE)</f>
        <v>#N/A</v>
      </c>
      <c r="E319" s="42" t="e">
        <f>VLOOKUP(C319,【最新】商品一覧!C:M,3,FALSE)</f>
        <v>#N/A</v>
      </c>
      <c r="F319" s="42" t="e">
        <f>VLOOKUP(C319,【最新】商品一覧!C:M,4,FALSE)</f>
        <v>#N/A</v>
      </c>
      <c r="G319" s="43" t="e">
        <f>VLOOKUP(C319,【最新】商品一覧!C:M,5,FALSE)&amp;""</f>
        <v>#N/A</v>
      </c>
      <c r="H319" s="43" t="e">
        <f>VLOOKUP(C319,【最新】商品一覧!C:M,6,FALSE)&amp;""</f>
        <v>#N/A</v>
      </c>
      <c r="I319" s="42" t="e">
        <f>VLOOKUP(C319,【最新】商品一覧!C:M,7,FALSE)&amp;""</f>
        <v>#N/A</v>
      </c>
      <c r="J319" s="44" t="e">
        <f>VLOOKUP(C319,【最新】商品一覧!C:M,8,FALSE)</f>
        <v>#N/A</v>
      </c>
      <c r="K319" s="45" t="str">
        <f>IFERROR(VLOOKUP(テーブル17[[#This Row],[品番]],【最新】商品一覧!C:M,9,FALSE),"")</f>
        <v/>
      </c>
      <c r="L319" s="46" t="e">
        <f>VLOOKUP(C319,【最新】商品一覧!C:M,12,FALSE)&amp;""</f>
        <v>#N/A</v>
      </c>
    </row>
    <row r="320" spans="3:12">
      <c r="C320" s="180"/>
      <c r="D320" s="41" t="e">
        <f>VLOOKUP(C320,【最新】商品一覧!C:M,2,FALSE)</f>
        <v>#N/A</v>
      </c>
      <c r="E320" s="42" t="e">
        <f>VLOOKUP(C320,【最新】商品一覧!C:M,3,FALSE)</f>
        <v>#N/A</v>
      </c>
      <c r="F320" s="42" t="e">
        <f>VLOOKUP(C320,【最新】商品一覧!C:M,4,FALSE)</f>
        <v>#N/A</v>
      </c>
      <c r="G320" s="43" t="e">
        <f>VLOOKUP(C320,【最新】商品一覧!C:M,5,FALSE)&amp;""</f>
        <v>#N/A</v>
      </c>
      <c r="H320" s="43" t="e">
        <f>VLOOKUP(C320,【最新】商品一覧!C:M,6,FALSE)&amp;""</f>
        <v>#N/A</v>
      </c>
      <c r="I320" s="42" t="e">
        <f>VLOOKUP(C320,【最新】商品一覧!C:M,7,FALSE)&amp;""</f>
        <v>#N/A</v>
      </c>
      <c r="J320" s="44" t="e">
        <f>VLOOKUP(C320,【最新】商品一覧!C:M,8,FALSE)</f>
        <v>#N/A</v>
      </c>
      <c r="K320" s="45" t="str">
        <f>IFERROR(VLOOKUP(テーブル17[[#This Row],[品番]],【最新】商品一覧!C:M,9,FALSE),"")</f>
        <v/>
      </c>
      <c r="L320" s="46" t="e">
        <f>VLOOKUP(C320,【最新】商品一覧!C:M,12,FALSE)&amp;""</f>
        <v>#N/A</v>
      </c>
    </row>
    <row r="321" spans="3:12">
      <c r="C321" s="180"/>
      <c r="D321" s="41" t="e">
        <f>VLOOKUP(C321,【最新】商品一覧!C:M,2,FALSE)</f>
        <v>#N/A</v>
      </c>
      <c r="E321" s="42" t="e">
        <f>VLOOKUP(C321,【最新】商品一覧!C:M,3,FALSE)</f>
        <v>#N/A</v>
      </c>
      <c r="F321" s="42" t="e">
        <f>VLOOKUP(C321,【最新】商品一覧!C:M,4,FALSE)</f>
        <v>#N/A</v>
      </c>
      <c r="G321" s="43" t="e">
        <f>VLOOKUP(C321,【最新】商品一覧!C:M,5,FALSE)&amp;""</f>
        <v>#N/A</v>
      </c>
      <c r="H321" s="43" t="e">
        <f>VLOOKUP(C321,【最新】商品一覧!C:M,6,FALSE)&amp;""</f>
        <v>#N/A</v>
      </c>
      <c r="I321" s="42" t="e">
        <f>VLOOKUP(C321,【最新】商品一覧!C:M,7,FALSE)&amp;""</f>
        <v>#N/A</v>
      </c>
      <c r="J321" s="44" t="e">
        <f>VLOOKUP(C321,【最新】商品一覧!C:M,8,FALSE)</f>
        <v>#N/A</v>
      </c>
      <c r="K321" s="45" t="str">
        <f>IFERROR(VLOOKUP(テーブル17[[#This Row],[品番]],【最新】商品一覧!C:M,9,FALSE),"")</f>
        <v/>
      </c>
      <c r="L321" s="46" t="e">
        <f>VLOOKUP(C321,【最新】商品一覧!C:M,12,FALSE)&amp;""</f>
        <v>#N/A</v>
      </c>
    </row>
    <row r="322" spans="3:12">
      <c r="C322" s="180"/>
      <c r="D322" s="41" t="e">
        <f>VLOOKUP(C322,【最新】商品一覧!C:M,2,FALSE)</f>
        <v>#N/A</v>
      </c>
      <c r="E322" s="42" t="e">
        <f>VLOOKUP(C322,【最新】商品一覧!C:M,3,FALSE)</f>
        <v>#N/A</v>
      </c>
      <c r="F322" s="42" t="e">
        <f>VLOOKUP(C322,【最新】商品一覧!C:M,4,FALSE)</f>
        <v>#N/A</v>
      </c>
      <c r="G322" s="43" t="e">
        <f>VLOOKUP(C322,【最新】商品一覧!C:M,5,FALSE)&amp;""</f>
        <v>#N/A</v>
      </c>
      <c r="H322" s="43" t="e">
        <f>VLOOKUP(C322,【最新】商品一覧!C:M,6,FALSE)&amp;""</f>
        <v>#N/A</v>
      </c>
      <c r="I322" s="42" t="e">
        <f>VLOOKUP(C322,【最新】商品一覧!C:M,7,FALSE)&amp;""</f>
        <v>#N/A</v>
      </c>
      <c r="J322" s="44" t="e">
        <f>VLOOKUP(C322,【最新】商品一覧!C:M,8,FALSE)</f>
        <v>#N/A</v>
      </c>
      <c r="K322" s="45" t="str">
        <f>IFERROR(VLOOKUP(テーブル17[[#This Row],[品番]],【最新】商品一覧!C:M,9,FALSE),"")</f>
        <v/>
      </c>
      <c r="L322" s="46" t="e">
        <f>VLOOKUP(C322,【最新】商品一覧!C:M,12,FALSE)&amp;""</f>
        <v>#N/A</v>
      </c>
    </row>
    <row r="323" spans="3:12">
      <c r="C323" s="180"/>
      <c r="D323" s="41" t="e">
        <f>VLOOKUP(C323,【最新】商品一覧!C:M,2,FALSE)</f>
        <v>#N/A</v>
      </c>
      <c r="E323" s="42" t="e">
        <f>VLOOKUP(C323,【最新】商品一覧!C:M,3,FALSE)</f>
        <v>#N/A</v>
      </c>
      <c r="F323" s="42" t="e">
        <f>VLOOKUP(C323,【最新】商品一覧!C:M,4,FALSE)</f>
        <v>#N/A</v>
      </c>
      <c r="G323" s="43" t="e">
        <f>VLOOKUP(C323,【最新】商品一覧!C:M,5,FALSE)&amp;""</f>
        <v>#N/A</v>
      </c>
      <c r="H323" s="43" t="e">
        <f>VLOOKUP(C323,【最新】商品一覧!C:M,6,FALSE)&amp;""</f>
        <v>#N/A</v>
      </c>
      <c r="I323" s="42" t="e">
        <f>VLOOKUP(C323,【最新】商品一覧!C:M,7,FALSE)&amp;""</f>
        <v>#N/A</v>
      </c>
      <c r="J323" s="44" t="e">
        <f>VLOOKUP(C323,【最新】商品一覧!C:M,8,FALSE)</f>
        <v>#N/A</v>
      </c>
      <c r="K323" s="45" t="str">
        <f>IFERROR(VLOOKUP(テーブル17[[#This Row],[品番]],【最新】商品一覧!C:M,9,FALSE),"")</f>
        <v/>
      </c>
      <c r="L323" s="46" t="e">
        <f>VLOOKUP(C323,【最新】商品一覧!C:M,12,FALSE)&amp;""</f>
        <v>#N/A</v>
      </c>
    </row>
    <row r="324" spans="3:12">
      <c r="C324" s="180"/>
      <c r="D324" s="41" t="e">
        <f>VLOOKUP(C324,【最新】商品一覧!C:M,2,FALSE)</f>
        <v>#N/A</v>
      </c>
      <c r="E324" s="42" t="e">
        <f>VLOOKUP(C324,【最新】商品一覧!C:M,3,FALSE)</f>
        <v>#N/A</v>
      </c>
      <c r="F324" s="42" t="e">
        <f>VLOOKUP(C324,【最新】商品一覧!C:M,4,FALSE)</f>
        <v>#N/A</v>
      </c>
      <c r="G324" s="43" t="e">
        <f>VLOOKUP(C324,【最新】商品一覧!C:M,5,FALSE)&amp;""</f>
        <v>#N/A</v>
      </c>
      <c r="H324" s="43" t="e">
        <f>VLOOKUP(C324,【最新】商品一覧!C:M,6,FALSE)&amp;""</f>
        <v>#N/A</v>
      </c>
      <c r="I324" s="42" t="e">
        <f>VLOOKUP(C324,【最新】商品一覧!C:M,7,FALSE)&amp;""</f>
        <v>#N/A</v>
      </c>
      <c r="J324" s="44" t="e">
        <f>VLOOKUP(C324,【最新】商品一覧!C:M,8,FALSE)</f>
        <v>#N/A</v>
      </c>
      <c r="K324" s="45" t="str">
        <f>IFERROR(VLOOKUP(テーブル17[[#This Row],[品番]],【最新】商品一覧!C:M,9,FALSE),"")</f>
        <v/>
      </c>
      <c r="L324" s="46" t="e">
        <f>VLOOKUP(C324,【最新】商品一覧!C:M,12,FALSE)&amp;""</f>
        <v>#N/A</v>
      </c>
    </row>
    <row r="325" spans="3:12">
      <c r="C325" s="180"/>
      <c r="D325" s="41" t="e">
        <f>VLOOKUP(C325,【最新】商品一覧!C:M,2,FALSE)</f>
        <v>#N/A</v>
      </c>
      <c r="E325" s="42" t="e">
        <f>VLOOKUP(C325,【最新】商品一覧!C:M,3,FALSE)</f>
        <v>#N/A</v>
      </c>
      <c r="F325" s="42" t="e">
        <f>VLOOKUP(C325,【最新】商品一覧!C:M,4,FALSE)</f>
        <v>#N/A</v>
      </c>
      <c r="G325" s="43" t="e">
        <f>VLOOKUP(C325,【最新】商品一覧!C:M,5,FALSE)&amp;""</f>
        <v>#N/A</v>
      </c>
      <c r="H325" s="43" t="e">
        <f>VLOOKUP(C325,【最新】商品一覧!C:M,6,FALSE)&amp;""</f>
        <v>#N/A</v>
      </c>
      <c r="I325" s="42" t="e">
        <f>VLOOKUP(C325,【最新】商品一覧!C:M,7,FALSE)&amp;""</f>
        <v>#N/A</v>
      </c>
      <c r="J325" s="44" t="e">
        <f>VLOOKUP(C325,【最新】商品一覧!C:M,8,FALSE)</f>
        <v>#N/A</v>
      </c>
      <c r="K325" s="45" t="str">
        <f>IFERROR(VLOOKUP(テーブル17[[#This Row],[品番]],【最新】商品一覧!C:M,9,FALSE),"")</f>
        <v/>
      </c>
      <c r="L325" s="46" t="e">
        <f>VLOOKUP(C325,【最新】商品一覧!C:M,12,FALSE)&amp;""</f>
        <v>#N/A</v>
      </c>
    </row>
    <row r="326" spans="3:12">
      <c r="C326" s="180"/>
      <c r="D326" s="41" t="e">
        <f>VLOOKUP(C326,【最新】商品一覧!C:M,2,FALSE)</f>
        <v>#N/A</v>
      </c>
      <c r="E326" s="42" t="e">
        <f>VLOOKUP(C326,【最新】商品一覧!C:M,3,FALSE)</f>
        <v>#N/A</v>
      </c>
      <c r="F326" s="42" t="e">
        <f>VLOOKUP(C326,【最新】商品一覧!C:M,4,FALSE)</f>
        <v>#N/A</v>
      </c>
      <c r="G326" s="43" t="e">
        <f>VLOOKUP(C326,【最新】商品一覧!C:M,5,FALSE)&amp;""</f>
        <v>#N/A</v>
      </c>
      <c r="H326" s="43" t="e">
        <f>VLOOKUP(C326,【最新】商品一覧!C:M,6,FALSE)&amp;""</f>
        <v>#N/A</v>
      </c>
      <c r="I326" s="42" t="e">
        <f>VLOOKUP(C326,【最新】商品一覧!C:M,7,FALSE)&amp;""</f>
        <v>#N/A</v>
      </c>
      <c r="J326" s="44" t="e">
        <f>VLOOKUP(C326,【最新】商品一覧!C:M,8,FALSE)</f>
        <v>#N/A</v>
      </c>
      <c r="K326" s="45" t="str">
        <f>IFERROR(VLOOKUP(テーブル17[[#This Row],[品番]],【最新】商品一覧!C:M,9,FALSE),"")</f>
        <v/>
      </c>
      <c r="L326" s="46" t="e">
        <f>VLOOKUP(C326,【最新】商品一覧!C:M,12,FALSE)&amp;""</f>
        <v>#N/A</v>
      </c>
    </row>
    <row r="327" spans="3:12">
      <c r="C327" s="180"/>
      <c r="D327" s="41" t="e">
        <f>VLOOKUP(C327,【最新】商品一覧!C:M,2,FALSE)</f>
        <v>#N/A</v>
      </c>
      <c r="E327" s="42" t="e">
        <f>VLOOKUP(C327,【最新】商品一覧!C:M,3,FALSE)</f>
        <v>#N/A</v>
      </c>
      <c r="F327" s="42" t="e">
        <f>VLOOKUP(C327,【最新】商品一覧!C:M,4,FALSE)</f>
        <v>#N/A</v>
      </c>
      <c r="G327" s="43" t="e">
        <f>VLOOKUP(C327,【最新】商品一覧!C:M,5,FALSE)&amp;""</f>
        <v>#N/A</v>
      </c>
      <c r="H327" s="43" t="e">
        <f>VLOOKUP(C327,【最新】商品一覧!C:M,6,FALSE)&amp;""</f>
        <v>#N/A</v>
      </c>
      <c r="I327" s="42" t="e">
        <f>VLOOKUP(C327,【最新】商品一覧!C:M,7,FALSE)&amp;""</f>
        <v>#N/A</v>
      </c>
      <c r="J327" s="44" t="e">
        <f>VLOOKUP(C327,【最新】商品一覧!C:M,8,FALSE)</f>
        <v>#N/A</v>
      </c>
      <c r="K327" s="45" t="str">
        <f>IFERROR(VLOOKUP(テーブル17[[#This Row],[品番]],【最新】商品一覧!C:M,9,FALSE),"")</f>
        <v/>
      </c>
      <c r="L327" s="46" t="e">
        <f>VLOOKUP(C327,【最新】商品一覧!C:M,12,FALSE)&amp;""</f>
        <v>#N/A</v>
      </c>
    </row>
    <row r="328" spans="3:12">
      <c r="C328" s="180"/>
      <c r="D328" s="41" t="e">
        <f>VLOOKUP(C328,【最新】商品一覧!C:M,2,FALSE)</f>
        <v>#N/A</v>
      </c>
      <c r="E328" s="42" t="e">
        <f>VLOOKUP(C328,【最新】商品一覧!C:M,3,FALSE)</f>
        <v>#N/A</v>
      </c>
      <c r="F328" s="42" t="e">
        <f>VLOOKUP(C328,【最新】商品一覧!C:M,4,FALSE)</f>
        <v>#N/A</v>
      </c>
      <c r="G328" s="43" t="e">
        <f>VLOOKUP(C328,【最新】商品一覧!C:M,5,FALSE)&amp;""</f>
        <v>#N/A</v>
      </c>
      <c r="H328" s="43" t="e">
        <f>VLOOKUP(C328,【最新】商品一覧!C:M,6,FALSE)&amp;""</f>
        <v>#N/A</v>
      </c>
      <c r="I328" s="42" t="e">
        <f>VLOOKUP(C328,【最新】商品一覧!C:M,7,FALSE)&amp;""</f>
        <v>#N/A</v>
      </c>
      <c r="J328" s="44" t="e">
        <f>VLOOKUP(C328,【最新】商品一覧!C:M,8,FALSE)</f>
        <v>#N/A</v>
      </c>
      <c r="K328" s="45" t="str">
        <f>IFERROR(VLOOKUP(テーブル17[[#This Row],[品番]],【最新】商品一覧!C:M,9,FALSE),"")</f>
        <v/>
      </c>
      <c r="L328" s="46" t="e">
        <f>VLOOKUP(C328,【最新】商品一覧!C:M,12,FALSE)&amp;""</f>
        <v>#N/A</v>
      </c>
    </row>
    <row r="329" spans="3:12">
      <c r="C329" s="180"/>
      <c r="D329" s="41" t="e">
        <f>VLOOKUP(C329,【最新】商品一覧!C:M,2,FALSE)</f>
        <v>#N/A</v>
      </c>
      <c r="E329" s="42" t="e">
        <f>VLOOKUP(C329,【最新】商品一覧!C:M,3,FALSE)</f>
        <v>#N/A</v>
      </c>
      <c r="F329" s="42" t="e">
        <f>VLOOKUP(C329,【最新】商品一覧!C:M,4,FALSE)</f>
        <v>#N/A</v>
      </c>
      <c r="G329" s="43" t="e">
        <f>VLOOKUP(C329,【最新】商品一覧!C:M,5,FALSE)&amp;""</f>
        <v>#N/A</v>
      </c>
      <c r="H329" s="43" t="e">
        <f>VLOOKUP(C329,【最新】商品一覧!C:M,6,FALSE)&amp;""</f>
        <v>#N/A</v>
      </c>
      <c r="I329" s="42" t="e">
        <f>VLOOKUP(C329,【最新】商品一覧!C:M,7,FALSE)&amp;""</f>
        <v>#N/A</v>
      </c>
      <c r="J329" s="44" t="e">
        <f>VLOOKUP(C329,【最新】商品一覧!C:M,8,FALSE)</f>
        <v>#N/A</v>
      </c>
      <c r="K329" s="45" t="str">
        <f>IFERROR(VLOOKUP(テーブル17[[#This Row],[品番]],【最新】商品一覧!C:M,9,FALSE),"")</f>
        <v/>
      </c>
      <c r="L329" s="46" t="e">
        <f>VLOOKUP(C329,【最新】商品一覧!C:M,12,FALSE)&amp;""</f>
        <v>#N/A</v>
      </c>
    </row>
    <row r="330" spans="3:12">
      <c r="C330" s="180"/>
      <c r="D330" s="41" t="e">
        <f>VLOOKUP(C330,【最新】商品一覧!C:M,2,FALSE)</f>
        <v>#N/A</v>
      </c>
      <c r="E330" s="42" t="e">
        <f>VLOOKUP(C330,【最新】商品一覧!C:M,3,FALSE)</f>
        <v>#N/A</v>
      </c>
      <c r="F330" s="42" t="e">
        <f>VLOOKUP(C330,【最新】商品一覧!C:M,4,FALSE)</f>
        <v>#N/A</v>
      </c>
      <c r="G330" s="43" t="e">
        <f>VLOOKUP(C330,【最新】商品一覧!C:M,5,FALSE)&amp;""</f>
        <v>#N/A</v>
      </c>
      <c r="H330" s="43" t="e">
        <f>VLOOKUP(C330,【最新】商品一覧!C:M,6,FALSE)&amp;""</f>
        <v>#N/A</v>
      </c>
      <c r="I330" s="42" t="e">
        <f>VLOOKUP(C330,【最新】商品一覧!C:M,7,FALSE)&amp;""</f>
        <v>#N/A</v>
      </c>
      <c r="J330" s="44" t="e">
        <f>VLOOKUP(C330,【最新】商品一覧!C:M,8,FALSE)</f>
        <v>#N/A</v>
      </c>
      <c r="K330" s="45" t="str">
        <f>IFERROR(VLOOKUP(テーブル17[[#This Row],[品番]],【最新】商品一覧!C:M,9,FALSE),"")</f>
        <v/>
      </c>
      <c r="L330" s="46" t="e">
        <f>VLOOKUP(C330,【最新】商品一覧!C:M,12,FALSE)&amp;""</f>
        <v>#N/A</v>
      </c>
    </row>
    <row r="331" spans="3:12">
      <c r="C331" s="180"/>
      <c r="D331" s="41" t="e">
        <f>VLOOKUP(C331,【最新】商品一覧!C:M,2,FALSE)</f>
        <v>#N/A</v>
      </c>
      <c r="E331" s="42" t="e">
        <f>VLOOKUP(C331,【最新】商品一覧!C:M,3,FALSE)</f>
        <v>#N/A</v>
      </c>
      <c r="F331" s="42" t="e">
        <f>VLOOKUP(C331,【最新】商品一覧!C:M,4,FALSE)</f>
        <v>#N/A</v>
      </c>
      <c r="G331" s="43" t="e">
        <f>VLOOKUP(C331,【最新】商品一覧!C:M,5,FALSE)&amp;""</f>
        <v>#N/A</v>
      </c>
      <c r="H331" s="43" t="e">
        <f>VLOOKUP(C331,【最新】商品一覧!C:M,6,FALSE)&amp;""</f>
        <v>#N/A</v>
      </c>
      <c r="I331" s="42" t="e">
        <f>VLOOKUP(C331,【最新】商品一覧!C:M,7,FALSE)&amp;""</f>
        <v>#N/A</v>
      </c>
      <c r="J331" s="44" t="e">
        <f>VLOOKUP(C331,【最新】商品一覧!C:M,8,FALSE)</f>
        <v>#N/A</v>
      </c>
      <c r="K331" s="45" t="str">
        <f>IFERROR(VLOOKUP(テーブル17[[#This Row],[品番]],【最新】商品一覧!C:M,9,FALSE),"")</f>
        <v/>
      </c>
      <c r="L331" s="46" t="e">
        <f>VLOOKUP(C331,【最新】商品一覧!C:M,12,FALSE)&amp;""</f>
        <v>#N/A</v>
      </c>
    </row>
    <row r="332" spans="3:12">
      <c r="C332" s="180"/>
      <c r="D332" s="41" t="e">
        <f>VLOOKUP(C332,【最新】商品一覧!C:M,2,FALSE)</f>
        <v>#N/A</v>
      </c>
      <c r="E332" s="42" t="e">
        <f>VLOOKUP(C332,【最新】商品一覧!C:M,3,FALSE)</f>
        <v>#N/A</v>
      </c>
      <c r="F332" s="42" t="e">
        <f>VLOOKUP(C332,【最新】商品一覧!C:M,4,FALSE)</f>
        <v>#N/A</v>
      </c>
      <c r="G332" s="43" t="e">
        <f>VLOOKUP(C332,【最新】商品一覧!C:M,5,FALSE)&amp;""</f>
        <v>#N/A</v>
      </c>
      <c r="H332" s="43" t="e">
        <f>VLOOKUP(C332,【最新】商品一覧!C:M,6,FALSE)&amp;""</f>
        <v>#N/A</v>
      </c>
      <c r="I332" s="42" t="e">
        <f>VLOOKUP(C332,【最新】商品一覧!C:M,7,FALSE)&amp;""</f>
        <v>#N/A</v>
      </c>
      <c r="J332" s="44" t="e">
        <f>VLOOKUP(C332,【最新】商品一覧!C:M,8,FALSE)</f>
        <v>#N/A</v>
      </c>
      <c r="K332" s="45" t="str">
        <f>IFERROR(VLOOKUP(テーブル17[[#This Row],[品番]],【最新】商品一覧!C:M,9,FALSE),"")</f>
        <v/>
      </c>
      <c r="L332" s="46" t="e">
        <f>VLOOKUP(C332,【最新】商品一覧!C:M,12,FALSE)&amp;""</f>
        <v>#N/A</v>
      </c>
    </row>
    <row r="333" spans="3:12">
      <c r="C333" s="180"/>
      <c r="D333" s="41" t="e">
        <f>VLOOKUP(C333,【最新】商品一覧!C:M,2,FALSE)</f>
        <v>#N/A</v>
      </c>
      <c r="E333" s="42" t="e">
        <f>VLOOKUP(C333,【最新】商品一覧!C:M,3,FALSE)</f>
        <v>#N/A</v>
      </c>
      <c r="F333" s="42" t="e">
        <f>VLOOKUP(C333,【最新】商品一覧!C:M,4,FALSE)</f>
        <v>#N/A</v>
      </c>
      <c r="G333" s="43" t="e">
        <f>VLOOKUP(C333,【最新】商品一覧!C:M,5,FALSE)&amp;""</f>
        <v>#N/A</v>
      </c>
      <c r="H333" s="43" t="e">
        <f>VLOOKUP(C333,【最新】商品一覧!C:M,6,FALSE)&amp;""</f>
        <v>#N/A</v>
      </c>
      <c r="I333" s="42" t="e">
        <f>VLOOKUP(C333,【最新】商品一覧!C:M,7,FALSE)&amp;""</f>
        <v>#N/A</v>
      </c>
      <c r="J333" s="44" t="e">
        <f>VLOOKUP(C333,【最新】商品一覧!C:M,8,FALSE)</f>
        <v>#N/A</v>
      </c>
      <c r="K333" s="45" t="str">
        <f>IFERROR(VLOOKUP(テーブル17[[#This Row],[品番]],【最新】商品一覧!C:M,9,FALSE),"")</f>
        <v/>
      </c>
      <c r="L333" s="46" t="e">
        <f>VLOOKUP(C333,【最新】商品一覧!C:M,12,FALSE)&amp;""</f>
        <v>#N/A</v>
      </c>
    </row>
    <row r="334" spans="3:12">
      <c r="C334" s="180"/>
      <c r="D334" s="41" t="e">
        <f>VLOOKUP(C334,【最新】商品一覧!C:M,2,FALSE)</f>
        <v>#N/A</v>
      </c>
      <c r="E334" s="42" t="e">
        <f>VLOOKUP(C334,【最新】商品一覧!C:M,3,FALSE)</f>
        <v>#N/A</v>
      </c>
      <c r="F334" s="42" t="e">
        <f>VLOOKUP(C334,【最新】商品一覧!C:M,4,FALSE)</f>
        <v>#N/A</v>
      </c>
      <c r="G334" s="43" t="e">
        <f>VLOOKUP(C334,【最新】商品一覧!C:M,5,FALSE)&amp;""</f>
        <v>#N/A</v>
      </c>
      <c r="H334" s="43" t="e">
        <f>VLOOKUP(C334,【最新】商品一覧!C:M,6,FALSE)&amp;""</f>
        <v>#N/A</v>
      </c>
      <c r="I334" s="42" t="e">
        <f>VLOOKUP(C334,【最新】商品一覧!C:M,7,FALSE)&amp;""</f>
        <v>#N/A</v>
      </c>
      <c r="J334" s="44" t="e">
        <f>VLOOKUP(C334,【最新】商品一覧!C:M,8,FALSE)</f>
        <v>#N/A</v>
      </c>
      <c r="K334" s="45" t="str">
        <f>IFERROR(VLOOKUP(テーブル17[[#This Row],[品番]],【最新】商品一覧!C:M,9,FALSE),"")</f>
        <v/>
      </c>
      <c r="L334" s="46" t="e">
        <f>VLOOKUP(C334,【最新】商品一覧!C:M,12,FALSE)&amp;""</f>
        <v>#N/A</v>
      </c>
    </row>
    <row r="335" spans="3:12">
      <c r="C335" s="180"/>
      <c r="D335" s="41" t="e">
        <f>VLOOKUP(C335,【最新】商品一覧!C:M,2,FALSE)</f>
        <v>#N/A</v>
      </c>
      <c r="E335" s="42" t="e">
        <f>VLOOKUP(C335,【最新】商品一覧!C:M,3,FALSE)</f>
        <v>#N/A</v>
      </c>
      <c r="F335" s="42" t="e">
        <f>VLOOKUP(C335,【最新】商品一覧!C:M,4,FALSE)</f>
        <v>#N/A</v>
      </c>
      <c r="G335" s="43" t="e">
        <f>VLOOKUP(C335,【最新】商品一覧!C:M,5,FALSE)&amp;""</f>
        <v>#N/A</v>
      </c>
      <c r="H335" s="43" t="e">
        <f>VLOOKUP(C335,【最新】商品一覧!C:M,6,FALSE)&amp;""</f>
        <v>#N/A</v>
      </c>
      <c r="I335" s="42" t="e">
        <f>VLOOKUP(C335,【最新】商品一覧!C:M,7,FALSE)&amp;""</f>
        <v>#N/A</v>
      </c>
      <c r="J335" s="44" t="e">
        <f>VLOOKUP(C335,【最新】商品一覧!C:M,8,FALSE)</f>
        <v>#N/A</v>
      </c>
      <c r="K335" s="45" t="str">
        <f>IFERROR(VLOOKUP(テーブル17[[#This Row],[品番]],【最新】商品一覧!C:M,9,FALSE),"")</f>
        <v/>
      </c>
      <c r="L335" s="46" t="e">
        <f>VLOOKUP(C335,【最新】商品一覧!C:M,12,FALSE)&amp;""</f>
        <v>#N/A</v>
      </c>
    </row>
    <row r="336" spans="3:12">
      <c r="C336" s="180"/>
      <c r="D336" s="41" t="e">
        <f>VLOOKUP(C336,【最新】商品一覧!C:M,2,FALSE)</f>
        <v>#N/A</v>
      </c>
      <c r="E336" s="42" t="e">
        <f>VLOOKUP(C336,【最新】商品一覧!C:M,3,FALSE)</f>
        <v>#N/A</v>
      </c>
      <c r="F336" s="42" t="e">
        <f>VLOOKUP(C336,【最新】商品一覧!C:M,4,FALSE)</f>
        <v>#N/A</v>
      </c>
      <c r="G336" s="43" t="e">
        <f>VLOOKUP(C336,【最新】商品一覧!C:M,5,FALSE)&amp;""</f>
        <v>#N/A</v>
      </c>
      <c r="H336" s="43" t="e">
        <f>VLOOKUP(C336,【最新】商品一覧!C:M,6,FALSE)&amp;""</f>
        <v>#N/A</v>
      </c>
      <c r="I336" s="42" t="e">
        <f>VLOOKUP(C336,【最新】商品一覧!C:M,7,FALSE)&amp;""</f>
        <v>#N/A</v>
      </c>
      <c r="J336" s="44" t="e">
        <f>VLOOKUP(C336,【最新】商品一覧!C:M,8,FALSE)</f>
        <v>#N/A</v>
      </c>
      <c r="K336" s="45" t="str">
        <f>IFERROR(VLOOKUP(テーブル17[[#This Row],[品番]],【最新】商品一覧!C:M,9,FALSE),"")</f>
        <v/>
      </c>
      <c r="L336" s="46" t="e">
        <f>VLOOKUP(C336,【最新】商品一覧!C:M,12,FALSE)&amp;""</f>
        <v>#N/A</v>
      </c>
    </row>
    <row r="337" spans="3:12">
      <c r="C337" s="180"/>
      <c r="D337" s="41" t="e">
        <f>VLOOKUP(C337,【最新】商品一覧!C:M,2,FALSE)</f>
        <v>#N/A</v>
      </c>
      <c r="E337" s="42" t="e">
        <f>VLOOKUP(C337,【最新】商品一覧!C:M,3,FALSE)</f>
        <v>#N/A</v>
      </c>
      <c r="F337" s="42" t="e">
        <f>VLOOKUP(C337,【最新】商品一覧!C:M,4,FALSE)</f>
        <v>#N/A</v>
      </c>
      <c r="G337" s="43" t="e">
        <f>VLOOKUP(C337,【最新】商品一覧!C:M,5,FALSE)&amp;""</f>
        <v>#N/A</v>
      </c>
      <c r="H337" s="43" t="e">
        <f>VLOOKUP(C337,【最新】商品一覧!C:M,6,FALSE)&amp;""</f>
        <v>#N/A</v>
      </c>
      <c r="I337" s="42" t="e">
        <f>VLOOKUP(C337,【最新】商品一覧!C:M,7,FALSE)&amp;""</f>
        <v>#N/A</v>
      </c>
      <c r="J337" s="44" t="e">
        <f>VLOOKUP(C337,【最新】商品一覧!C:M,8,FALSE)</f>
        <v>#N/A</v>
      </c>
      <c r="K337" s="45" t="str">
        <f>IFERROR(VLOOKUP(テーブル17[[#This Row],[品番]],【最新】商品一覧!C:M,9,FALSE),"")</f>
        <v/>
      </c>
      <c r="L337" s="46" t="e">
        <f>VLOOKUP(C337,【最新】商品一覧!C:M,12,FALSE)&amp;""</f>
        <v>#N/A</v>
      </c>
    </row>
    <row r="338" spans="3:12">
      <c r="C338" s="180"/>
      <c r="D338" s="41" t="e">
        <f>VLOOKUP(C338,【最新】商品一覧!C:M,2,FALSE)</f>
        <v>#N/A</v>
      </c>
      <c r="E338" s="42" t="e">
        <f>VLOOKUP(C338,【最新】商品一覧!C:M,3,FALSE)</f>
        <v>#N/A</v>
      </c>
      <c r="F338" s="42" t="e">
        <f>VLOOKUP(C338,【最新】商品一覧!C:M,4,FALSE)</f>
        <v>#N/A</v>
      </c>
      <c r="G338" s="43" t="e">
        <f>VLOOKUP(C338,【最新】商品一覧!C:M,5,FALSE)&amp;""</f>
        <v>#N/A</v>
      </c>
      <c r="H338" s="43" t="e">
        <f>VLOOKUP(C338,【最新】商品一覧!C:M,6,FALSE)&amp;""</f>
        <v>#N/A</v>
      </c>
      <c r="I338" s="42" t="e">
        <f>VLOOKUP(C338,【最新】商品一覧!C:M,7,FALSE)&amp;""</f>
        <v>#N/A</v>
      </c>
      <c r="J338" s="44" t="e">
        <f>VLOOKUP(C338,【最新】商品一覧!C:M,8,FALSE)</f>
        <v>#N/A</v>
      </c>
      <c r="K338" s="45" t="str">
        <f>IFERROR(VLOOKUP(テーブル17[[#This Row],[品番]],【最新】商品一覧!C:M,9,FALSE),"")</f>
        <v/>
      </c>
      <c r="L338" s="46" t="e">
        <f>VLOOKUP(C338,【最新】商品一覧!C:M,12,FALSE)&amp;""</f>
        <v>#N/A</v>
      </c>
    </row>
    <row r="339" spans="3:12">
      <c r="C339" s="180"/>
      <c r="D339" s="41" t="e">
        <f>VLOOKUP(C339,【最新】商品一覧!C:M,2,FALSE)</f>
        <v>#N/A</v>
      </c>
      <c r="E339" s="42" t="e">
        <f>VLOOKUP(C339,【最新】商品一覧!C:M,3,FALSE)</f>
        <v>#N/A</v>
      </c>
      <c r="F339" s="42" t="e">
        <f>VLOOKUP(C339,【最新】商品一覧!C:M,4,FALSE)</f>
        <v>#N/A</v>
      </c>
      <c r="G339" s="43" t="e">
        <f>VLOOKUP(C339,【最新】商品一覧!C:M,5,FALSE)&amp;""</f>
        <v>#N/A</v>
      </c>
      <c r="H339" s="43" t="e">
        <f>VLOOKUP(C339,【最新】商品一覧!C:M,6,FALSE)&amp;""</f>
        <v>#N/A</v>
      </c>
      <c r="I339" s="42" t="e">
        <f>VLOOKUP(C339,【最新】商品一覧!C:M,7,FALSE)&amp;""</f>
        <v>#N/A</v>
      </c>
      <c r="J339" s="44" t="e">
        <f>VLOOKUP(C339,【最新】商品一覧!C:M,8,FALSE)</f>
        <v>#N/A</v>
      </c>
      <c r="K339" s="45" t="str">
        <f>IFERROR(VLOOKUP(テーブル17[[#This Row],[品番]],【最新】商品一覧!C:M,9,FALSE),"")</f>
        <v/>
      </c>
      <c r="L339" s="46" t="e">
        <f>VLOOKUP(C339,【最新】商品一覧!C:M,12,FALSE)&amp;""</f>
        <v>#N/A</v>
      </c>
    </row>
    <row r="340" spans="3:12">
      <c r="C340" s="180"/>
      <c r="D340" s="41" t="e">
        <f>VLOOKUP(C340,【最新】商品一覧!C:M,2,FALSE)</f>
        <v>#N/A</v>
      </c>
      <c r="E340" s="42" t="e">
        <f>VLOOKUP(C340,【最新】商品一覧!C:M,3,FALSE)</f>
        <v>#N/A</v>
      </c>
      <c r="F340" s="42" t="e">
        <f>VLOOKUP(C340,【最新】商品一覧!C:M,4,FALSE)</f>
        <v>#N/A</v>
      </c>
      <c r="G340" s="43" t="e">
        <f>VLOOKUP(C340,【最新】商品一覧!C:M,5,FALSE)&amp;""</f>
        <v>#N/A</v>
      </c>
      <c r="H340" s="43" t="e">
        <f>VLOOKUP(C340,【最新】商品一覧!C:M,6,FALSE)&amp;""</f>
        <v>#N/A</v>
      </c>
      <c r="I340" s="42" t="e">
        <f>VLOOKUP(C340,【最新】商品一覧!C:M,7,FALSE)&amp;""</f>
        <v>#N/A</v>
      </c>
      <c r="J340" s="44" t="e">
        <f>VLOOKUP(C340,【最新】商品一覧!C:M,8,FALSE)</f>
        <v>#N/A</v>
      </c>
      <c r="K340" s="45" t="str">
        <f>IFERROR(VLOOKUP(テーブル17[[#This Row],[品番]],【最新】商品一覧!C:M,9,FALSE),"")</f>
        <v/>
      </c>
      <c r="L340" s="46" t="e">
        <f>VLOOKUP(C340,【最新】商品一覧!C:M,12,FALSE)&amp;""</f>
        <v>#N/A</v>
      </c>
    </row>
    <row r="341" spans="3:12">
      <c r="C341" s="180"/>
      <c r="D341" s="41" t="e">
        <f>VLOOKUP(C341,【最新】商品一覧!C:M,2,FALSE)</f>
        <v>#N/A</v>
      </c>
      <c r="E341" s="42" t="e">
        <f>VLOOKUP(C341,【最新】商品一覧!C:M,3,FALSE)</f>
        <v>#N/A</v>
      </c>
      <c r="F341" s="42" t="e">
        <f>VLOOKUP(C341,【最新】商品一覧!C:M,4,FALSE)</f>
        <v>#N/A</v>
      </c>
      <c r="G341" s="43" t="e">
        <f>VLOOKUP(C341,【最新】商品一覧!C:M,5,FALSE)&amp;""</f>
        <v>#N/A</v>
      </c>
      <c r="H341" s="43" t="e">
        <f>VLOOKUP(C341,【最新】商品一覧!C:M,6,FALSE)&amp;""</f>
        <v>#N/A</v>
      </c>
      <c r="I341" s="42" t="e">
        <f>VLOOKUP(C341,【最新】商品一覧!C:M,7,FALSE)&amp;""</f>
        <v>#N/A</v>
      </c>
      <c r="J341" s="44" t="e">
        <f>VLOOKUP(C341,【最新】商品一覧!C:M,8,FALSE)</f>
        <v>#N/A</v>
      </c>
      <c r="K341" s="45" t="str">
        <f>IFERROR(VLOOKUP(テーブル17[[#This Row],[品番]],【最新】商品一覧!C:M,9,FALSE),"")</f>
        <v/>
      </c>
      <c r="L341" s="46" t="e">
        <f>VLOOKUP(C341,【最新】商品一覧!C:M,12,FALSE)&amp;""</f>
        <v>#N/A</v>
      </c>
    </row>
    <row r="342" spans="3:12">
      <c r="C342" s="180"/>
      <c r="D342" s="41" t="e">
        <f>VLOOKUP(C342,【最新】商品一覧!C:M,2,FALSE)</f>
        <v>#N/A</v>
      </c>
      <c r="E342" s="42" t="e">
        <f>VLOOKUP(C342,【最新】商品一覧!C:M,3,FALSE)</f>
        <v>#N/A</v>
      </c>
      <c r="F342" s="42" t="e">
        <f>VLOOKUP(C342,【最新】商品一覧!C:M,4,FALSE)</f>
        <v>#N/A</v>
      </c>
      <c r="G342" s="43" t="e">
        <f>VLOOKUP(C342,【最新】商品一覧!C:M,5,FALSE)&amp;""</f>
        <v>#N/A</v>
      </c>
      <c r="H342" s="43" t="e">
        <f>VLOOKUP(C342,【最新】商品一覧!C:M,6,FALSE)&amp;""</f>
        <v>#N/A</v>
      </c>
      <c r="I342" s="42" t="e">
        <f>VLOOKUP(C342,【最新】商品一覧!C:M,7,FALSE)&amp;""</f>
        <v>#N/A</v>
      </c>
      <c r="J342" s="44" t="e">
        <f>VLOOKUP(C342,【最新】商品一覧!C:M,8,FALSE)</f>
        <v>#N/A</v>
      </c>
      <c r="K342" s="45" t="str">
        <f>IFERROR(VLOOKUP(テーブル17[[#This Row],[品番]],【最新】商品一覧!C:M,9,FALSE),"")</f>
        <v/>
      </c>
      <c r="L342" s="46" t="e">
        <f>VLOOKUP(C342,【最新】商品一覧!C:M,12,FALSE)&amp;""</f>
        <v>#N/A</v>
      </c>
    </row>
    <row r="343" spans="3:12">
      <c r="C343" s="180"/>
      <c r="D343" s="41" t="e">
        <f>VLOOKUP(C343,【最新】商品一覧!C:M,2,FALSE)</f>
        <v>#N/A</v>
      </c>
      <c r="E343" s="42" t="e">
        <f>VLOOKUP(C343,【最新】商品一覧!C:M,3,FALSE)</f>
        <v>#N/A</v>
      </c>
      <c r="F343" s="42" t="e">
        <f>VLOOKUP(C343,【最新】商品一覧!C:M,4,FALSE)</f>
        <v>#N/A</v>
      </c>
      <c r="G343" s="43" t="e">
        <f>VLOOKUP(C343,【最新】商品一覧!C:M,5,FALSE)&amp;""</f>
        <v>#N/A</v>
      </c>
      <c r="H343" s="43" t="e">
        <f>VLOOKUP(C343,【最新】商品一覧!C:M,6,FALSE)&amp;""</f>
        <v>#N/A</v>
      </c>
      <c r="I343" s="42" t="e">
        <f>VLOOKUP(C343,【最新】商品一覧!C:M,7,FALSE)&amp;""</f>
        <v>#N/A</v>
      </c>
      <c r="J343" s="44" t="e">
        <f>VLOOKUP(C343,【最新】商品一覧!C:M,8,FALSE)</f>
        <v>#N/A</v>
      </c>
      <c r="K343" s="45" t="str">
        <f>IFERROR(VLOOKUP(テーブル17[[#This Row],[品番]],【最新】商品一覧!C:M,9,FALSE),"")</f>
        <v/>
      </c>
      <c r="L343" s="46" t="e">
        <f>VLOOKUP(C343,【最新】商品一覧!C:M,12,FALSE)&amp;""</f>
        <v>#N/A</v>
      </c>
    </row>
    <row r="344" spans="3:12">
      <c r="C344" s="180"/>
      <c r="D344" s="41" t="e">
        <f>VLOOKUP(C344,【最新】商品一覧!C:M,2,FALSE)</f>
        <v>#N/A</v>
      </c>
      <c r="E344" s="42" t="e">
        <f>VLOOKUP(C344,【最新】商品一覧!C:M,3,FALSE)</f>
        <v>#N/A</v>
      </c>
      <c r="F344" s="42" t="e">
        <f>VLOOKUP(C344,【最新】商品一覧!C:M,4,FALSE)</f>
        <v>#N/A</v>
      </c>
      <c r="G344" s="43" t="e">
        <f>VLOOKUP(C344,【最新】商品一覧!C:M,5,FALSE)&amp;""</f>
        <v>#N/A</v>
      </c>
      <c r="H344" s="43" t="e">
        <f>VLOOKUP(C344,【最新】商品一覧!C:M,6,FALSE)&amp;""</f>
        <v>#N/A</v>
      </c>
      <c r="I344" s="42" t="e">
        <f>VLOOKUP(C344,【最新】商品一覧!C:M,7,FALSE)&amp;""</f>
        <v>#N/A</v>
      </c>
      <c r="J344" s="44" t="e">
        <f>VLOOKUP(C344,【最新】商品一覧!C:M,8,FALSE)</f>
        <v>#N/A</v>
      </c>
      <c r="K344" s="45" t="str">
        <f>IFERROR(VLOOKUP(テーブル17[[#This Row],[品番]],【最新】商品一覧!C:M,9,FALSE),"")</f>
        <v/>
      </c>
      <c r="L344" s="46" t="e">
        <f>VLOOKUP(C344,【最新】商品一覧!C:M,12,FALSE)&amp;""</f>
        <v>#N/A</v>
      </c>
    </row>
    <row r="345" spans="3:12">
      <c r="C345" s="180"/>
      <c r="D345" s="41" t="e">
        <f>VLOOKUP(C345,【最新】商品一覧!C:M,2,FALSE)</f>
        <v>#N/A</v>
      </c>
      <c r="E345" s="42" t="e">
        <f>VLOOKUP(C345,【最新】商品一覧!C:M,3,FALSE)</f>
        <v>#N/A</v>
      </c>
      <c r="F345" s="42" t="e">
        <f>VLOOKUP(C345,【最新】商品一覧!C:M,4,FALSE)</f>
        <v>#N/A</v>
      </c>
      <c r="G345" s="43" t="e">
        <f>VLOOKUP(C345,【最新】商品一覧!C:M,5,FALSE)&amp;""</f>
        <v>#N/A</v>
      </c>
      <c r="H345" s="43" t="e">
        <f>VLOOKUP(C345,【最新】商品一覧!C:M,6,FALSE)&amp;""</f>
        <v>#N/A</v>
      </c>
      <c r="I345" s="42" t="e">
        <f>VLOOKUP(C345,【最新】商品一覧!C:M,7,FALSE)&amp;""</f>
        <v>#N/A</v>
      </c>
      <c r="J345" s="44" t="e">
        <f>VLOOKUP(C345,【最新】商品一覧!C:M,8,FALSE)</f>
        <v>#N/A</v>
      </c>
      <c r="K345" s="45" t="str">
        <f>IFERROR(VLOOKUP(テーブル17[[#This Row],[品番]],【最新】商品一覧!C:M,9,FALSE),"")</f>
        <v/>
      </c>
      <c r="L345" s="46" t="e">
        <f>VLOOKUP(C345,【最新】商品一覧!C:M,12,FALSE)&amp;""</f>
        <v>#N/A</v>
      </c>
    </row>
    <row r="346" spans="3:12">
      <c r="C346" s="180"/>
      <c r="D346" s="41" t="e">
        <f>VLOOKUP(C346,【最新】商品一覧!C:M,2,FALSE)</f>
        <v>#N/A</v>
      </c>
      <c r="E346" s="42" t="e">
        <f>VLOOKUP(C346,【最新】商品一覧!C:M,3,FALSE)</f>
        <v>#N/A</v>
      </c>
      <c r="F346" s="42" t="e">
        <f>VLOOKUP(C346,【最新】商品一覧!C:M,4,FALSE)</f>
        <v>#N/A</v>
      </c>
      <c r="G346" s="43" t="e">
        <f>VLOOKUP(C346,【最新】商品一覧!C:M,5,FALSE)&amp;""</f>
        <v>#N/A</v>
      </c>
      <c r="H346" s="43" t="e">
        <f>VLOOKUP(C346,【最新】商品一覧!C:M,6,FALSE)&amp;""</f>
        <v>#N/A</v>
      </c>
      <c r="I346" s="42" t="e">
        <f>VLOOKUP(C346,【最新】商品一覧!C:M,7,FALSE)&amp;""</f>
        <v>#N/A</v>
      </c>
      <c r="J346" s="44" t="e">
        <f>VLOOKUP(C346,【最新】商品一覧!C:M,8,FALSE)</f>
        <v>#N/A</v>
      </c>
      <c r="K346" s="45" t="str">
        <f>IFERROR(VLOOKUP(テーブル17[[#This Row],[品番]],【最新】商品一覧!C:M,9,FALSE),"")</f>
        <v/>
      </c>
      <c r="L346" s="46" t="e">
        <f>VLOOKUP(C346,【最新】商品一覧!C:M,12,FALSE)&amp;""</f>
        <v>#N/A</v>
      </c>
    </row>
    <row r="347" spans="3:12">
      <c r="C347" s="180"/>
      <c r="D347" s="41" t="e">
        <f>VLOOKUP(C347,【最新】商品一覧!C:M,2,FALSE)</f>
        <v>#N/A</v>
      </c>
      <c r="E347" s="42" t="e">
        <f>VLOOKUP(C347,【最新】商品一覧!C:M,3,FALSE)</f>
        <v>#N/A</v>
      </c>
      <c r="F347" s="42" t="e">
        <f>VLOOKUP(C347,【最新】商品一覧!C:M,4,FALSE)</f>
        <v>#N/A</v>
      </c>
      <c r="G347" s="43" t="e">
        <f>VLOOKUP(C347,【最新】商品一覧!C:M,5,FALSE)&amp;""</f>
        <v>#N/A</v>
      </c>
      <c r="H347" s="43" t="e">
        <f>VLOOKUP(C347,【最新】商品一覧!C:M,6,FALSE)&amp;""</f>
        <v>#N/A</v>
      </c>
      <c r="I347" s="42" t="e">
        <f>VLOOKUP(C347,【最新】商品一覧!C:M,7,FALSE)&amp;""</f>
        <v>#N/A</v>
      </c>
      <c r="J347" s="44" t="e">
        <f>VLOOKUP(C347,【最新】商品一覧!C:M,8,FALSE)</f>
        <v>#N/A</v>
      </c>
      <c r="K347" s="45" t="str">
        <f>IFERROR(VLOOKUP(テーブル17[[#This Row],[品番]],【最新】商品一覧!C:M,9,FALSE),"")</f>
        <v/>
      </c>
      <c r="L347" s="46" t="e">
        <f>VLOOKUP(C347,【最新】商品一覧!C:M,12,FALSE)&amp;""</f>
        <v>#N/A</v>
      </c>
    </row>
    <row r="348" spans="3:12">
      <c r="C348" s="180"/>
      <c r="D348" s="41" t="e">
        <f>VLOOKUP(C348,【最新】商品一覧!C:M,2,FALSE)</f>
        <v>#N/A</v>
      </c>
      <c r="E348" s="42" t="e">
        <f>VLOOKUP(C348,【最新】商品一覧!C:M,3,FALSE)</f>
        <v>#N/A</v>
      </c>
      <c r="F348" s="42" t="e">
        <f>VLOOKUP(C348,【最新】商品一覧!C:M,4,FALSE)</f>
        <v>#N/A</v>
      </c>
      <c r="G348" s="43" t="e">
        <f>VLOOKUP(C348,【最新】商品一覧!C:M,5,FALSE)&amp;""</f>
        <v>#N/A</v>
      </c>
      <c r="H348" s="43" t="e">
        <f>VLOOKUP(C348,【最新】商品一覧!C:M,6,FALSE)&amp;""</f>
        <v>#N/A</v>
      </c>
      <c r="I348" s="42" t="e">
        <f>VLOOKUP(C348,【最新】商品一覧!C:M,7,FALSE)&amp;""</f>
        <v>#N/A</v>
      </c>
      <c r="J348" s="44" t="e">
        <f>VLOOKUP(C348,【最新】商品一覧!C:M,8,FALSE)</f>
        <v>#N/A</v>
      </c>
      <c r="K348" s="45" t="str">
        <f>IFERROR(VLOOKUP(テーブル17[[#This Row],[品番]],【最新】商品一覧!C:M,9,FALSE),"")</f>
        <v/>
      </c>
      <c r="L348" s="46" t="e">
        <f>VLOOKUP(C348,【最新】商品一覧!C:M,12,FALSE)&amp;""</f>
        <v>#N/A</v>
      </c>
    </row>
    <row r="349" spans="3:12">
      <c r="C349" s="180"/>
      <c r="D349" s="41" t="e">
        <f>VLOOKUP(C349,【最新】商品一覧!C:M,2,FALSE)</f>
        <v>#N/A</v>
      </c>
      <c r="E349" s="42" t="e">
        <f>VLOOKUP(C349,【最新】商品一覧!C:M,3,FALSE)</f>
        <v>#N/A</v>
      </c>
      <c r="F349" s="42" t="e">
        <f>VLOOKUP(C349,【最新】商品一覧!C:M,4,FALSE)</f>
        <v>#N/A</v>
      </c>
      <c r="G349" s="43" t="e">
        <f>VLOOKUP(C349,【最新】商品一覧!C:M,5,FALSE)&amp;""</f>
        <v>#N/A</v>
      </c>
      <c r="H349" s="43" t="e">
        <f>VLOOKUP(C349,【最新】商品一覧!C:M,6,FALSE)&amp;""</f>
        <v>#N/A</v>
      </c>
      <c r="I349" s="42" t="e">
        <f>VLOOKUP(C349,【最新】商品一覧!C:M,7,FALSE)&amp;""</f>
        <v>#N/A</v>
      </c>
      <c r="J349" s="44" t="e">
        <f>VLOOKUP(C349,【最新】商品一覧!C:M,8,FALSE)</f>
        <v>#N/A</v>
      </c>
      <c r="K349" s="45" t="str">
        <f>IFERROR(VLOOKUP(テーブル17[[#This Row],[品番]],【最新】商品一覧!C:M,9,FALSE),"")</f>
        <v/>
      </c>
      <c r="L349" s="46" t="e">
        <f>VLOOKUP(C349,【最新】商品一覧!C:M,12,FALSE)&amp;""</f>
        <v>#N/A</v>
      </c>
    </row>
    <row r="350" spans="3:12">
      <c r="C350" s="180"/>
      <c r="D350" s="41" t="e">
        <f>VLOOKUP(C350,【最新】商品一覧!C:M,2,FALSE)</f>
        <v>#N/A</v>
      </c>
      <c r="E350" s="42" t="e">
        <f>VLOOKUP(C350,【最新】商品一覧!C:M,3,FALSE)</f>
        <v>#N/A</v>
      </c>
      <c r="F350" s="42" t="e">
        <f>VLOOKUP(C350,【最新】商品一覧!C:M,4,FALSE)</f>
        <v>#N/A</v>
      </c>
      <c r="G350" s="43" t="e">
        <f>VLOOKUP(C350,【最新】商品一覧!C:M,5,FALSE)&amp;""</f>
        <v>#N/A</v>
      </c>
      <c r="H350" s="43" t="e">
        <f>VLOOKUP(C350,【最新】商品一覧!C:M,6,FALSE)&amp;""</f>
        <v>#N/A</v>
      </c>
      <c r="I350" s="42" t="e">
        <f>VLOOKUP(C350,【最新】商品一覧!C:M,7,FALSE)&amp;""</f>
        <v>#N/A</v>
      </c>
      <c r="J350" s="44" t="e">
        <f>VLOOKUP(C350,【最新】商品一覧!C:M,8,FALSE)</f>
        <v>#N/A</v>
      </c>
      <c r="K350" s="45" t="str">
        <f>IFERROR(VLOOKUP(テーブル17[[#This Row],[品番]],【最新】商品一覧!C:M,9,FALSE),"")</f>
        <v/>
      </c>
      <c r="L350" s="46" t="e">
        <f>VLOOKUP(C350,【最新】商品一覧!C:M,12,FALSE)&amp;""</f>
        <v>#N/A</v>
      </c>
    </row>
    <row r="351" spans="3:12">
      <c r="C351" s="180"/>
      <c r="D351" s="41" t="e">
        <f>VLOOKUP(C351,【最新】商品一覧!C:M,2,FALSE)</f>
        <v>#N/A</v>
      </c>
      <c r="E351" s="42" t="e">
        <f>VLOOKUP(C351,【最新】商品一覧!C:M,3,FALSE)</f>
        <v>#N/A</v>
      </c>
      <c r="F351" s="42" t="e">
        <f>VLOOKUP(C351,【最新】商品一覧!C:M,4,FALSE)</f>
        <v>#N/A</v>
      </c>
      <c r="G351" s="43" t="e">
        <f>VLOOKUP(C351,【最新】商品一覧!C:M,5,FALSE)&amp;""</f>
        <v>#N/A</v>
      </c>
      <c r="H351" s="43" t="e">
        <f>VLOOKUP(C351,【最新】商品一覧!C:M,6,FALSE)&amp;""</f>
        <v>#N/A</v>
      </c>
      <c r="I351" s="42" t="e">
        <f>VLOOKUP(C351,【最新】商品一覧!C:M,7,FALSE)&amp;""</f>
        <v>#N/A</v>
      </c>
      <c r="J351" s="44" t="e">
        <f>VLOOKUP(C351,【最新】商品一覧!C:M,8,FALSE)</f>
        <v>#N/A</v>
      </c>
      <c r="K351" s="45" t="str">
        <f>IFERROR(VLOOKUP(テーブル17[[#This Row],[品番]],【最新】商品一覧!C:M,9,FALSE),"")</f>
        <v/>
      </c>
      <c r="L351" s="46" t="e">
        <f>VLOOKUP(C351,【最新】商品一覧!C:M,12,FALSE)&amp;""</f>
        <v>#N/A</v>
      </c>
    </row>
    <row r="352" spans="3:12">
      <c r="C352" s="180"/>
      <c r="D352" s="41" t="e">
        <f>VLOOKUP(C352,【最新】商品一覧!C:M,2,FALSE)</f>
        <v>#N/A</v>
      </c>
      <c r="E352" s="42" t="e">
        <f>VLOOKUP(C352,【最新】商品一覧!C:M,3,FALSE)</f>
        <v>#N/A</v>
      </c>
      <c r="F352" s="42" t="e">
        <f>VLOOKUP(C352,【最新】商品一覧!C:M,4,FALSE)</f>
        <v>#N/A</v>
      </c>
      <c r="G352" s="43" t="e">
        <f>VLOOKUP(C352,【最新】商品一覧!C:M,5,FALSE)&amp;""</f>
        <v>#N/A</v>
      </c>
      <c r="H352" s="43" t="e">
        <f>VLOOKUP(C352,【最新】商品一覧!C:M,6,FALSE)&amp;""</f>
        <v>#N/A</v>
      </c>
      <c r="I352" s="42" t="e">
        <f>VLOOKUP(C352,【最新】商品一覧!C:M,7,FALSE)&amp;""</f>
        <v>#N/A</v>
      </c>
      <c r="J352" s="44" t="e">
        <f>VLOOKUP(C352,【最新】商品一覧!C:M,8,FALSE)</f>
        <v>#N/A</v>
      </c>
      <c r="K352" s="45" t="str">
        <f>IFERROR(VLOOKUP(テーブル17[[#This Row],[品番]],【最新】商品一覧!C:M,9,FALSE),"")</f>
        <v/>
      </c>
      <c r="L352" s="46" t="e">
        <f>VLOOKUP(C352,【最新】商品一覧!C:M,12,FALSE)&amp;""</f>
        <v>#N/A</v>
      </c>
    </row>
    <row r="353" spans="3:12">
      <c r="C353" s="180"/>
      <c r="D353" s="41" t="e">
        <f>VLOOKUP(C353,【最新】商品一覧!C:M,2,FALSE)</f>
        <v>#N/A</v>
      </c>
      <c r="E353" s="42" t="e">
        <f>VLOOKUP(C353,【最新】商品一覧!C:M,3,FALSE)</f>
        <v>#N/A</v>
      </c>
      <c r="F353" s="42" t="e">
        <f>VLOOKUP(C353,【最新】商品一覧!C:M,4,FALSE)</f>
        <v>#N/A</v>
      </c>
      <c r="G353" s="43" t="e">
        <f>VLOOKUP(C353,【最新】商品一覧!C:M,5,FALSE)&amp;""</f>
        <v>#N/A</v>
      </c>
      <c r="H353" s="43" t="e">
        <f>VLOOKUP(C353,【最新】商品一覧!C:M,6,FALSE)&amp;""</f>
        <v>#N/A</v>
      </c>
      <c r="I353" s="42" t="e">
        <f>VLOOKUP(C353,【最新】商品一覧!C:M,7,FALSE)&amp;""</f>
        <v>#N/A</v>
      </c>
      <c r="J353" s="44" t="e">
        <f>VLOOKUP(C353,【最新】商品一覧!C:M,8,FALSE)</f>
        <v>#N/A</v>
      </c>
      <c r="K353" s="45" t="str">
        <f>IFERROR(VLOOKUP(テーブル17[[#This Row],[品番]],【最新】商品一覧!C:M,9,FALSE),"")</f>
        <v/>
      </c>
      <c r="L353" s="46" t="e">
        <f>VLOOKUP(C353,【最新】商品一覧!C:M,12,FALSE)&amp;""</f>
        <v>#N/A</v>
      </c>
    </row>
    <row r="354" spans="3:12">
      <c r="C354" s="180"/>
      <c r="D354" s="41" t="e">
        <f>VLOOKUP(C354,【最新】商品一覧!C:M,2,FALSE)</f>
        <v>#N/A</v>
      </c>
      <c r="E354" s="42" t="e">
        <f>VLOOKUP(C354,【最新】商品一覧!C:M,3,FALSE)</f>
        <v>#N/A</v>
      </c>
      <c r="F354" s="42" t="e">
        <f>VLOOKUP(C354,【最新】商品一覧!C:M,4,FALSE)</f>
        <v>#N/A</v>
      </c>
      <c r="G354" s="43" t="e">
        <f>VLOOKUP(C354,【最新】商品一覧!C:M,5,FALSE)&amp;""</f>
        <v>#N/A</v>
      </c>
      <c r="H354" s="43" t="e">
        <f>VLOOKUP(C354,【最新】商品一覧!C:M,6,FALSE)&amp;""</f>
        <v>#N/A</v>
      </c>
      <c r="I354" s="42" t="e">
        <f>VLOOKUP(C354,【最新】商品一覧!C:M,7,FALSE)&amp;""</f>
        <v>#N/A</v>
      </c>
      <c r="J354" s="44" t="e">
        <f>VLOOKUP(C354,【最新】商品一覧!C:M,8,FALSE)</f>
        <v>#N/A</v>
      </c>
      <c r="K354" s="45" t="str">
        <f>IFERROR(VLOOKUP(テーブル17[[#This Row],[品番]],【最新】商品一覧!C:M,9,FALSE),"")</f>
        <v/>
      </c>
      <c r="L354" s="46" t="e">
        <f>VLOOKUP(C354,【最新】商品一覧!C:M,12,FALSE)&amp;""</f>
        <v>#N/A</v>
      </c>
    </row>
    <row r="355" spans="3:12">
      <c r="C355" s="180"/>
      <c r="D355" s="41" t="e">
        <f>VLOOKUP(C355,【最新】商品一覧!C:M,2,FALSE)</f>
        <v>#N/A</v>
      </c>
      <c r="E355" s="42" t="e">
        <f>VLOOKUP(C355,【最新】商品一覧!C:M,3,FALSE)</f>
        <v>#N/A</v>
      </c>
      <c r="F355" s="42" t="e">
        <f>VLOOKUP(C355,【最新】商品一覧!C:M,4,FALSE)</f>
        <v>#N/A</v>
      </c>
      <c r="G355" s="43" t="e">
        <f>VLOOKUP(C355,【最新】商品一覧!C:M,5,FALSE)&amp;""</f>
        <v>#N/A</v>
      </c>
      <c r="H355" s="43" t="e">
        <f>VLOOKUP(C355,【最新】商品一覧!C:M,6,FALSE)&amp;""</f>
        <v>#N/A</v>
      </c>
      <c r="I355" s="42" t="e">
        <f>VLOOKUP(C355,【最新】商品一覧!C:M,7,FALSE)&amp;""</f>
        <v>#N/A</v>
      </c>
      <c r="J355" s="44" t="e">
        <f>VLOOKUP(C355,【最新】商品一覧!C:M,8,FALSE)</f>
        <v>#N/A</v>
      </c>
      <c r="K355" s="45" t="str">
        <f>IFERROR(VLOOKUP(テーブル17[[#This Row],[品番]],【最新】商品一覧!C:M,9,FALSE),"")</f>
        <v/>
      </c>
      <c r="L355" s="46" t="e">
        <f>VLOOKUP(C355,【最新】商品一覧!C:M,12,FALSE)&amp;""</f>
        <v>#N/A</v>
      </c>
    </row>
    <row r="356" spans="3:12">
      <c r="C356" s="180"/>
      <c r="D356" s="41" t="e">
        <f>VLOOKUP(C356,【最新】商品一覧!C:M,2,FALSE)</f>
        <v>#N/A</v>
      </c>
      <c r="E356" s="42" t="e">
        <f>VLOOKUP(C356,【最新】商品一覧!C:M,3,FALSE)</f>
        <v>#N/A</v>
      </c>
      <c r="F356" s="42" t="e">
        <f>VLOOKUP(C356,【最新】商品一覧!C:M,4,FALSE)</f>
        <v>#N/A</v>
      </c>
      <c r="G356" s="43" t="e">
        <f>VLOOKUP(C356,【最新】商品一覧!C:M,5,FALSE)&amp;""</f>
        <v>#N/A</v>
      </c>
      <c r="H356" s="43" t="e">
        <f>VLOOKUP(C356,【最新】商品一覧!C:M,6,FALSE)&amp;""</f>
        <v>#N/A</v>
      </c>
      <c r="I356" s="42" t="e">
        <f>VLOOKUP(C356,【最新】商品一覧!C:M,7,FALSE)&amp;""</f>
        <v>#N/A</v>
      </c>
      <c r="J356" s="44" t="e">
        <f>VLOOKUP(C356,【最新】商品一覧!C:M,8,FALSE)</f>
        <v>#N/A</v>
      </c>
      <c r="K356" s="45" t="str">
        <f>IFERROR(VLOOKUP(テーブル17[[#This Row],[品番]],【最新】商品一覧!C:M,9,FALSE),"")</f>
        <v/>
      </c>
      <c r="L356" s="46" t="e">
        <f>VLOOKUP(C356,【最新】商品一覧!C:M,12,FALSE)&amp;""</f>
        <v>#N/A</v>
      </c>
    </row>
    <row r="357" spans="3:12">
      <c r="C357" s="180"/>
      <c r="D357" s="41" t="e">
        <f>VLOOKUP(C357,【最新】商品一覧!C:M,2,FALSE)</f>
        <v>#N/A</v>
      </c>
      <c r="E357" s="42" t="e">
        <f>VLOOKUP(C357,【最新】商品一覧!C:M,3,FALSE)</f>
        <v>#N/A</v>
      </c>
      <c r="F357" s="42" t="e">
        <f>VLOOKUP(C357,【最新】商品一覧!C:M,4,FALSE)</f>
        <v>#N/A</v>
      </c>
      <c r="G357" s="43" t="e">
        <f>VLOOKUP(C357,【最新】商品一覧!C:M,5,FALSE)&amp;""</f>
        <v>#N/A</v>
      </c>
      <c r="H357" s="43" t="e">
        <f>VLOOKUP(C357,【最新】商品一覧!C:M,6,FALSE)&amp;""</f>
        <v>#N/A</v>
      </c>
      <c r="I357" s="42" t="e">
        <f>VLOOKUP(C357,【最新】商品一覧!C:M,7,FALSE)&amp;""</f>
        <v>#N/A</v>
      </c>
      <c r="J357" s="44" t="e">
        <f>VLOOKUP(C357,【最新】商品一覧!C:M,8,FALSE)</f>
        <v>#N/A</v>
      </c>
      <c r="K357" s="45" t="str">
        <f>IFERROR(VLOOKUP(テーブル17[[#This Row],[品番]],【最新】商品一覧!C:M,9,FALSE),"")</f>
        <v/>
      </c>
      <c r="L357" s="46" t="e">
        <f>VLOOKUP(C357,【最新】商品一覧!C:M,12,FALSE)&amp;""</f>
        <v>#N/A</v>
      </c>
    </row>
    <row r="358" spans="3:12">
      <c r="C358" s="180"/>
      <c r="D358" s="41" t="e">
        <f>VLOOKUP(C358,【最新】商品一覧!C:M,2,FALSE)</f>
        <v>#N/A</v>
      </c>
      <c r="E358" s="42" t="e">
        <f>VLOOKUP(C358,【最新】商品一覧!C:M,3,FALSE)</f>
        <v>#N/A</v>
      </c>
      <c r="F358" s="42" t="e">
        <f>VLOOKUP(C358,【最新】商品一覧!C:M,4,FALSE)</f>
        <v>#N/A</v>
      </c>
      <c r="G358" s="43" t="e">
        <f>VLOOKUP(C358,【最新】商品一覧!C:M,5,FALSE)&amp;""</f>
        <v>#N/A</v>
      </c>
      <c r="H358" s="43" t="e">
        <f>VLOOKUP(C358,【最新】商品一覧!C:M,6,FALSE)&amp;""</f>
        <v>#N/A</v>
      </c>
      <c r="I358" s="42" t="e">
        <f>VLOOKUP(C358,【最新】商品一覧!C:M,7,FALSE)&amp;""</f>
        <v>#N/A</v>
      </c>
      <c r="J358" s="44" t="e">
        <f>VLOOKUP(C358,【最新】商品一覧!C:M,8,FALSE)</f>
        <v>#N/A</v>
      </c>
      <c r="K358" s="45" t="str">
        <f>IFERROR(VLOOKUP(テーブル17[[#This Row],[品番]],【最新】商品一覧!C:M,9,FALSE),"")</f>
        <v/>
      </c>
      <c r="L358" s="46" t="e">
        <f>VLOOKUP(C358,【最新】商品一覧!C:M,12,FALSE)&amp;""</f>
        <v>#N/A</v>
      </c>
    </row>
    <row r="359" spans="3:12">
      <c r="C359" s="180"/>
      <c r="D359" s="41" t="e">
        <f>VLOOKUP(C359,【最新】商品一覧!C:M,2,FALSE)</f>
        <v>#N/A</v>
      </c>
      <c r="E359" s="42" t="e">
        <f>VLOOKUP(C359,【最新】商品一覧!C:M,3,FALSE)</f>
        <v>#N/A</v>
      </c>
      <c r="F359" s="42" t="e">
        <f>VLOOKUP(C359,【最新】商品一覧!C:M,4,FALSE)</f>
        <v>#N/A</v>
      </c>
      <c r="G359" s="43" t="e">
        <f>VLOOKUP(C359,【最新】商品一覧!C:M,5,FALSE)&amp;""</f>
        <v>#N/A</v>
      </c>
      <c r="H359" s="43" t="e">
        <f>VLOOKUP(C359,【最新】商品一覧!C:M,6,FALSE)&amp;""</f>
        <v>#N/A</v>
      </c>
      <c r="I359" s="42" t="e">
        <f>VLOOKUP(C359,【最新】商品一覧!C:M,7,FALSE)&amp;""</f>
        <v>#N/A</v>
      </c>
      <c r="J359" s="44" t="e">
        <f>VLOOKUP(C359,【最新】商品一覧!C:M,8,FALSE)</f>
        <v>#N/A</v>
      </c>
      <c r="K359" s="45" t="str">
        <f>IFERROR(VLOOKUP(テーブル17[[#This Row],[品番]],【最新】商品一覧!C:M,9,FALSE),"")</f>
        <v/>
      </c>
      <c r="L359" s="46" t="e">
        <f>VLOOKUP(C359,【最新】商品一覧!C:M,12,FALSE)&amp;""</f>
        <v>#N/A</v>
      </c>
    </row>
    <row r="360" spans="3:12">
      <c r="C360" s="180"/>
      <c r="D360" s="41" t="e">
        <f>VLOOKUP(C360,【最新】商品一覧!C:M,2,FALSE)</f>
        <v>#N/A</v>
      </c>
      <c r="E360" s="42" t="e">
        <f>VLOOKUP(C360,【最新】商品一覧!C:M,3,FALSE)</f>
        <v>#N/A</v>
      </c>
      <c r="F360" s="42" t="e">
        <f>VLOOKUP(C360,【最新】商品一覧!C:M,4,FALSE)</f>
        <v>#N/A</v>
      </c>
      <c r="G360" s="43" t="e">
        <f>VLOOKUP(C360,【最新】商品一覧!C:M,5,FALSE)&amp;""</f>
        <v>#N/A</v>
      </c>
      <c r="H360" s="43" t="e">
        <f>VLOOKUP(C360,【最新】商品一覧!C:M,6,FALSE)&amp;""</f>
        <v>#N/A</v>
      </c>
      <c r="I360" s="42" t="e">
        <f>VLOOKUP(C360,【最新】商品一覧!C:M,7,FALSE)&amp;""</f>
        <v>#N/A</v>
      </c>
      <c r="J360" s="44" t="e">
        <f>VLOOKUP(C360,【最新】商品一覧!C:M,8,FALSE)</f>
        <v>#N/A</v>
      </c>
      <c r="K360" s="45" t="str">
        <f>IFERROR(VLOOKUP(テーブル17[[#This Row],[品番]],【最新】商品一覧!C:M,9,FALSE),"")</f>
        <v/>
      </c>
      <c r="L360" s="46" t="e">
        <f>VLOOKUP(C360,【最新】商品一覧!C:M,12,FALSE)&amp;""</f>
        <v>#N/A</v>
      </c>
    </row>
    <row r="361" spans="3:12">
      <c r="C361" s="180"/>
      <c r="D361" s="41" t="e">
        <f>VLOOKUP(C361,【最新】商品一覧!C:M,2,FALSE)</f>
        <v>#N/A</v>
      </c>
      <c r="E361" s="42" t="e">
        <f>VLOOKUP(C361,【最新】商品一覧!C:M,3,FALSE)</f>
        <v>#N/A</v>
      </c>
      <c r="F361" s="42" t="e">
        <f>VLOOKUP(C361,【最新】商品一覧!C:M,4,FALSE)</f>
        <v>#N/A</v>
      </c>
      <c r="G361" s="43" t="e">
        <f>VLOOKUP(C361,【最新】商品一覧!C:M,5,FALSE)&amp;""</f>
        <v>#N/A</v>
      </c>
      <c r="H361" s="43" t="e">
        <f>VLOOKUP(C361,【最新】商品一覧!C:M,6,FALSE)&amp;""</f>
        <v>#N/A</v>
      </c>
      <c r="I361" s="42" t="e">
        <f>VLOOKUP(C361,【最新】商品一覧!C:M,7,FALSE)&amp;""</f>
        <v>#N/A</v>
      </c>
      <c r="J361" s="44" t="e">
        <f>VLOOKUP(C361,【最新】商品一覧!C:M,8,FALSE)</f>
        <v>#N/A</v>
      </c>
      <c r="K361" s="45" t="str">
        <f>IFERROR(VLOOKUP(テーブル17[[#This Row],[品番]],【最新】商品一覧!C:M,9,FALSE),"")</f>
        <v/>
      </c>
      <c r="L361" s="46" t="e">
        <f>VLOOKUP(C361,【最新】商品一覧!C:M,12,FALSE)&amp;""</f>
        <v>#N/A</v>
      </c>
    </row>
    <row r="362" spans="3:12">
      <c r="C362" s="180"/>
      <c r="D362" s="41" t="e">
        <f>VLOOKUP(C362,【最新】商品一覧!C:M,2,FALSE)</f>
        <v>#N/A</v>
      </c>
      <c r="E362" s="42" t="e">
        <f>VLOOKUP(C362,【最新】商品一覧!C:M,3,FALSE)</f>
        <v>#N/A</v>
      </c>
      <c r="F362" s="42" t="e">
        <f>VLOOKUP(C362,【最新】商品一覧!C:M,4,FALSE)</f>
        <v>#N/A</v>
      </c>
      <c r="G362" s="43" t="e">
        <f>VLOOKUP(C362,【最新】商品一覧!C:M,5,FALSE)&amp;""</f>
        <v>#N/A</v>
      </c>
      <c r="H362" s="43" t="e">
        <f>VLOOKUP(C362,【最新】商品一覧!C:M,6,FALSE)&amp;""</f>
        <v>#N/A</v>
      </c>
      <c r="I362" s="42" t="e">
        <f>VLOOKUP(C362,【最新】商品一覧!C:M,7,FALSE)&amp;""</f>
        <v>#N/A</v>
      </c>
      <c r="J362" s="44" t="e">
        <f>VLOOKUP(C362,【最新】商品一覧!C:M,8,FALSE)</f>
        <v>#N/A</v>
      </c>
      <c r="K362" s="45" t="str">
        <f>IFERROR(VLOOKUP(テーブル17[[#This Row],[品番]],【最新】商品一覧!C:M,9,FALSE),"")</f>
        <v/>
      </c>
      <c r="L362" s="46" t="e">
        <f>VLOOKUP(C362,【最新】商品一覧!C:M,12,FALSE)&amp;""</f>
        <v>#N/A</v>
      </c>
    </row>
    <row r="363" spans="3:12">
      <c r="C363" s="180"/>
      <c r="D363" s="41" t="e">
        <f>VLOOKUP(C363,【最新】商品一覧!C:M,2,FALSE)</f>
        <v>#N/A</v>
      </c>
      <c r="E363" s="42" t="e">
        <f>VLOOKUP(C363,【最新】商品一覧!C:M,3,FALSE)</f>
        <v>#N/A</v>
      </c>
      <c r="F363" s="42" t="e">
        <f>VLOOKUP(C363,【最新】商品一覧!C:M,4,FALSE)</f>
        <v>#N/A</v>
      </c>
      <c r="G363" s="43" t="e">
        <f>VLOOKUP(C363,【最新】商品一覧!C:M,5,FALSE)&amp;""</f>
        <v>#N/A</v>
      </c>
      <c r="H363" s="43" t="e">
        <f>VLOOKUP(C363,【最新】商品一覧!C:M,6,FALSE)&amp;""</f>
        <v>#N/A</v>
      </c>
      <c r="I363" s="42" t="e">
        <f>VLOOKUP(C363,【最新】商品一覧!C:M,7,FALSE)&amp;""</f>
        <v>#N/A</v>
      </c>
      <c r="J363" s="44" t="e">
        <f>VLOOKUP(C363,【最新】商品一覧!C:M,8,FALSE)</f>
        <v>#N/A</v>
      </c>
      <c r="K363" s="45" t="str">
        <f>IFERROR(VLOOKUP(テーブル17[[#This Row],[品番]],【最新】商品一覧!C:M,9,FALSE),"")</f>
        <v/>
      </c>
      <c r="L363" s="46" t="e">
        <f>VLOOKUP(C363,【最新】商品一覧!C:M,12,FALSE)&amp;""</f>
        <v>#N/A</v>
      </c>
    </row>
    <row r="364" spans="3:12">
      <c r="C364" s="180"/>
      <c r="D364" s="41" t="e">
        <f>VLOOKUP(C364,【最新】商品一覧!C:M,2,FALSE)</f>
        <v>#N/A</v>
      </c>
      <c r="E364" s="42" t="e">
        <f>VLOOKUP(C364,【最新】商品一覧!C:M,3,FALSE)</f>
        <v>#N/A</v>
      </c>
      <c r="F364" s="42" t="e">
        <f>VLOOKUP(C364,【最新】商品一覧!C:M,4,FALSE)</f>
        <v>#N/A</v>
      </c>
      <c r="G364" s="43" t="e">
        <f>VLOOKUP(C364,【最新】商品一覧!C:M,5,FALSE)&amp;""</f>
        <v>#N/A</v>
      </c>
      <c r="H364" s="43" t="e">
        <f>VLOOKUP(C364,【最新】商品一覧!C:M,6,FALSE)&amp;""</f>
        <v>#N/A</v>
      </c>
      <c r="I364" s="42" t="e">
        <f>VLOOKUP(C364,【最新】商品一覧!C:M,7,FALSE)&amp;""</f>
        <v>#N/A</v>
      </c>
      <c r="J364" s="44" t="e">
        <f>VLOOKUP(C364,【最新】商品一覧!C:M,8,FALSE)</f>
        <v>#N/A</v>
      </c>
      <c r="K364" s="45" t="str">
        <f>IFERROR(VLOOKUP(テーブル17[[#This Row],[品番]],【最新】商品一覧!C:M,9,FALSE),"")</f>
        <v/>
      </c>
      <c r="L364" s="46" t="e">
        <f>VLOOKUP(C364,【最新】商品一覧!C:M,12,FALSE)&amp;""</f>
        <v>#N/A</v>
      </c>
    </row>
    <row r="365" spans="3:12">
      <c r="C365" s="180"/>
      <c r="D365" s="41" t="e">
        <f>VLOOKUP(C365,【最新】商品一覧!C:M,2,FALSE)</f>
        <v>#N/A</v>
      </c>
      <c r="E365" s="42" t="e">
        <f>VLOOKUP(C365,【最新】商品一覧!C:M,3,FALSE)</f>
        <v>#N/A</v>
      </c>
      <c r="F365" s="42" t="e">
        <f>VLOOKUP(C365,【最新】商品一覧!C:M,4,FALSE)</f>
        <v>#N/A</v>
      </c>
      <c r="G365" s="43" t="e">
        <f>VLOOKUP(C365,【最新】商品一覧!C:M,5,FALSE)&amp;""</f>
        <v>#N/A</v>
      </c>
      <c r="H365" s="43" t="e">
        <f>VLOOKUP(C365,【最新】商品一覧!C:M,6,FALSE)&amp;""</f>
        <v>#N/A</v>
      </c>
      <c r="I365" s="42" t="e">
        <f>VLOOKUP(C365,【最新】商品一覧!C:M,7,FALSE)&amp;""</f>
        <v>#N/A</v>
      </c>
      <c r="J365" s="44" t="e">
        <f>VLOOKUP(C365,【最新】商品一覧!C:M,8,FALSE)</f>
        <v>#N/A</v>
      </c>
      <c r="K365" s="45" t="str">
        <f>IFERROR(VLOOKUP(テーブル17[[#This Row],[品番]],【最新】商品一覧!C:M,9,FALSE),"")</f>
        <v/>
      </c>
      <c r="L365" s="46" t="e">
        <f>VLOOKUP(C365,【最新】商品一覧!C:M,12,FALSE)&amp;""</f>
        <v>#N/A</v>
      </c>
    </row>
    <row r="366" spans="3:12">
      <c r="C366" s="180"/>
      <c r="D366" s="41" t="e">
        <f>VLOOKUP(C366,【最新】商品一覧!C:M,2,FALSE)</f>
        <v>#N/A</v>
      </c>
      <c r="E366" s="42" t="e">
        <f>VLOOKUP(C366,【最新】商品一覧!C:M,3,FALSE)</f>
        <v>#N/A</v>
      </c>
      <c r="F366" s="42" t="e">
        <f>VLOOKUP(C366,【最新】商品一覧!C:M,4,FALSE)</f>
        <v>#N/A</v>
      </c>
      <c r="G366" s="43" t="e">
        <f>VLOOKUP(C366,【最新】商品一覧!C:M,5,FALSE)&amp;""</f>
        <v>#N/A</v>
      </c>
      <c r="H366" s="43" t="e">
        <f>VLOOKUP(C366,【最新】商品一覧!C:M,6,FALSE)&amp;""</f>
        <v>#N/A</v>
      </c>
      <c r="I366" s="42" t="e">
        <f>VLOOKUP(C366,【最新】商品一覧!C:M,7,FALSE)&amp;""</f>
        <v>#N/A</v>
      </c>
      <c r="J366" s="44" t="e">
        <f>VLOOKUP(C366,【最新】商品一覧!C:M,8,FALSE)</f>
        <v>#N/A</v>
      </c>
      <c r="K366" s="45" t="str">
        <f>IFERROR(VLOOKUP(テーブル17[[#This Row],[品番]],【最新】商品一覧!C:M,9,FALSE),"")</f>
        <v/>
      </c>
      <c r="L366" s="46" t="e">
        <f>VLOOKUP(C366,【最新】商品一覧!C:M,12,FALSE)&amp;""</f>
        <v>#N/A</v>
      </c>
    </row>
    <row r="367" spans="3:12">
      <c r="C367" s="180"/>
      <c r="D367" s="41" t="e">
        <f>VLOOKUP(C367,【最新】商品一覧!C:M,2,FALSE)</f>
        <v>#N/A</v>
      </c>
      <c r="E367" s="42" t="e">
        <f>VLOOKUP(C367,【最新】商品一覧!C:M,3,FALSE)</f>
        <v>#N/A</v>
      </c>
      <c r="F367" s="42" t="e">
        <f>VLOOKUP(C367,【最新】商品一覧!C:M,4,FALSE)</f>
        <v>#N/A</v>
      </c>
      <c r="G367" s="43" t="e">
        <f>VLOOKUP(C367,【最新】商品一覧!C:M,5,FALSE)&amp;""</f>
        <v>#N/A</v>
      </c>
      <c r="H367" s="43" t="e">
        <f>VLOOKUP(C367,【最新】商品一覧!C:M,6,FALSE)&amp;""</f>
        <v>#N/A</v>
      </c>
      <c r="I367" s="42" t="e">
        <f>VLOOKUP(C367,【最新】商品一覧!C:M,7,FALSE)&amp;""</f>
        <v>#N/A</v>
      </c>
      <c r="J367" s="44" t="e">
        <f>VLOOKUP(C367,【最新】商品一覧!C:M,8,FALSE)</f>
        <v>#N/A</v>
      </c>
      <c r="K367" s="45" t="str">
        <f>IFERROR(VLOOKUP(テーブル17[[#This Row],[品番]],【最新】商品一覧!C:M,9,FALSE),"")</f>
        <v/>
      </c>
      <c r="L367" s="46" t="e">
        <f>VLOOKUP(C367,【最新】商品一覧!C:M,12,FALSE)&amp;""</f>
        <v>#N/A</v>
      </c>
    </row>
    <row r="368" spans="3:12">
      <c r="C368" s="180"/>
      <c r="D368" s="41" t="e">
        <f>VLOOKUP(C368,【最新】商品一覧!C:M,2,FALSE)</f>
        <v>#N/A</v>
      </c>
      <c r="E368" s="42" t="e">
        <f>VLOOKUP(C368,【最新】商品一覧!C:M,3,FALSE)</f>
        <v>#N/A</v>
      </c>
      <c r="F368" s="42" t="e">
        <f>VLOOKUP(C368,【最新】商品一覧!C:M,4,FALSE)</f>
        <v>#N/A</v>
      </c>
      <c r="G368" s="43" t="e">
        <f>VLOOKUP(C368,【最新】商品一覧!C:M,5,FALSE)&amp;""</f>
        <v>#N/A</v>
      </c>
      <c r="H368" s="43" t="e">
        <f>VLOOKUP(C368,【最新】商品一覧!C:M,6,FALSE)&amp;""</f>
        <v>#N/A</v>
      </c>
      <c r="I368" s="42" t="e">
        <f>VLOOKUP(C368,【最新】商品一覧!C:M,7,FALSE)&amp;""</f>
        <v>#N/A</v>
      </c>
      <c r="J368" s="44" t="e">
        <f>VLOOKUP(C368,【最新】商品一覧!C:M,8,FALSE)</f>
        <v>#N/A</v>
      </c>
      <c r="K368" s="45" t="str">
        <f>IFERROR(VLOOKUP(テーブル17[[#This Row],[品番]],【最新】商品一覧!C:M,9,FALSE),"")</f>
        <v/>
      </c>
      <c r="L368" s="46" t="e">
        <f>VLOOKUP(C368,【最新】商品一覧!C:M,12,FALSE)&amp;""</f>
        <v>#N/A</v>
      </c>
    </row>
    <row r="369" spans="3:12">
      <c r="C369" s="180"/>
      <c r="D369" s="41" t="e">
        <f>VLOOKUP(C369,【最新】商品一覧!C:M,2,FALSE)</f>
        <v>#N/A</v>
      </c>
      <c r="E369" s="42" t="e">
        <f>VLOOKUP(C369,【最新】商品一覧!C:M,3,FALSE)</f>
        <v>#N/A</v>
      </c>
      <c r="F369" s="42" t="e">
        <f>VLOOKUP(C369,【最新】商品一覧!C:M,4,FALSE)</f>
        <v>#N/A</v>
      </c>
      <c r="G369" s="43" t="e">
        <f>VLOOKUP(C369,【最新】商品一覧!C:M,5,FALSE)&amp;""</f>
        <v>#N/A</v>
      </c>
      <c r="H369" s="43" t="e">
        <f>VLOOKUP(C369,【最新】商品一覧!C:M,6,FALSE)&amp;""</f>
        <v>#N/A</v>
      </c>
      <c r="I369" s="42" t="e">
        <f>VLOOKUP(C369,【最新】商品一覧!C:M,7,FALSE)&amp;""</f>
        <v>#N/A</v>
      </c>
      <c r="J369" s="44" t="e">
        <f>VLOOKUP(C369,【最新】商品一覧!C:M,8,FALSE)</f>
        <v>#N/A</v>
      </c>
      <c r="K369" s="45" t="str">
        <f>IFERROR(VLOOKUP(テーブル17[[#This Row],[品番]],【最新】商品一覧!C:M,9,FALSE),"")</f>
        <v/>
      </c>
      <c r="L369" s="46" t="e">
        <f>VLOOKUP(C369,【最新】商品一覧!C:M,12,FALSE)&amp;""</f>
        <v>#N/A</v>
      </c>
    </row>
    <row r="370" spans="3:12">
      <c r="C370" s="180"/>
      <c r="D370" s="41" t="e">
        <f>VLOOKUP(C370,【最新】商品一覧!C:M,2,FALSE)</f>
        <v>#N/A</v>
      </c>
      <c r="E370" s="42" t="e">
        <f>VLOOKUP(C370,【最新】商品一覧!C:M,3,FALSE)</f>
        <v>#N/A</v>
      </c>
      <c r="F370" s="42" t="e">
        <f>VLOOKUP(C370,【最新】商品一覧!C:M,4,FALSE)</f>
        <v>#N/A</v>
      </c>
      <c r="G370" s="43" t="e">
        <f>VLOOKUP(C370,【最新】商品一覧!C:M,5,FALSE)&amp;""</f>
        <v>#N/A</v>
      </c>
      <c r="H370" s="43" t="e">
        <f>VLOOKUP(C370,【最新】商品一覧!C:M,6,FALSE)&amp;""</f>
        <v>#N/A</v>
      </c>
      <c r="I370" s="42" t="e">
        <f>VLOOKUP(C370,【最新】商品一覧!C:M,7,FALSE)&amp;""</f>
        <v>#N/A</v>
      </c>
      <c r="J370" s="44" t="e">
        <f>VLOOKUP(C370,【最新】商品一覧!C:M,8,FALSE)</f>
        <v>#N/A</v>
      </c>
      <c r="K370" s="45" t="str">
        <f>IFERROR(VLOOKUP(テーブル17[[#This Row],[品番]],【最新】商品一覧!C:M,9,FALSE),"")</f>
        <v/>
      </c>
      <c r="L370" s="46" t="e">
        <f>VLOOKUP(C370,【最新】商品一覧!C:M,12,FALSE)&amp;""</f>
        <v>#N/A</v>
      </c>
    </row>
    <row r="371" spans="3:12">
      <c r="C371" s="180"/>
      <c r="D371" s="41" t="e">
        <f>VLOOKUP(C371,【最新】商品一覧!C:M,2,FALSE)</f>
        <v>#N/A</v>
      </c>
      <c r="E371" s="42" t="e">
        <f>VLOOKUP(C371,【最新】商品一覧!C:M,3,FALSE)</f>
        <v>#N/A</v>
      </c>
      <c r="F371" s="42" t="e">
        <f>VLOOKUP(C371,【最新】商品一覧!C:M,4,FALSE)</f>
        <v>#N/A</v>
      </c>
      <c r="G371" s="43" t="e">
        <f>VLOOKUP(C371,【最新】商品一覧!C:M,5,FALSE)&amp;""</f>
        <v>#N/A</v>
      </c>
      <c r="H371" s="43" t="e">
        <f>VLOOKUP(C371,【最新】商品一覧!C:M,6,FALSE)&amp;""</f>
        <v>#N/A</v>
      </c>
      <c r="I371" s="42" t="e">
        <f>VLOOKUP(C371,【最新】商品一覧!C:M,7,FALSE)&amp;""</f>
        <v>#N/A</v>
      </c>
      <c r="J371" s="44" t="e">
        <f>VLOOKUP(C371,【最新】商品一覧!C:M,8,FALSE)</f>
        <v>#N/A</v>
      </c>
      <c r="K371" s="45" t="str">
        <f>IFERROR(VLOOKUP(テーブル17[[#This Row],[品番]],【最新】商品一覧!C:M,9,FALSE),"")</f>
        <v/>
      </c>
      <c r="L371" s="46" t="e">
        <f>VLOOKUP(C371,【最新】商品一覧!C:M,12,FALSE)&amp;""</f>
        <v>#N/A</v>
      </c>
    </row>
    <row r="372" spans="3:12">
      <c r="C372" s="180"/>
      <c r="D372" s="41" t="e">
        <f>VLOOKUP(C372,【最新】商品一覧!C:M,2,FALSE)</f>
        <v>#N/A</v>
      </c>
      <c r="E372" s="42" t="e">
        <f>VLOOKUP(C372,【最新】商品一覧!C:M,3,FALSE)</f>
        <v>#N/A</v>
      </c>
      <c r="F372" s="42" t="e">
        <f>VLOOKUP(C372,【最新】商品一覧!C:M,4,FALSE)</f>
        <v>#N/A</v>
      </c>
      <c r="G372" s="43" t="e">
        <f>VLOOKUP(C372,【最新】商品一覧!C:M,5,FALSE)&amp;""</f>
        <v>#N/A</v>
      </c>
      <c r="H372" s="43" t="e">
        <f>VLOOKUP(C372,【最新】商品一覧!C:M,6,FALSE)&amp;""</f>
        <v>#N/A</v>
      </c>
      <c r="I372" s="42" t="e">
        <f>VLOOKUP(C372,【最新】商品一覧!C:M,7,FALSE)&amp;""</f>
        <v>#N/A</v>
      </c>
      <c r="J372" s="44" t="e">
        <f>VLOOKUP(C372,【最新】商品一覧!C:M,8,FALSE)</f>
        <v>#N/A</v>
      </c>
      <c r="K372" s="45" t="str">
        <f>IFERROR(VLOOKUP(テーブル17[[#This Row],[品番]],【最新】商品一覧!C:M,9,FALSE),"")</f>
        <v/>
      </c>
      <c r="L372" s="46" t="e">
        <f>VLOOKUP(C372,【最新】商品一覧!C:M,12,FALSE)&amp;""</f>
        <v>#N/A</v>
      </c>
    </row>
    <row r="373" spans="3:12">
      <c r="C373" s="180"/>
      <c r="D373" s="41" t="e">
        <f>VLOOKUP(C373,【最新】商品一覧!C:M,2,FALSE)</f>
        <v>#N/A</v>
      </c>
      <c r="E373" s="42" t="e">
        <f>VLOOKUP(C373,【最新】商品一覧!C:M,3,FALSE)</f>
        <v>#N/A</v>
      </c>
      <c r="F373" s="42" t="e">
        <f>VLOOKUP(C373,【最新】商品一覧!C:M,4,FALSE)</f>
        <v>#N/A</v>
      </c>
      <c r="G373" s="43" t="e">
        <f>VLOOKUP(C373,【最新】商品一覧!C:M,5,FALSE)&amp;""</f>
        <v>#N/A</v>
      </c>
      <c r="H373" s="43" t="e">
        <f>VLOOKUP(C373,【最新】商品一覧!C:M,6,FALSE)&amp;""</f>
        <v>#N/A</v>
      </c>
      <c r="I373" s="42" t="e">
        <f>VLOOKUP(C373,【最新】商品一覧!C:M,7,FALSE)&amp;""</f>
        <v>#N/A</v>
      </c>
      <c r="J373" s="44" t="e">
        <f>VLOOKUP(C373,【最新】商品一覧!C:M,8,FALSE)</f>
        <v>#N/A</v>
      </c>
      <c r="K373" s="45" t="str">
        <f>IFERROR(VLOOKUP(テーブル17[[#This Row],[品番]],【最新】商品一覧!C:M,9,FALSE),"")</f>
        <v/>
      </c>
      <c r="L373" s="46" t="e">
        <f>VLOOKUP(C373,【最新】商品一覧!C:M,12,FALSE)&amp;""</f>
        <v>#N/A</v>
      </c>
    </row>
    <row r="374" spans="3:12">
      <c r="C374" s="180"/>
      <c r="D374" s="41" t="e">
        <f>VLOOKUP(C374,【最新】商品一覧!C:M,2,FALSE)</f>
        <v>#N/A</v>
      </c>
      <c r="E374" s="42" t="e">
        <f>VLOOKUP(C374,【最新】商品一覧!C:M,3,FALSE)</f>
        <v>#N/A</v>
      </c>
      <c r="F374" s="42" t="e">
        <f>VLOOKUP(C374,【最新】商品一覧!C:M,4,FALSE)</f>
        <v>#N/A</v>
      </c>
      <c r="G374" s="43" t="e">
        <f>VLOOKUP(C374,【最新】商品一覧!C:M,5,FALSE)&amp;""</f>
        <v>#N/A</v>
      </c>
      <c r="H374" s="43" t="e">
        <f>VLOOKUP(C374,【最新】商品一覧!C:M,6,FALSE)&amp;""</f>
        <v>#N/A</v>
      </c>
      <c r="I374" s="42" t="e">
        <f>VLOOKUP(C374,【最新】商品一覧!C:M,7,FALSE)&amp;""</f>
        <v>#N/A</v>
      </c>
      <c r="J374" s="44" t="e">
        <f>VLOOKUP(C374,【最新】商品一覧!C:M,8,FALSE)</f>
        <v>#N/A</v>
      </c>
      <c r="K374" s="45" t="str">
        <f>IFERROR(VLOOKUP(テーブル17[[#This Row],[品番]],【最新】商品一覧!C:M,9,FALSE),"")</f>
        <v/>
      </c>
      <c r="L374" s="46" t="e">
        <f>VLOOKUP(C374,【最新】商品一覧!C:M,12,FALSE)&amp;""</f>
        <v>#N/A</v>
      </c>
    </row>
    <row r="375" spans="3:12">
      <c r="C375" s="180"/>
      <c r="D375" s="41" t="e">
        <f>VLOOKUP(C375,【最新】商品一覧!C:M,2,FALSE)</f>
        <v>#N/A</v>
      </c>
      <c r="E375" s="42" t="e">
        <f>VLOOKUP(C375,【最新】商品一覧!C:M,3,FALSE)</f>
        <v>#N/A</v>
      </c>
      <c r="F375" s="42" t="e">
        <f>VLOOKUP(C375,【最新】商品一覧!C:M,4,FALSE)</f>
        <v>#N/A</v>
      </c>
      <c r="G375" s="43" t="e">
        <f>VLOOKUP(C375,【最新】商品一覧!C:M,5,FALSE)&amp;""</f>
        <v>#N/A</v>
      </c>
      <c r="H375" s="43" t="e">
        <f>VLOOKUP(C375,【最新】商品一覧!C:M,6,FALSE)&amp;""</f>
        <v>#N/A</v>
      </c>
      <c r="I375" s="42" t="e">
        <f>VLOOKUP(C375,【最新】商品一覧!C:M,7,FALSE)&amp;""</f>
        <v>#N/A</v>
      </c>
      <c r="J375" s="44" t="e">
        <f>VLOOKUP(C375,【最新】商品一覧!C:M,8,FALSE)</f>
        <v>#N/A</v>
      </c>
      <c r="K375" s="45" t="str">
        <f>IFERROR(VLOOKUP(テーブル17[[#This Row],[品番]],【最新】商品一覧!C:M,9,FALSE),"")</f>
        <v/>
      </c>
      <c r="L375" s="46" t="e">
        <f>VLOOKUP(C375,【最新】商品一覧!C:M,12,FALSE)&amp;""</f>
        <v>#N/A</v>
      </c>
    </row>
    <row r="376" spans="3:12">
      <c r="C376" s="180"/>
      <c r="D376" s="41" t="e">
        <f>VLOOKUP(C376,【最新】商品一覧!C:M,2,FALSE)</f>
        <v>#N/A</v>
      </c>
      <c r="E376" s="42" t="e">
        <f>VLOOKUP(C376,【最新】商品一覧!C:M,3,FALSE)</f>
        <v>#N/A</v>
      </c>
      <c r="F376" s="42" t="e">
        <f>VLOOKUP(C376,【最新】商品一覧!C:M,4,FALSE)</f>
        <v>#N/A</v>
      </c>
      <c r="G376" s="43" t="e">
        <f>VLOOKUP(C376,【最新】商品一覧!C:M,5,FALSE)&amp;""</f>
        <v>#N/A</v>
      </c>
      <c r="H376" s="43" t="e">
        <f>VLOOKUP(C376,【最新】商品一覧!C:M,6,FALSE)&amp;""</f>
        <v>#N/A</v>
      </c>
      <c r="I376" s="42" t="e">
        <f>VLOOKUP(C376,【最新】商品一覧!C:M,7,FALSE)&amp;""</f>
        <v>#N/A</v>
      </c>
      <c r="J376" s="44" t="e">
        <f>VLOOKUP(C376,【最新】商品一覧!C:M,8,FALSE)</f>
        <v>#N/A</v>
      </c>
      <c r="K376" s="45" t="str">
        <f>IFERROR(VLOOKUP(テーブル17[[#This Row],[品番]],【最新】商品一覧!C:M,9,FALSE),"")</f>
        <v/>
      </c>
      <c r="L376" s="46" t="e">
        <f>VLOOKUP(C376,【最新】商品一覧!C:M,12,FALSE)&amp;""</f>
        <v>#N/A</v>
      </c>
    </row>
    <row r="377" spans="3:12">
      <c r="C377" s="180"/>
      <c r="D377" s="41" t="e">
        <f>VLOOKUP(C377,【最新】商品一覧!C:M,2,FALSE)</f>
        <v>#N/A</v>
      </c>
      <c r="E377" s="42" t="e">
        <f>VLOOKUP(C377,【最新】商品一覧!C:M,3,FALSE)</f>
        <v>#N/A</v>
      </c>
      <c r="F377" s="42" t="e">
        <f>VLOOKUP(C377,【最新】商品一覧!C:M,4,FALSE)</f>
        <v>#N/A</v>
      </c>
      <c r="G377" s="43" t="e">
        <f>VLOOKUP(C377,【最新】商品一覧!C:M,5,FALSE)&amp;""</f>
        <v>#N/A</v>
      </c>
      <c r="H377" s="43" t="e">
        <f>VLOOKUP(C377,【最新】商品一覧!C:M,6,FALSE)&amp;""</f>
        <v>#N/A</v>
      </c>
      <c r="I377" s="42" t="e">
        <f>VLOOKUP(C377,【最新】商品一覧!C:M,7,FALSE)&amp;""</f>
        <v>#N/A</v>
      </c>
      <c r="J377" s="44" t="e">
        <f>VLOOKUP(C377,【最新】商品一覧!C:M,8,FALSE)</f>
        <v>#N/A</v>
      </c>
      <c r="K377" s="45" t="str">
        <f>IFERROR(VLOOKUP(テーブル17[[#This Row],[品番]],【最新】商品一覧!C:M,9,FALSE),"")</f>
        <v/>
      </c>
      <c r="L377" s="46" t="e">
        <f>VLOOKUP(C377,【最新】商品一覧!C:M,12,FALSE)&amp;""</f>
        <v>#N/A</v>
      </c>
    </row>
    <row r="378" spans="3:12">
      <c r="C378" s="180"/>
      <c r="D378" s="41" t="e">
        <f>VLOOKUP(C378,【最新】商品一覧!C:M,2,FALSE)</f>
        <v>#N/A</v>
      </c>
      <c r="E378" s="42" t="e">
        <f>VLOOKUP(C378,【最新】商品一覧!C:M,3,FALSE)</f>
        <v>#N/A</v>
      </c>
      <c r="F378" s="42" t="e">
        <f>VLOOKUP(C378,【最新】商品一覧!C:M,4,FALSE)</f>
        <v>#N/A</v>
      </c>
      <c r="G378" s="43" t="e">
        <f>VLOOKUP(C378,【最新】商品一覧!C:M,5,FALSE)&amp;""</f>
        <v>#N/A</v>
      </c>
      <c r="H378" s="43" t="e">
        <f>VLOOKUP(C378,【最新】商品一覧!C:M,6,FALSE)&amp;""</f>
        <v>#N/A</v>
      </c>
      <c r="I378" s="42" t="e">
        <f>VLOOKUP(C378,【最新】商品一覧!C:M,7,FALSE)&amp;""</f>
        <v>#N/A</v>
      </c>
      <c r="J378" s="44" t="e">
        <f>VLOOKUP(C378,【最新】商品一覧!C:M,8,FALSE)</f>
        <v>#N/A</v>
      </c>
      <c r="K378" s="45" t="str">
        <f>IFERROR(VLOOKUP(テーブル17[[#This Row],[品番]],【最新】商品一覧!C:M,9,FALSE),"")</f>
        <v/>
      </c>
      <c r="L378" s="46" t="e">
        <f>VLOOKUP(C378,【最新】商品一覧!C:M,12,FALSE)&amp;""</f>
        <v>#N/A</v>
      </c>
    </row>
    <row r="379" spans="3:12">
      <c r="C379" s="180"/>
      <c r="D379" s="41" t="e">
        <f>VLOOKUP(C379,【最新】商品一覧!C:M,2,FALSE)</f>
        <v>#N/A</v>
      </c>
      <c r="E379" s="42" t="e">
        <f>VLOOKUP(C379,【最新】商品一覧!C:M,3,FALSE)</f>
        <v>#N/A</v>
      </c>
      <c r="F379" s="42" t="e">
        <f>VLOOKUP(C379,【最新】商品一覧!C:M,4,FALSE)</f>
        <v>#N/A</v>
      </c>
      <c r="G379" s="43" t="e">
        <f>VLOOKUP(C379,【最新】商品一覧!C:M,5,FALSE)&amp;""</f>
        <v>#N/A</v>
      </c>
      <c r="H379" s="43" t="e">
        <f>VLOOKUP(C379,【最新】商品一覧!C:M,6,FALSE)&amp;""</f>
        <v>#N/A</v>
      </c>
      <c r="I379" s="42" t="e">
        <f>VLOOKUP(C379,【最新】商品一覧!C:M,7,FALSE)&amp;""</f>
        <v>#N/A</v>
      </c>
      <c r="J379" s="44" t="e">
        <f>VLOOKUP(C379,【最新】商品一覧!C:M,8,FALSE)</f>
        <v>#N/A</v>
      </c>
      <c r="K379" s="45" t="str">
        <f>IFERROR(VLOOKUP(テーブル17[[#This Row],[品番]],【最新】商品一覧!C:M,9,FALSE),"")</f>
        <v/>
      </c>
      <c r="L379" s="46" t="e">
        <f>VLOOKUP(C379,【最新】商品一覧!C:M,12,FALSE)&amp;""</f>
        <v>#N/A</v>
      </c>
    </row>
    <row r="380" spans="3:12">
      <c r="C380" s="180"/>
      <c r="D380" s="41" t="e">
        <f>VLOOKUP(C380,【最新】商品一覧!C:M,2,FALSE)</f>
        <v>#N/A</v>
      </c>
      <c r="E380" s="42" t="e">
        <f>VLOOKUP(C380,【最新】商品一覧!C:M,3,FALSE)</f>
        <v>#N/A</v>
      </c>
      <c r="F380" s="42" t="e">
        <f>VLOOKUP(C380,【最新】商品一覧!C:M,4,FALSE)</f>
        <v>#N/A</v>
      </c>
      <c r="G380" s="43" t="e">
        <f>VLOOKUP(C380,【最新】商品一覧!C:M,5,FALSE)&amp;""</f>
        <v>#N/A</v>
      </c>
      <c r="H380" s="43" t="e">
        <f>VLOOKUP(C380,【最新】商品一覧!C:M,6,FALSE)&amp;""</f>
        <v>#N/A</v>
      </c>
      <c r="I380" s="42" t="e">
        <f>VLOOKUP(C380,【最新】商品一覧!C:M,7,FALSE)&amp;""</f>
        <v>#N/A</v>
      </c>
      <c r="J380" s="44" t="e">
        <f>VLOOKUP(C380,【最新】商品一覧!C:M,8,FALSE)</f>
        <v>#N/A</v>
      </c>
      <c r="K380" s="45" t="str">
        <f>IFERROR(VLOOKUP(テーブル17[[#This Row],[品番]],【最新】商品一覧!C:M,9,FALSE),"")</f>
        <v/>
      </c>
      <c r="L380" s="46" t="e">
        <f>VLOOKUP(C380,【最新】商品一覧!C:M,12,FALSE)&amp;""</f>
        <v>#N/A</v>
      </c>
    </row>
    <row r="381" spans="3:12">
      <c r="C381" s="180"/>
      <c r="D381" s="41" t="e">
        <f>VLOOKUP(C381,【最新】商品一覧!C:M,2,FALSE)</f>
        <v>#N/A</v>
      </c>
      <c r="E381" s="42" t="e">
        <f>VLOOKUP(C381,【最新】商品一覧!C:M,3,FALSE)</f>
        <v>#N/A</v>
      </c>
      <c r="F381" s="42" t="e">
        <f>VLOOKUP(C381,【最新】商品一覧!C:M,4,FALSE)</f>
        <v>#N/A</v>
      </c>
      <c r="G381" s="43" t="e">
        <f>VLOOKUP(C381,【最新】商品一覧!C:M,5,FALSE)&amp;""</f>
        <v>#N/A</v>
      </c>
      <c r="H381" s="43" t="e">
        <f>VLOOKUP(C381,【最新】商品一覧!C:M,6,FALSE)&amp;""</f>
        <v>#N/A</v>
      </c>
      <c r="I381" s="42" t="e">
        <f>VLOOKUP(C381,【最新】商品一覧!C:M,7,FALSE)&amp;""</f>
        <v>#N/A</v>
      </c>
      <c r="J381" s="44" t="e">
        <f>VLOOKUP(C381,【最新】商品一覧!C:M,8,FALSE)</f>
        <v>#N/A</v>
      </c>
      <c r="K381" s="45" t="str">
        <f>IFERROR(VLOOKUP(テーブル17[[#This Row],[品番]],【最新】商品一覧!C:M,9,FALSE),"")</f>
        <v/>
      </c>
      <c r="L381" s="46" t="e">
        <f>VLOOKUP(C381,【最新】商品一覧!C:M,12,FALSE)&amp;""</f>
        <v>#N/A</v>
      </c>
    </row>
    <row r="382" spans="3:12">
      <c r="C382" s="180"/>
      <c r="D382" s="41" t="e">
        <f>VLOOKUP(C382,【最新】商品一覧!C:M,2,FALSE)</f>
        <v>#N/A</v>
      </c>
      <c r="E382" s="42" t="e">
        <f>VLOOKUP(C382,【最新】商品一覧!C:M,3,FALSE)</f>
        <v>#N/A</v>
      </c>
      <c r="F382" s="42" t="e">
        <f>VLOOKUP(C382,【最新】商品一覧!C:M,4,FALSE)</f>
        <v>#N/A</v>
      </c>
      <c r="G382" s="43" t="e">
        <f>VLOOKUP(C382,【最新】商品一覧!C:M,5,FALSE)&amp;""</f>
        <v>#N/A</v>
      </c>
      <c r="H382" s="43" t="e">
        <f>VLOOKUP(C382,【最新】商品一覧!C:M,6,FALSE)&amp;""</f>
        <v>#N/A</v>
      </c>
      <c r="I382" s="42" t="e">
        <f>VLOOKUP(C382,【最新】商品一覧!C:M,7,FALSE)&amp;""</f>
        <v>#N/A</v>
      </c>
      <c r="J382" s="44" t="e">
        <f>VLOOKUP(C382,【最新】商品一覧!C:M,8,FALSE)</f>
        <v>#N/A</v>
      </c>
      <c r="K382" s="45" t="str">
        <f>IFERROR(VLOOKUP(テーブル17[[#This Row],[品番]],【最新】商品一覧!C:M,9,FALSE),"")</f>
        <v/>
      </c>
      <c r="L382" s="46" t="e">
        <f>VLOOKUP(C382,【最新】商品一覧!C:M,12,FALSE)&amp;""</f>
        <v>#N/A</v>
      </c>
    </row>
    <row r="383" spans="3:12">
      <c r="C383" s="180"/>
      <c r="D383" s="41" t="e">
        <f>VLOOKUP(C383,【最新】商品一覧!C:M,2,FALSE)</f>
        <v>#N/A</v>
      </c>
      <c r="E383" s="42" t="e">
        <f>VLOOKUP(C383,【最新】商品一覧!C:M,3,FALSE)</f>
        <v>#N/A</v>
      </c>
      <c r="F383" s="42" t="e">
        <f>VLOOKUP(C383,【最新】商品一覧!C:M,4,FALSE)</f>
        <v>#N/A</v>
      </c>
      <c r="G383" s="43" t="e">
        <f>VLOOKUP(C383,【最新】商品一覧!C:M,5,FALSE)&amp;""</f>
        <v>#N/A</v>
      </c>
      <c r="H383" s="43" t="e">
        <f>VLOOKUP(C383,【最新】商品一覧!C:M,6,FALSE)&amp;""</f>
        <v>#N/A</v>
      </c>
      <c r="I383" s="42" t="e">
        <f>VLOOKUP(C383,【最新】商品一覧!C:M,7,FALSE)&amp;""</f>
        <v>#N/A</v>
      </c>
      <c r="J383" s="44" t="e">
        <f>VLOOKUP(C383,【最新】商品一覧!C:M,8,FALSE)</f>
        <v>#N/A</v>
      </c>
      <c r="K383" s="45" t="str">
        <f>IFERROR(VLOOKUP(テーブル17[[#This Row],[品番]],【最新】商品一覧!C:M,9,FALSE),"")</f>
        <v/>
      </c>
      <c r="L383" s="46" t="e">
        <f>VLOOKUP(C383,【最新】商品一覧!C:M,12,FALSE)&amp;""</f>
        <v>#N/A</v>
      </c>
    </row>
    <row r="384" spans="3:12">
      <c r="C384" s="180"/>
      <c r="D384" s="41" t="e">
        <f>VLOOKUP(C384,【最新】商品一覧!C:M,2,FALSE)</f>
        <v>#N/A</v>
      </c>
      <c r="E384" s="42" t="e">
        <f>VLOOKUP(C384,【最新】商品一覧!C:M,3,FALSE)</f>
        <v>#N/A</v>
      </c>
      <c r="F384" s="42" t="e">
        <f>VLOOKUP(C384,【最新】商品一覧!C:M,4,FALSE)</f>
        <v>#N/A</v>
      </c>
      <c r="G384" s="43" t="e">
        <f>VLOOKUP(C384,【最新】商品一覧!C:M,5,FALSE)&amp;""</f>
        <v>#N/A</v>
      </c>
      <c r="H384" s="43" t="e">
        <f>VLOOKUP(C384,【最新】商品一覧!C:M,6,FALSE)&amp;""</f>
        <v>#N/A</v>
      </c>
      <c r="I384" s="42" t="e">
        <f>VLOOKUP(C384,【最新】商品一覧!C:M,7,FALSE)&amp;""</f>
        <v>#N/A</v>
      </c>
      <c r="J384" s="44" t="e">
        <f>VLOOKUP(C384,【最新】商品一覧!C:M,8,FALSE)</f>
        <v>#N/A</v>
      </c>
      <c r="K384" s="45" t="str">
        <f>IFERROR(VLOOKUP(テーブル17[[#This Row],[品番]],【最新】商品一覧!C:M,9,FALSE),"")</f>
        <v/>
      </c>
      <c r="L384" s="46" t="e">
        <f>VLOOKUP(C384,【最新】商品一覧!C:M,12,FALSE)&amp;""</f>
        <v>#N/A</v>
      </c>
    </row>
    <row r="385" spans="3:12">
      <c r="C385" s="180"/>
      <c r="D385" s="41" t="e">
        <f>VLOOKUP(C385,【最新】商品一覧!C:M,2,FALSE)</f>
        <v>#N/A</v>
      </c>
      <c r="E385" s="42" t="e">
        <f>VLOOKUP(C385,【最新】商品一覧!C:M,3,FALSE)</f>
        <v>#N/A</v>
      </c>
      <c r="F385" s="42" t="e">
        <f>VLOOKUP(C385,【最新】商品一覧!C:M,4,FALSE)</f>
        <v>#N/A</v>
      </c>
      <c r="G385" s="43" t="e">
        <f>VLOOKUP(C385,【最新】商品一覧!C:M,5,FALSE)&amp;""</f>
        <v>#N/A</v>
      </c>
      <c r="H385" s="43" t="e">
        <f>VLOOKUP(C385,【最新】商品一覧!C:M,6,FALSE)&amp;""</f>
        <v>#N/A</v>
      </c>
      <c r="I385" s="42" t="e">
        <f>VLOOKUP(C385,【最新】商品一覧!C:M,7,FALSE)&amp;""</f>
        <v>#N/A</v>
      </c>
      <c r="J385" s="44" t="e">
        <f>VLOOKUP(C385,【最新】商品一覧!C:M,8,FALSE)</f>
        <v>#N/A</v>
      </c>
      <c r="K385" s="45" t="str">
        <f>IFERROR(VLOOKUP(テーブル17[[#This Row],[品番]],【最新】商品一覧!C:M,9,FALSE),"")</f>
        <v/>
      </c>
      <c r="L385" s="46" t="e">
        <f>VLOOKUP(C385,【最新】商品一覧!C:M,12,FALSE)&amp;""</f>
        <v>#N/A</v>
      </c>
    </row>
    <row r="386" spans="3:12">
      <c r="C386" s="180"/>
      <c r="D386" s="41" t="e">
        <f>VLOOKUP(C386,【最新】商品一覧!C:M,2,FALSE)</f>
        <v>#N/A</v>
      </c>
      <c r="E386" s="42" t="e">
        <f>VLOOKUP(C386,【最新】商品一覧!C:M,3,FALSE)</f>
        <v>#N/A</v>
      </c>
      <c r="F386" s="42" t="e">
        <f>VLOOKUP(C386,【最新】商品一覧!C:M,4,FALSE)</f>
        <v>#N/A</v>
      </c>
      <c r="G386" s="43" t="e">
        <f>VLOOKUP(C386,【最新】商品一覧!C:M,5,FALSE)&amp;""</f>
        <v>#N/A</v>
      </c>
      <c r="H386" s="43" t="e">
        <f>VLOOKUP(C386,【最新】商品一覧!C:M,6,FALSE)&amp;""</f>
        <v>#N/A</v>
      </c>
      <c r="I386" s="42" t="e">
        <f>VLOOKUP(C386,【最新】商品一覧!C:M,7,FALSE)&amp;""</f>
        <v>#N/A</v>
      </c>
      <c r="J386" s="44" t="e">
        <f>VLOOKUP(C386,【最新】商品一覧!C:M,8,FALSE)</f>
        <v>#N/A</v>
      </c>
      <c r="K386" s="45" t="str">
        <f>IFERROR(VLOOKUP(テーブル17[[#This Row],[品番]],【最新】商品一覧!C:M,9,FALSE),"")</f>
        <v/>
      </c>
      <c r="L386" s="46" t="e">
        <f>VLOOKUP(C386,【最新】商品一覧!C:M,12,FALSE)&amp;""</f>
        <v>#N/A</v>
      </c>
    </row>
    <row r="387" spans="3:12">
      <c r="C387" s="180"/>
      <c r="D387" s="41" t="e">
        <f>VLOOKUP(C387,【最新】商品一覧!C:M,2,FALSE)</f>
        <v>#N/A</v>
      </c>
      <c r="E387" s="42" t="e">
        <f>VLOOKUP(C387,【最新】商品一覧!C:M,3,FALSE)</f>
        <v>#N/A</v>
      </c>
      <c r="F387" s="42" t="e">
        <f>VLOOKUP(C387,【最新】商品一覧!C:M,4,FALSE)</f>
        <v>#N/A</v>
      </c>
      <c r="G387" s="43" t="e">
        <f>VLOOKUP(C387,【最新】商品一覧!C:M,5,FALSE)&amp;""</f>
        <v>#N/A</v>
      </c>
      <c r="H387" s="43" t="e">
        <f>VLOOKUP(C387,【最新】商品一覧!C:M,6,FALSE)&amp;""</f>
        <v>#N/A</v>
      </c>
      <c r="I387" s="42" t="e">
        <f>VLOOKUP(C387,【最新】商品一覧!C:M,7,FALSE)&amp;""</f>
        <v>#N/A</v>
      </c>
      <c r="J387" s="44" t="e">
        <f>VLOOKUP(C387,【最新】商品一覧!C:M,8,FALSE)</f>
        <v>#N/A</v>
      </c>
      <c r="K387" s="45" t="str">
        <f>IFERROR(VLOOKUP(テーブル17[[#This Row],[品番]],【最新】商品一覧!C:M,9,FALSE),"")</f>
        <v/>
      </c>
      <c r="L387" s="46" t="e">
        <f>VLOOKUP(C387,【最新】商品一覧!C:M,12,FALSE)&amp;""</f>
        <v>#N/A</v>
      </c>
    </row>
    <row r="388" spans="3:12">
      <c r="C388" s="180"/>
      <c r="D388" s="41" t="e">
        <f>VLOOKUP(C388,【最新】商品一覧!C:M,2,FALSE)</f>
        <v>#N/A</v>
      </c>
      <c r="E388" s="42" t="e">
        <f>VLOOKUP(C388,【最新】商品一覧!C:M,3,FALSE)</f>
        <v>#N/A</v>
      </c>
      <c r="F388" s="42" t="e">
        <f>VLOOKUP(C388,【最新】商品一覧!C:M,4,FALSE)</f>
        <v>#N/A</v>
      </c>
      <c r="G388" s="43" t="e">
        <f>VLOOKUP(C388,【最新】商品一覧!C:M,5,FALSE)&amp;""</f>
        <v>#N/A</v>
      </c>
      <c r="H388" s="43" t="e">
        <f>VLOOKUP(C388,【最新】商品一覧!C:M,6,FALSE)&amp;""</f>
        <v>#N/A</v>
      </c>
      <c r="I388" s="42" t="e">
        <f>VLOOKUP(C388,【最新】商品一覧!C:M,7,FALSE)&amp;""</f>
        <v>#N/A</v>
      </c>
      <c r="J388" s="44" t="e">
        <f>VLOOKUP(C388,【最新】商品一覧!C:M,8,FALSE)</f>
        <v>#N/A</v>
      </c>
      <c r="K388" s="45" t="str">
        <f>IFERROR(VLOOKUP(テーブル17[[#This Row],[品番]],【最新】商品一覧!C:M,9,FALSE),"")</f>
        <v/>
      </c>
      <c r="L388" s="46" t="e">
        <f>VLOOKUP(C388,【最新】商品一覧!C:M,12,FALSE)&amp;""</f>
        <v>#N/A</v>
      </c>
    </row>
    <row r="389" spans="3:12">
      <c r="C389" s="180"/>
      <c r="D389" s="41" t="e">
        <f>VLOOKUP(C389,【最新】商品一覧!C:M,2,FALSE)</f>
        <v>#N/A</v>
      </c>
      <c r="E389" s="42" t="e">
        <f>VLOOKUP(C389,【最新】商品一覧!C:M,3,FALSE)</f>
        <v>#N/A</v>
      </c>
      <c r="F389" s="42" t="e">
        <f>VLOOKUP(C389,【最新】商品一覧!C:M,4,FALSE)</f>
        <v>#N/A</v>
      </c>
      <c r="G389" s="43" t="e">
        <f>VLOOKUP(C389,【最新】商品一覧!C:M,5,FALSE)&amp;""</f>
        <v>#N/A</v>
      </c>
      <c r="H389" s="43" t="e">
        <f>VLOOKUP(C389,【最新】商品一覧!C:M,6,FALSE)&amp;""</f>
        <v>#N/A</v>
      </c>
      <c r="I389" s="42" t="e">
        <f>VLOOKUP(C389,【最新】商品一覧!C:M,7,FALSE)&amp;""</f>
        <v>#N/A</v>
      </c>
      <c r="J389" s="44" t="e">
        <f>VLOOKUP(C389,【最新】商品一覧!C:M,8,FALSE)</f>
        <v>#N/A</v>
      </c>
      <c r="K389" s="45" t="str">
        <f>IFERROR(VLOOKUP(テーブル17[[#This Row],[品番]],【最新】商品一覧!C:M,9,FALSE),"")</f>
        <v/>
      </c>
      <c r="L389" s="46" t="e">
        <f>VLOOKUP(C389,【最新】商品一覧!C:M,12,FALSE)&amp;""</f>
        <v>#N/A</v>
      </c>
    </row>
    <row r="390" spans="3:12">
      <c r="C390" s="180"/>
      <c r="D390" s="41" t="e">
        <f>VLOOKUP(C390,【最新】商品一覧!C:M,2,FALSE)</f>
        <v>#N/A</v>
      </c>
      <c r="E390" s="42" t="e">
        <f>VLOOKUP(C390,【最新】商品一覧!C:M,3,FALSE)</f>
        <v>#N/A</v>
      </c>
      <c r="F390" s="42" t="e">
        <f>VLOOKUP(C390,【最新】商品一覧!C:M,4,FALSE)</f>
        <v>#N/A</v>
      </c>
      <c r="G390" s="43" t="e">
        <f>VLOOKUP(C390,【最新】商品一覧!C:M,5,FALSE)&amp;""</f>
        <v>#N/A</v>
      </c>
      <c r="H390" s="43" t="e">
        <f>VLOOKUP(C390,【最新】商品一覧!C:M,6,FALSE)&amp;""</f>
        <v>#N/A</v>
      </c>
      <c r="I390" s="42" t="e">
        <f>VLOOKUP(C390,【最新】商品一覧!C:M,7,FALSE)&amp;""</f>
        <v>#N/A</v>
      </c>
      <c r="J390" s="44" t="e">
        <f>VLOOKUP(C390,【最新】商品一覧!C:M,8,FALSE)</f>
        <v>#N/A</v>
      </c>
      <c r="K390" s="45" t="str">
        <f>IFERROR(VLOOKUP(テーブル17[[#This Row],[品番]],【最新】商品一覧!C:M,9,FALSE),"")</f>
        <v/>
      </c>
      <c r="L390" s="46" t="e">
        <f>VLOOKUP(C390,【最新】商品一覧!C:M,12,FALSE)&amp;""</f>
        <v>#N/A</v>
      </c>
    </row>
    <row r="391" spans="3:12">
      <c r="C391" s="180"/>
      <c r="D391" s="41" t="e">
        <f>VLOOKUP(C391,【最新】商品一覧!C:M,2,FALSE)</f>
        <v>#N/A</v>
      </c>
      <c r="E391" s="42" t="e">
        <f>VLOOKUP(C391,【最新】商品一覧!C:M,3,FALSE)</f>
        <v>#N/A</v>
      </c>
      <c r="F391" s="42" t="e">
        <f>VLOOKUP(C391,【最新】商品一覧!C:M,4,FALSE)</f>
        <v>#N/A</v>
      </c>
      <c r="G391" s="43" t="e">
        <f>VLOOKUP(C391,【最新】商品一覧!C:M,5,FALSE)&amp;""</f>
        <v>#N/A</v>
      </c>
      <c r="H391" s="43" t="e">
        <f>VLOOKUP(C391,【最新】商品一覧!C:M,6,FALSE)&amp;""</f>
        <v>#N/A</v>
      </c>
      <c r="I391" s="42" t="e">
        <f>VLOOKUP(C391,【最新】商品一覧!C:M,7,FALSE)&amp;""</f>
        <v>#N/A</v>
      </c>
      <c r="J391" s="44" t="e">
        <f>VLOOKUP(C391,【最新】商品一覧!C:M,8,FALSE)</f>
        <v>#N/A</v>
      </c>
      <c r="K391" s="45" t="str">
        <f>IFERROR(VLOOKUP(テーブル17[[#This Row],[品番]],【最新】商品一覧!C:M,9,FALSE),"")</f>
        <v/>
      </c>
      <c r="L391" s="46" t="e">
        <f>VLOOKUP(C391,【最新】商品一覧!C:M,12,FALSE)&amp;""</f>
        <v>#N/A</v>
      </c>
    </row>
    <row r="392" spans="3:12">
      <c r="C392" s="180"/>
      <c r="D392" s="41" t="e">
        <f>VLOOKUP(C392,【最新】商品一覧!C:M,2,FALSE)</f>
        <v>#N/A</v>
      </c>
      <c r="E392" s="42" t="e">
        <f>VLOOKUP(C392,【最新】商品一覧!C:M,3,FALSE)</f>
        <v>#N/A</v>
      </c>
      <c r="F392" s="42" t="e">
        <f>VLOOKUP(C392,【最新】商品一覧!C:M,4,FALSE)</f>
        <v>#N/A</v>
      </c>
      <c r="G392" s="43" t="e">
        <f>VLOOKUP(C392,【最新】商品一覧!C:M,5,FALSE)&amp;""</f>
        <v>#N/A</v>
      </c>
      <c r="H392" s="43" t="e">
        <f>VLOOKUP(C392,【最新】商品一覧!C:M,6,FALSE)&amp;""</f>
        <v>#N/A</v>
      </c>
      <c r="I392" s="42" t="e">
        <f>VLOOKUP(C392,【最新】商品一覧!C:M,7,FALSE)&amp;""</f>
        <v>#N/A</v>
      </c>
      <c r="J392" s="44" t="e">
        <f>VLOOKUP(C392,【最新】商品一覧!C:M,8,FALSE)</f>
        <v>#N/A</v>
      </c>
      <c r="K392" s="45" t="str">
        <f>IFERROR(VLOOKUP(テーブル17[[#This Row],[品番]],【最新】商品一覧!C:M,9,FALSE),"")</f>
        <v/>
      </c>
      <c r="L392" s="46" t="e">
        <f>VLOOKUP(C392,【最新】商品一覧!C:M,12,FALSE)&amp;""</f>
        <v>#N/A</v>
      </c>
    </row>
    <row r="393" spans="3:12">
      <c r="C393" s="180"/>
      <c r="D393" s="41" t="e">
        <f>VLOOKUP(C393,【最新】商品一覧!C:M,2,FALSE)</f>
        <v>#N/A</v>
      </c>
      <c r="E393" s="42" t="e">
        <f>VLOOKUP(C393,【最新】商品一覧!C:M,3,FALSE)</f>
        <v>#N/A</v>
      </c>
      <c r="F393" s="42" t="e">
        <f>VLOOKUP(C393,【最新】商品一覧!C:M,4,FALSE)</f>
        <v>#N/A</v>
      </c>
      <c r="G393" s="43" t="e">
        <f>VLOOKUP(C393,【最新】商品一覧!C:M,5,FALSE)&amp;""</f>
        <v>#N/A</v>
      </c>
      <c r="H393" s="43" t="e">
        <f>VLOOKUP(C393,【最新】商品一覧!C:M,6,FALSE)&amp;""</f>
        <v>#N/A</v>
      </c>
      <c r="I393" s="42" t="e">
        <f>VLOOKUP(C393,【最新】商品一覧!C:M,7,FALSE)&amp;""</f>
        <v>#N/A</v>
      </c>
      <c r="J393" s="44" t="e">
        <f>VLOOKUP(C393,【最新】商品一覧!C:M,8,FALSE)</f>
        <v>#N/A</v>
      </c>
      <c r="K393" s="45" t="str">
        <f>IFERROR(VLOOKUP(テーブル17[[#This Row],[品番]],【最新】商品一覧!C:M,9,FALSE),"")</f>
        <v/>
      </c>
      <c r="L393" s="46" t="e">
        <f>VLOOKUP(C393,【最新】商品一覧!C:M,12,FALSE)&amp;""</f>
        <v>#N/A</v>
      </c>
    </row>
    <row r="394" spans="3:12">
      <c r="C394" s="180"/>
      <c r="D394" s="41" t="e">
        <f>VLOOKUP(C394,【最新】商品一覧!C:M,2,FALSE)</f>
        <v>#N/A</v>
      </c>
      <c r="E394" s="42" t="e">
        <f>VLOOKUP(C394,【最新】商品一覧!C:M,3,FALSE)</f>
        <v>#N/A</v>
      </c>
      <c r="F394" s="42" t="e">
        <f>VLOOKUP(C394,【最新】商品一覧!C:M,4,FALSE)</f>
        <v>#N/A</v>
      </c>
      <c r="G394" s="43" t="e">
        <f>VLOOKUP(C394,【最新】商品一覧!C:M,5,FALSE)&amp;""</f>
        <v>#N/A</v>
      </c>
      <c r="H394" s="43" t="e">
        <f>VLOOKUP(C394,【最新】商品一覧!C:M,6,FALSE)&amp;""</f>
        <v>#N/A</v>
      </c>
      <c r="I394" s="42" t="e">
        <f>VLOOKUP(C394,【最新】商品一覧!C:M,7,FALSE)&amp;""</f>
        <v>#N/A</v>
      </c>
      <c r="J394" s="44" t="e">
        <f>VLOOKUP(C394,【最新】商品一覧!C:M,8,FALSE)</f>
        <v>#N/A</v>
      </c>
      <c r="K394" s="45" t="str">
        <f>IFERROR(VLOOKUP(テーブル17[[#This Row],[品番]],【最新】商品一覧!C:M,9,FALSE),"")</f>
        <v/>
      </c>
      <c r="L394" s="46" t="e">
        <f>VLOOKUP(C394,【最新】商品一覧!C:M,12,FALSE)&amp;""</f>
        <v>#N/A</v>
      </c>
    </row>
    <row r="395" spans="3:12">
      <c r="C395" s="180"/>
      <c r="D395" s="41" t="e">
        <f>VLOOKUP(C395,【最新】商品一覧!C:M,2,FALSE)</f>
        <v>#N/A</v>
      </c>
      <c r="E395" s="42" t="e">
        <f>VLOOKUP(C395,【最新】商品一覧!C:M,3,FALSE)</f>
        <v>#N/A</v>
      </c>
      <c r="F395" s="42" t="e">
        <f>VLOOKUP(C395,【最新】商品一覧!C:M,4,FALSE)</f>
        <v>#N/A</v>
      </c>
      <c r="G395" s="43" t="e">
        <f>VLOOKUP(C395,【最新】商品一覧!C:M,5,FALSE)&amp;""</f>
        <v>#N/A</v>
      </c>
      <c r="H395" s="43" t="e">
        <f>VLOOKUP(C395,【最新】商品一覧!C:M,6,FALSE)&amp;""</f>
        <v>#N/A</v>
      </c>
      <c r="I395" s="42" t="e">
        <f>VLOOKUP(C395,【最新】商品一覧!C:M,7,FALSE)&amp;""</f>
        <v>#N/A</v>
      </c>
      <c r="J395" s="44" t="e">
        <f>VLOOKUP(C395,【最新】商品一覧!C:M,8,FALSE)</f>
        <v>#N/A</v>
      </c>
      <c r="K395" s="45" t="str">
        <f>IFERROR(VLOOKUP(テーブル17[[#This Row],[品番]],【最新】商品一覧!C:M,9,FALSE),"")</f>
        <v/>
      </c>
      <c r="L395" s="46" t="e">
        <f>VLOOKUP(C395,【最新】商品一覧!C:M,12,FALSE)&amp;""</f>
        <v>#N/A</v>
      </c>
    </row>
    <row r="396" spans="3:12">
      <c r="C396" s="180"/>
      <c r="D396" s="41" t="e">
        <f>VLOOKUP(C396,【最新】商品一覧!C:M,2,FALSE)</f>
        <v>#N/A</v>
      </c>
      <c r="E396" s="42" t="e">
        <f>VLOOKUP(C396,【最新】商品一覧!C:M,3,FALSE)</f>
        <v>#N/A</v>
      </c>
      <c r="F396" s="42" t="e">
        <f>VLOOKUP(C396,【最新】商品一覧!C:M,4,FALSE)</f>
        <v>#N/A</v>
      </c>
      <c r="G396" s="43" t="e">
        <f>VLOOKUP(C396,【最新】商品一覧!C:M,5,FALSE)&amp;""</f>
        <v>#N/A</v>
      </c>
      <c r="H396" s="43" t="e">
        <f>VLOOKUP(C396,【最新】商品一覧!C:M,6,FALSE)&amp;""</f>
        <v>#N/A</v>
      </c>
      <c r="I396" s="42" t="e">
        <f>VLOOKUP(C396,【最新】商品一覧!C:M,7,FALSE)&amp;""</f>
        <v>#N/A</v>
      </c>
      <c r="J396" s="44" t="e">
        <f>VLOOKUP(C396,【最新】商品一覧!C:M,8,FALSE)</f>
        <v>#N/A</v>
      </c>
      <c r="K396" s="45" t="str">
        <f>IFERROR(VLOOKUP(テーブル17[[#This Row],[品番]],【最新】商品一覧!C:M,9,FALSE),"")</f>
        <v/>
      </c>
      <c r="L396" s="46" t="e">
        <f>VLOOKUP(C396,【最新】商品一覧!C:M,12,FALSE)&amp;""</f>
        <v>#N/A</v>
      </c>
    </row>
    <row r="397" spans="3:12">
      <c r="C397" s="180"/>
      <c r="D397" s="41" t="e">
        <f>VLOOKUP(C397,【最新】商品一覧!C:M,2,FALSE)</f>
        <v>#N/A</v>
      </c>
      <c r="E397" s="42" t="e">
        <f>VLOOKUP(C397,【最新】商品一覧!C:M,3,FALSE)</f>
        <v>#N/A</v>
      </c>
      <c r="F397" s="42" t="e">
        <f>VLOOKUP(C397,【最新】商品一覧!C:M,4,FALSE)</f>
        <v>#N/A</v>
      </c>
      <c r="G397" s="43" t="e">
        <f>VLOOKUP(C397,【最新】商品一覧!C:M,5,FALSE)&amp;""</f>
        <v>#N/A</v>
      </c>
      <c r="H397" s="43" t="e">
        <f>VLOOKUP(C397,【最新】商品一覧!C:M,6,FALSE)&amp;""</f>
        <v>#N/A</v>
      </c>
      <c r="I397" s="42" t="e">
        <f>VLOOKUP(C397,【最新】商品一覧!C:M,7,FALSE)&amp;""</f>
        <v>#N/A</v>
      </c>
      <c r="J397" s="44" t="e">
        <f>VLOOKUP(C397,【最新】商品一覧!C:M,8,FALSE)</f>
        <v>#N/A</v>
      </c>
      <c r="K397" s="45" t="str">
        <f>IFERROR(VLOOKUP(テーブル17[[#This Row],[品番]],【最新】商品一覧!C:M,9,FALSE),"")</f>
        <v/>
      </c>
      <c r="L397" s="46" t="e">
        <f>VLOOKUP(C397,【最新】商品一覧!C:M,12,FALSE)&amp;""</f>
        <v>#N/A</v>
      </c>
    </row>
    <row r="398" spans="3:12">
      <c r="C398" s="180"/>
      <c r="D398" s="41" t="e">
        <f>VLOOKUP(C398,【最新】商品一覧!C:M,2,FALSE)</f>
        <v>#N/A</v>
      </c>
      <c r="E398" s="42" t="e">
        <f>VLOOKUP(C398,【最新】商品一覧!C:M,3,FALSE)</f>
        <v>#N/A</v>
      </c>
      <c r="F398" s="42" t="e">
        <f>VLOOKUP(C398,【最新】商品一覧!C:M,4,FALSE)</f>
        <v>#N/A</v>
      </c>
      <c r="G398" s="43" t="e">
        <f>VLOOKUP(C398,【最新】商品一覧!C:M,5,FALSE)&amp;""</f>
        <v>#N/A</v>
      </c>
      <c r="H398" s="43" t="e">
        <f>VLOOKUP(C398,【最新】商品一覧!C:M,6,FALSE)&amp;""</f>
        <v>#N/A</v>
      </c>
      <c r="I398" s="42" t="e">
        <f>VLOOKUP(C398,【最新】商品一覧!C:M,7,FALSE)&amp;""</f>
        <v>#N/A</v>
      </c>
      <c r="J398" s="44" t="e">
        <f>VLOOKUP(C398,【最新】商品一覧!C:M,8,FALSE)</f>
        <v>#N/A</v>
      </c>
      <c r="K398" s="45" t="str">
        <f>IFERROR(VLOOKUP(テーブル17[[#This Row],[品番]],【最新】商品一覧!C:M,9,FALSE),"")</f>
        <v/>
      </c>
      <c r="L398" s="46" t="e">
        <f>VLOOKUP(C398,【最新】商品一覧!C:M,12,FALSE)&amp;""</f>
        <v>#N/A</v>
      </c>
    </row>
    <row r="399" spans="3:12">
      <c r="C399" s="180"/>
      <c r="D399" s="41" t="e">
        <f>VLOOKUP(C399,【最新】商品一覧!C:M,2,FALSE)</f>
        <v>#N/A</v>
      </c>
      <c r="E399" s="42" t="e">
        <f>VLOOKUP(C399,【最新】商品一覧!C:M,3,FALSE)</f>
        <v>#N/A</v>
      </c>
      <c r="F399" s="42" t="e">
        <f>VLOOKUP(C399,【最新】商品一覧!C:M,4,FALSE)</f>
        <v>#N/A</v>
      </c>
      <c r="G399" s="43" t="e">
        <f>VLOOKUP(C399,【最新】商品一覧!C:M,5,FALSE)&amp;""</f>
        <v>#N/A</v>
      </c>
      <c r="H399" s="43" t="e">
        <f>VLOOKUP(C399,【最新】商品一覧!C:M,6,FALSE)&amp;""</f>
        <v>#N/A</v>
      </c>
      <c r="I399" s="42" t="e">
        <f>VLOOKUP(C399,【最新】商品一覧!C:M,7,FALSE)&amp;""</f>
        <v>#N/A</v>
      </c>
      <c r="J399" s="44" t="e">
        <f>VLOOKUP(C399,【最新】商品一覧!C:M,8,FALSE)</f>
        <v>#N/A</v>
      </c>
      <c r="K399" s="45" t="str">
        <f>IFERROR(VLOOKUP(テーブル17[[#This Row],[品番]],【最新】商品一覧!C:M,9,FALSE),"")</f>
        <v/>
      </c>
      <c r="L399" s="46" t="e">
        <f>VLOOKUP(C399,【最新】商品一覧!C:M,12,FALSE)&amp;""</f>
        <v>#N/A</v>
      </c>
    </row>
    <row r="400" spans="3:12">
      <c r="C400" s="180"/>
      <c r="D400" s="41" t="e">
        <f>VLOOKUP(C400,【最新】商品一覧!C:M,2,FALSE)</f>
        <v>#N/A</v>
      </c>
      <c r="E400" s="42" t="e">
        <f>VLOOKUP(C400,【最新】商品一覧!C:M,3,FALSE)</f>
        <v>#N/A</v>
      </c>
      <c r="F400" s="42" t="e">
        <f>VLOOKUP(C400,【最新】商品一覧!C:M,4,FALSE)</f>
        <v>#N/A</v>
      </c>
      <c r="G400" s="43" t="e">
        <f>VLOOKUP(C400,【最新】商品一覧!C:M,5,FALSE)&amp;""</f>
        <v>#N/A</v>
      </c>
      <c r="H400" s="43" t="e">
        <f>VLOOKUP(C400,【最新】商品一覧!C:M,6,FALSE)&amp;""</f>
        <v>#N/A</v>
      </c>
      <c r="I400" s="42" t="e">
        <f>VLOOKUP(C400,【最新】商品一覧!C:M,7,FALSE)&amp;""</f>
        <v>#N/A</v>
      </c>
      <c r="J400" s="44" t="e">
        <f>VLOOKUP(C400,【最新】商品一覧!C:M,8,FALSE)</f>
        <v>#N/A</v>
      </c>
      <c r="K400" s="45" t="str">
        <f>IFERROR(VLOOKUP(テーブル17[[#This Row],[品番]],【最新】商品一覧!C:M,9,FALSE),"")</f>
        <v/>
      </c>
      <c r="L400" s="46" t="e">
        <f>VLOOKUP(C400,【最新】商品一覧!C:M,12,FALSE)&amp;""</f>
        <v>#N/A</v>
      </c>
    </row>
    <row r="401" spans="3:12">
      <c r="C401" s="180"/>
      <c r="D401" s="41" t="e">
        <f>VLOOKUP(C401,【最新】商品一覧!C:M,2,FALSE)</f>
        <v>#N/A</v>
      </c>
      <c r="E401" s="42" t="e">
        <f>VLOOKUP(C401,【最新】商品一覧!C:M,3,FALSE)</f>
        <v>#N/A</v>
      </c>
      <c r="F401" s="42" t="e">
        <f>VLOOKUP(C401,【最新】商品一覧!C:M,4,FALSE)</f>
        <v>#N/A</v>
      </c>
      <c r="G401" s="43" t="e">
        <f>VLOOKUP(C401,【最新】商品一覧!C:M,5,FALSE)&amp;""</f>
        <v>#N/A</v>
      </c>
      <c r="H401" s="43" t="e">
        <f>VLOOKUP(C401,【最新】商品一覧!C:M,6,FALSE)&amp;""</f>
        <v>#N/A</v>
      </c>
      <c r="I401" s="42" t="e">
        <f>VLOOKUP(C401,【最新】商品一覧!C:M,7,FALSE)&amp;""</f>
        <v>#N/A</v>
      </c>
      <c r="J401" s="44" t="e">
        <f>VLOOKUP(C401,【最新】商品一覧!C:M,8,FALSE)</f>
        <v>#N/A</v>
      </c>
      <c r="K401" s="45" t="str">
        <f>IFERROR(VLOOKUP(テーブル17[[#This Row],[品番]],【最新】商品一覧!C:M,9,FALSE),"")</f>
        <v/>
      </c>
      <c r="L401" s="46" t="e">
        <f>VLOOKUP(C401,【最新】商品一覧!C:M,12,FALSE)&amp;""</f>
        <v>#N/A</v>
      </c>
    </row>
    <row r="402" spans="3:12">
      <c r="C402" s="180"/>
      <c r="D402" s="41" t="e">
        <f>VLOOKUP(C402,【最新】商品一覧!C:M,2,FALSE)</f>
        <v>#N/A</v>
      </c>
      <c r="E402" s="42" t="e">
        <f>VLOOKUP(C402,【最新】商品一覧!C:M,3,FALSE)</f>
        <v>#N/A</v>
      </c>
      <c r="F402" s="42" t="e">
        <f>VLOOKUP(C402,【最新】商品一覧!C:M,4,FALSE)</f>
        <v>#N/A</v>
      </c>
      <c r="G402" s="43" t="e">
        <f>VLOOKUP(C402,【最新】商品一覧!C:M,5,FALSE)&amp;""</f>
        <v>#N/A</v>
      </c>
      <c r="H402" s="43" t="e">
        <f>VLOOKUP(C402,【最新】商品一覧!C:M,6,FALSE)&amp;""</f>
        <v>#N/A</v>
      </c>
      <c r="I402" s="42" t="e">
        <f>VLOOKUP(C402,【最新】商品一覧!C:M,7,FALSE)&amp;""</f>
        <v>#N/A</v>
      </c>
      <c r="J402" s="44" t="e">
        <f>VLOOKUP(C402,【最新】商品一覧!C:M,8,FALSE)</f>
        <v>#N/A</v>
      </c>
      <c r="K402" s="45" t="str">
        <f>IFERROR(VLOOKUP(テーブル17[[#This Row],[品番]],【最新】商品一覧!C:M,9,FALSE),"")</f>
        <v/>
      </c>
      <c r="L402" s="46" t="e">
        <f>VLOOKUP(C402,【最新】商品一覧!C:M,12,FALSE)&amp;""</f>
        <v>#N/A</v>
      </c>
    </row>
    <row r="403" spans="3:12">
      <c r="C403" s="180"/>
      <c r="D403" s="41" t="e">
        <f>VLOOKUP(C403,【最新】商品一覧!C:M,2,FALSE)</f>
        <v>#N/A</v>
      </c>
      <c r="E403" s="42" t="e">
        <f>VLOOKUP(C403,【最新】商品一覧!C:M,3,FALSE)</f>
        <v>#N/A</v>
      </c>
      <c r="F403" s="42" t="e">
        <f>VLOOKUP(C403,【最新】商品一覧!C:M,4,FALSE)</f>
        <v>#N/A</v>
      </c>
      <c r="G403" s="43" t="e">
        <f>VLOOKUP(C403,【最新】商品一覧!C:M,5,FALSE)&amp;""</f>
        <v>#N/A</v>
      </c>
      <c r="H403" s="43" t="e">
        <f>VLOOKUP(C403,【最新】商品一覧!C:M,6,FALSE)&amp;""</f>
        <v>#N/A</v>
      </c>
      <c r="I403" s="42" t="e">
        <f>VLOOKUP(C403,【最新】商品一覧!C:M,7,FALSE)&amp;""</f>
        <v>#N/A</v>
      </c>
      <c r="J403" s="44" t="e">
        <f>VLOOKUP(C403,【最新】商品一覧!C:M,8,FALSE)</f>
        <v>#N/A</v>
      </c>
      <c r="K403" s="45" t="str">
        <f>IFERROR(VLOOKUP(テーブル17[[#This Row],[品番]],【最新】商品一覧!C:M,9,FALSE),"")</f>
        <v/>
      </c>
      <c r="L403" s="46" t="e">
        <f>VLOOKUP(C403,【最新】商品一覧!C:M,12,FALSE)&amp;""</f>
        <v>#N/A</v>
      </c>
    </row>
    <row r="404" spans="3:12">
      <c r="C404" s="180"/>
      <c r="D404" s="41" t="e">
        <f>VLOOKUP(C404,【最新】商品一覧!C:M,2,FALSE)</f>
        <v>#N/A</v>
      </c>
      <c r="E404" s="42" t="e">
        <f>VLOOKUP(C404,【最新】商品一覧!C:M,3,FALSE)</f>
        <v>#N/A</v>
      </c>
      <c r="F404" s="42" t="e">
        <f>VLOOKUP(C404,【最新】商品一覧!C:M,4,FALSE)</f>
        <v>#N/A</v>
      </c>
      <c r="G404" s="43" t="e">
        <f>VLOOKUP(C404,【最新】商品一覧!C:M,5,FALSE)&amp;""</f>
        <v>#N/A</v>
      </c>
      <c r="H404" s="43" t="e">
        <f>VLOOKUP(C404,【最新】商品一覧!C:M,6,FALSE)&amp;""</f>
        <v>#N/A</v>
      </c>
      <c r="I404" s="42" t="e">
        <f>VLOOKUP(C404,【最新】商品一覧!C:M,7,FALSE)&amp;""</f>
        <v>#N/A</v>
      </c>
      <c r="J404" s="44" t="e">
        <f>VLOOKUP(C404,【最新】商品一覧!C:M,8,FALSE)</f>
        <v>#N/A</v>
      </c>
      <c r="K404" s="45" t="str">
        <f>IFERROR(VLOOKUP(テーブル17[[#This Row],[品番]],【最新】商品一覧!C:M,9,FALSE),"")</f>
        <v/>
      </c>
      <c r="L404" s="46" t="e">
        <f>VLOOKUP(C404,【最新】商品一覧!C:M,12,FALSE)&amp;""</f>
        <v>#N/A</v>
      </c>
    </row>
    <row r="405" spans="3:12">
      <c r="C405" s="180"/>
      <c r="D405" s="41" t="e">
        <f>VLOOKUP(C405,【最新】商品一覧!C:M,2,FALSE)</f>
        <v>#N/A</v>
      </c>
      <c r="E405" s="42" t="e">
        <f>VLOOKUP(C405,【最新】商品一覧!C:M,3,FALSE)</f>
        <v>#N/A</v>
      </c>
      <c r="F405" s="42" t="e">
        <f>VLOOKUP(C405,【最新】商品一覧!C:M,4,FALSE)</f>
        <v>#N/A</v>
      </c>
      <c r="G405" s="43" t="e">
        <f>VLOOKUP(C405,【最新】商品一覧!C:M,5,FALSE)&amp;""</f>
        <v>#N/A</v>
      </c>
      <c r="H405" s="43" t="e">
        <f>VLOOKUP(C405,【最新】商品一覧!C:M,6,FALSE)&amp;""</f>
        <v>#N/A</v>
      </c>
      <c r="I405" s="42" t="e">
        <f>VLOOKUP(C405,【最新】商品一覧!C:M,7,FALSE)&amp;""</f>
        <v>#N/A</v>
      </c>
      <c r="J405" s="44" t="e">
        <f>VLOOKUP(C405,【最新】商品一覧!C:M,8,FALSE)</f>
        <v>#N/A</v>
      </c>
      <c r="K405" s="45" t="str">
        <f>IFERROR(VLOOKUP(テーブル17[[#This Row],[品番]],【最新】商品一覧!C:M,9,FALSE),"")</f>
        <v/>
      </c>
      <c r="L405" s="46" t="e">
        <f>VLOOKUP(C405,【最新】商品一覧!C:M,12,FALSE)&amp;""</f>
        <v>#N/A</v>
      </c>
    </row>
    <row r="406" spans="3:12">
      <c r="C406" s="180"/>
      <c r="D406" s="41" t="e">
        <f>VLOOKUP(C406,【最新】商品一覧!C:M,2,FALSE)</f>
        <v>#N/A</v>
      </c>
      <c r="E406" s="42" t="e">
        <f>VLOOKUP(C406,【最新】商品一覧!C:M,3,FALSE)</f>
        <v>#N/A</v>
      </c>
      <c r="F406" s="42" t="e">
        <f>VLOOKUP(C406,【最新】商品一覧!C:M,4,FALSE)</f>
        <v>#N/A</v>
      </c>
      <c r="G406" s="43" t="e">
        <f>VLOOKUP(C406,【最新】商品一覧!C:M,5,FALSE)&amp;""</f>
        <v>#N/A</v>
      </c>
      <c r="H406" s="43" t="e">
        <f>VLOOKUP(C406,【最新】商品一覧!C:M,6,FALSE)&amp;""</f>
        <v>#N/A</v>
      </c>
      <c r="I406" s="42" t="e">
        <f>VLOOKUP(C406,【最新】商品一覧!C:M,7,FALSE)&amp;""</f>
        <v>#N/A</v>
      </c>
      <c r="J406" s="44" t="e">
        <f>VLOOKUP(C406,【最新】商品一覧!C:M,8,FALSE)</f>
        <v>#N/A</v>
      </c>
      <c r="K406" s="45" t="str">
        <f>IFERROR(VLOOKUP(テーブル17[[#This Row],[品番]],【最新】商品一覧!C:M,9,FALSE),"")</f>
        <v/>
      </c>
      <c r="L406" s="46" t="e">
        <f>VLOOKUP(C406,【最新】商品一覧!C:M,12,FALSE)&amp;""</f>
        <v>#N/A</v>
      </c>
    </row>
    <row r="407" spans="3:12">
      <c r="C407" s="180"/>
      <c r="D407" s="41" t="e">
        <f>VLOOKUP(C407,【最新】商品一覧!C:M,2,FALSE)</f>
        <v>#N/A</v>
      </c>
      <c r="E407" s="42" t="e">
        <f>VLOOKUP(C407,【最新】商品一覧!C:M,3,FALSE)</f>
        <v>#N/A</v>
      </c>
      <c r="F407" s="42" t="e">
        <f>VLOOKUP(C407,【最新】商品一覧!C:M,4,FALSE)</f>
        <v>#N/A</v>
      </c>
      <c r="G407" s="43" t="e">
        <f>VLOOKUP(C407,【最新】商品一覧!C:M,5,FALSE)&amp;""</f>
        <v>#N/A</v>
      </c>
      <c r="H407" s="43" t="e">
        <f>VLOOKUP(C407,【最新】商品一覧!C:M,6,FALSE)&amp;""</f>
        <v>#N/A</v>
      </c>
      <c r="I407" s="42" t="e">
        <f>VLOOKUP(C407,【最新】商品一覧!C:M,7,FALSE)&amp;""</f>
        <v>#N/A</v>
      </c>
      <c r="J407" s="44" t="e">
        <f>VLOOKUP(C407,【最新】商品一覧!C:M,8,FALSE)</f>
        <v>#N/A</v>
      </c>
      <c r="K407" s="45" t="str">
        <f>IFERROR(VLOOKUP(テーブル17[[#This Row],[品番]],【最新】商品一覧!C:M,9,FALSE),"")</f>
        <v/>
      </c>
      <c r="L407" s="46" t="e">
        <f>VLOOKUP(C407,【最新】商品一覧!C:M,12,FALSE)&amp;""</f>
        <v>#N/A</v>
      </c>
    </row>
    <row r="408" spans="3:12">
      <c r="C408" s="180"/>
      <c r="D408" s="41" t="e">
        <f>VLOOKUP(C408,【最新】商品一覧!C:M,2,FALSE)</f>
        <v>#N/A</v>
      </c>
      <c r="E408" s="42" t="e">
        <f>VLOOKUP(C408,【最新】商品一覧!C:M,3,FALSE)</f>
        <v>#N/A</v>
      </c>
      <c r="F408" s="42" t="e">
        <f>VLOOKUP(C408,【最新】商品一覧!C:M,4,FALSE)</f>
        <v>#N/A</v>
      </c>
      <c r="G408" s="43" t="e">
        <f>VLOOKUP(C408,【最新】商品一覧!C:M,5,FALSE)&amp;""</f>
        <v>#N/A</v>
      </c>
      <c r="H408" s="43" t="e">
        <f>VLOOKUP(C408,【最新】商品一覧!C:M,6,FALSE)&amp;""</f>
        <v>#N/A</v>
      </c>
      <c r="I408" s="42" t="e">
        <f>VLOOKUP(C408,【最新】商品一覧!C:M,7,FALSE)&amp;""</f>
        <v>#N/A</v>
      </c>
      <c r="J408" s="44" t="e">
        <f>VLOOKUP(C408,【最新】商品一覧!C:M,8,FALSE)</f>
        <v>#N/A</v>
      </c>
      <c r="K408" s="45" t="str">
        <f>IFERROR(VLOOKUP(テーブル17[[#This Row],[品番]],【最新】商品一覧!C:M,9,FALSE),"")</f>
        <v/>
      </c>
      <c r="L408" s="46" t="e">
        <f>VLOOKUP(C408,【最新】商品一覧!C:M,12,FALSE)&amp;""</f>
        <v>#N/A</v>
      </c>
    </row>
    <row r="409" spans="3:12">
      <c r="C409" s="180"/>
      <c r="D409" s="41" t="e">
        <f>VLOOKUP(C409,【最新】商品一覧!C:M,2,FALSE)</f>
        <v>#N/A</v>
      </c>
      <c r="E409" s="42" t="e">
        <f>VLOOKUP(C409,【最新】商品一覧!C:M,3,FALSE)</f>
        <v>#N/A</v>
      </c>
      <c r="F409" s="42" t="e">
        <f>VLOOKUP(C409,【最新】商品一覧!C:M,4,FALSE)</f>
        <v>#N/A</v>
      </c>
      <c r="G409" s="43" t="e">
        <f>VLOOKUP(C409,【最新】商品一覧!C:M,5,FALSE)&amp;""</f>
        <v>#N/A</v>
      </c>
      <c r="H409" s="43" t="e">
        <f>VLOOKUP(C409,【最新】商品一覧!C:M,6,FALSE)&amp;""</f>
        <v>#N/A</v>
      </c>
      <c r="I409" s="42" t="e">
        <f>VLOOKUP(C409,【最新】商品一覧!C:M,7,FALSE)&amp;""</f>
        <v>#N/A</v>
      </c>
      <c r="J409" s="44" t="e">
        <f>VLOOKUP(C409,【最新】商品一覧!C:M,8,FALSE)</f>
        <v>#N/A</v>
      </c>
      <c r="K409" s="45" t="str">
        <f>IFERROR(VLOOKUP(テーブル17[[#This Row],[品番]],【最新】商品一覧!C:M,9,FALSE),"")</f>
        <v/>
      </c>
      <c r="L409" s="46" t="e">
        <f>VLOOKUP(C409,【最新】商品一覧!C:M,12,FALSE)&amp;""</f>
        <v>#N/A</v>
      </c>
    </row>
    <row r="410" spans="3:12">
      <c r="C410" s="180"/>
      <c r="D410" s="41" t="e">
        <f>VLOOKUP(C410,【最新】商品一覧!C:M,2,FALSE)</f>
        <v>#N/A</v>
      </c>
      <c r="E410" s="42" t="e">
        <f>VLOOKUP(C410,【最新】商品一覧!C:M,3,FALSE)</f>
        <v>#N/A</v>
      </c>
      <c r="F410" s="42" t="e">
        <f>VLOOKUP(C410,【最新】商品一覧!C:M,4,FALSE)</f>
        <v>#N/A</v>
      </c>
      <c r="G410" s="43" t="e">
        <f>VLOOKUP(C410,【最新】商品一覧!C:M,5,FALSE)&amp;""</f>
        <v>#N/A</v>
      </c>
      <c r="H410" s="43" t="e">
        <f>VLOOKUP(C410,【最新】商品一覧!C:M,6,FALSE)&amp;""</f>
        <v>#N/A</v>
      </c>
      <c r="I410" s="42" t="e">
        <f>VLOOKUP(C410,【最新】商品一覧!C:M,7,FALSE)&amp;""</f>
        <v>#N/A</v>
      </c>
      <c r="J410" s="44" t="e">
        <f>VLOOKUP(C410,【最新】商品一覧!C:M,8,FALSE)</f>
        <v>#N/A</v>
      </c>
      <c r="K410" s="45" t="str">
        <f>IFERROR(VLOOKUP(テーブル17[[#This Row],[品番]],【最新】商品一覧!C:M,9,FALSE),"")</f>
        <v/>
      </c>
      <c r="L410" s="46" t="e">
        <f>VLOOKUP(C410,【最新】商品一覧!C:M,12,FALSE)&amp;""</f>
        <v>#N/A</v>
      </c>
    </row>
    <row r="411" spans="3:12">
      <c r="C411" s="180"/>
      <c r="D411" s="41" t="e">
        <f>VLOOKUP(C411,【最新】商品一覧!C:M,2,FALSE)</f>
        <v>#N/A</v>
      </c>
      <c r="E411" s="42" t="e">
        <f>VLOOKUP(C411,【最新】商品一覧!C:M,3,FALSE)</f>
        <v>#N/A</v>
      </c>
      <c r="F411" s="42" t="e">
        <f>VLOOKUP(C411,【最新】商品一覧!C:M,4,FALSE)</f>
        <v>#N/A</v>
      </c>
      <c r="G411" s="43" t="e">
        <f>VLOOKUP(C411,【最新】商品一覧!C:M,5,FALSE)&amp;""</f>
        <v>#N/A</v>
      </c>
      <c r="H411" s="43" t="e">
        <f>VLOOKUP(C411,【最新】商品一覧!C:M,6,FALSE)&amp;""</f>
        <v>#N/A</v>
      </c>
      <c r="I411" s="42" t="e">
        <f>VLOOKUP(C411,【最新】商品一覧!C:M,7,FALSE)&amp;""</f>
        <v>#N/A</v>
      </c>
      <c r="J411" s="44" t="e">
        <f>VLOOKUP(C411,【最新】商品一覧!C:M,8,FALSE)</f>
        <v>#N/A</v>
      </c>
      <c r="K411" s="45" t="str">
        <f>IFERROR(VLOOKUP(テーブル17[[#This Row],[品番]],【最新】商品一覧!C:M,9,FALSE),"")</f>
        <v/>
      </c>
      <c r="L411" s="46" t="e">
        <f>VLOOKUP(C411,【最新】商品一覧!C:M,12,FALSE)&amp;""</f>
        <v>#N/A</v>
      </c>
    </row>
    <row r="412" spans="3:12">
      <c r="C412" s="180"/>
      <c r="D412" s="41" t="e">
        <f>VLOOKUP(C412,【最新】商品一覧!C:M,2,FALSE)</f>
        <v>#N/A</v>
      </c>
      <c r="E412" s="42" t="e">
        <f>VLOOKUP(C412,【最新】商品一覧!C:M,3,FALSE)</f>
        <v>#N/A</v>
      </c>
      <c r="F412" s="42" t="e">
        <f>VLOOKUP(C412,【最新】商品一覧!C:M,4,FALSE)</f>
        <v>#N/A</v>
      </c>
      <c r="G412" s="43" t="e">
        <f>VLOOKUP(C412,【最新】商品一覧!C:M,5,FALSE)&amp;""</f>
        <v>#N/A</v>
      </c>
      <c r="H412" s="43" t="e">
        <f>VLOOKUP(C412,【最新】商品一覧!C:M,6,FALSE)&amp;""</f>
        <v>#N/A</v>
      </c>
      <c r="I412" s="42" t="e">
        <f>VLOOKUP(C412,【最新】商品一覧!C:M,7,FALSE)&amp;""</f>
        <v>#N/A</v>
      </c>
      <c r="J412" s="44" t="e">
        <f>VLOOKUP(C412,【最新】商品一覧!C:M,8,FALSE)</f>
        <v>#N/A</v>
      </c>
      <c r="K412" s="45" t="str">
        <f>IFERROR(VLOOKUP(テーブル17[[#This Row],[品番]],【最新】商品一覧!C:M,9,FALSE),"")</f>
        <v/>
      </c>
      <c r="L412" s="46" t="e">
        <f>VLOOKUP(C412,【最新】商品一覧!C:M,12,FALSE)&amp;""</f>
        <v>#N/A</v>
      </c>
    </row>
    <row r="413" spans="3:12">
      <c r="C413" s="180"/>
      <c r="D413" s="41" t="e">
        <f>VLOOKUP(C413,【最新】商品一覧!C:M,2,FALSE)</f>
        <v>#N/A</v>
      </c>
      <c r="E413" s="42" t="e">
        <f>VLOOKUP(C413,【最新】商品一覧!C:M,3,FALSE)</f>
        <v>#N/A</v>
      </c>
      <c r="F413" s="42" t="e">
        <f>VLOOKUP(C413,【最新】商品一覧!C:M,4,FALSE)</f>
        <v>#N/A</v>
      </c>
      <c r="G413" s="43" t="e">
        <f>VLOOKUP(C413,【最新】商品一覧!C:M,5,FALSE)&amp;""</f>
        <v>#N/A</v>
      </c>
      <c r="H413" s="43" t="e">
        <f>VLOOKUP(C413,【最新】商品一覧!C:M,6,FALSE)&amp;""</f>
        <v>#N/A</v>
      </c>
      <c r="I413" s="42" t="e">
        <f>VLOOKUP(C413,【最新】商品一覧!C:M,7,FALSE)&amp;""</f>
        <v>#N/A</v>
      </c>
      <c r="J413" s="44" t="e">
        <f>VLOOKUP(C413,【最新】商品一覧!C:M,8,FALSE)</f>
        <v>#N/A</v>
      </c>
      <c r="K413" s="45" t="str">
        <f>IFERROR(VLOOKUP(テーブル17[[#This Row],[品番]],【最新】商品一覧!C:M,9,FALSE),"")</f>
        <v/>
      </c>
      <c r="L413" s="46" t="e">
        <f>VLOOKUP(C413,【最新】商品一覧!C:M,12,FALSE)&amp;""</f>
        <v>#N/A</v>
      </c>
    </row>
    <row r="414" spans="3:12">
      <c r="C414" s="180"/>
      <c r="D414" s="41" t="e">
        <f>VLOOKUP(C414,【最新】商品一覧!C:M,2,FALSE)</f>
        <v>#N/A</v>
      </c>
      <c r="E414" s="42" t="e">
        <f>VLOOKUP(C414,【最新】商品一覧!C:M,3,FALSE)</f>
        <v>#N/A</v>
      </c>
      <c r="F414" s="42" t="e">
        <f>VLOOKUP(C414,【最新】商品一覧!C:M,4,FALSE)</f>
        <v>#N/A</v>
      </c>
      <c r="G414" s="43" t="e">
        <f>VLOOKUP(C414,【最新】商品一覧!C:M,5,FALSE)&amp;""</f>
        <v>#N/A</v>
      </c>
      <c r="H414" s="43" t="e">
        <f>VLOOKUP(C414,【最新】商品一覧!C:M,6,FALSE)&amp;""</f>
        <v>#N/A</v>
      </c>
      <c r="I414" s="42" t="e">
        <f>VLOOKUP(C414,【最新】商品一覧!C:M,7,FALSE)&amp;""</f>
        <v>#N/A</v>
      </c>
      <c r="J414" s="44" t="e">
        <f>VLOOKUP(C414,【最新】商品一覧!C:M,8,FALSE)</f>
        <v>#N/A</v>
      </c>
      <c r="K414" s="45" t="str">
        <f>IFERROR(VLOOKUP(テーブル17[[#This Row],[品番]],【最新】商品一覧!C:M,9,FALSE),"")</f>
        <v/>
      </c>
      <c r="L414" s="46" t="e">
        <f>VLOOKUP(C414,【最新】商品一覧!C:M,12,FALSE)&amp;""</f>
        <v>#N/A</v>
      </c>
    </row>
    <row r="415" spans="3:12">
      <c r="C415" s="180"/>
      <c r="D415" s="41" t="e">
        <f>VLOOKUP(C415,【最新】商品一覧!C:M,2,FALSE)</f>
        <v>#N/A</v>
      </c>
      <c r="E415" s="42" t="e">
        <f>VLOOKUP(C415,【最新】商品一覧!C:M,3,FALSE)</f>
        <v>#N/A</v>
      </c>
      <c r="F415" s="42" t="e">
        <f>VLOOKUP(C415,【最新】商品一覧!C:M,4,FALSE)</f>
        <v>#N/A</v>
      </c>
      <c r="G415" s="43" t="e">
        <f>VLOOKUP(C415,【最新】商品一覧!C:M,5,FALSE)&amp;""</f>
        <v>#N/A</v>
      </c>
      <c r="H415" s="43" t="e">
        <f>VLOOKUP(C415,【最新】商品一覧!C:M,6,FALSE)&amp;""</f>
        <v>#N/A</v>
      </c>
      <c r="I415" s="42" t="e">
        <f>VLOOKUP(C415,【最新】商品一覧!C:M,7,FALSE)&amp;""</f>
        <v>#N/A</v>
      </c>
      <c r="J415" s="44" t="e">
        <f>VLOOKUP(C415,【最新】商品一覧!C:M,8,FALSE)</f>
        <v>#N/A</v>
      </c>
      <c r="K415" s="45" t="str">
        <f>IFERROR(VLOOKUP(テーブル17[[#This Row],[品番]],【最新】商品一覧!C:M,9,FALSE),"")</f>
        <v/>
      </c>
      <c r="L415" s="46" t="e">
        <f>VLOOKUP(C415,【最新】商品一覧!C:M,12,FALSE)&amp;""</f>
        <v>#N/A</v>
      </c>
    </row>
    <row r="416" spans="3:12">
      <c r="C416" s="180"/>
      <c r="D416" s="41" t="e">
        <f>VLOOKUP(C416,【最新】商品一覧!C:M,2,FALSE)</f>
        <v>#N/A</v>
      </c>
      <c r="E416" s="42" t="e">
        <f>VLOOKUP(C416,【最新】商品一覧!C:M,3,FALSE)</f>
        <v>#N/A</v>
      </c>
      <c r="F416" s="42" t="e">
        <f>VLOOKUP(C416,【最新】商品一覧!C:M,4,FALSE)</f>
        <v>#N/A</v>
      </c>
      <c r="G416" s="43" t="e">
        <f>VLOOKUP(C416,【最新】商品一覧!C:M,5,FALSE)&amp;""</f>
        <v>#N/A</v>
      </c>
      <c r="H416" s="43" t="e">
        <f>VLOOKUP(C416,【最新】商品一覧!C:M,6,FALSE)&amp;""</f>
        <v>#N/A</v>
      </c>
      <c r="I416" s="42" t="e">
        <f>VLOOKUP(C416,【最新】商品一覧!C:M,7,FALSE)&amp;""</f>
        <v>#N/A</v>
      </c>
      <c r="J416" s="44" t="e">
        <f>VLOOKUP(C416,【最新】商品一覧!C:M,8,FALSE)</f>
        <v>#N/A</v>
      </c>
      <c r="K416" s="45" t="str">
        <f>IFERROR(VLOOKUP(テーブル17[[#This Row],[品番]],【最新】商品一覧!C:M,9,FALSE),"")</f>
        <v/>
      </c>
      <c r="L416" s="46" t="e">
        <f>VLOOKUP(C416,【最新】商品一覧!C:M,12,FALSE)&amp;""</f>
        <v>#N/A</v>
      </c>
    </row>
    <row r="417" spans="3:12">
      <c r="C417" s="180"/>
      <c r="D417" s="41" t="e">
        <f>VLOOKUP(C417,【最新】商品一覧!C:M,2,FALSE)</f>
        <v>#N/A</v>
      </c>
      <c r="E417" s="42" t="e">
        <f>VLOOKUP(C417,【最新】商品一覧!C:M,3,FALSE)</f>
        <v>#N/A</v>
      </c>
      <c r="F417" s="42" t="e">
        <f>VLOOKUP(C417,【最新】商品一覧!C:M,4,FALSE)</f>
        <v>#N/A</v>
      </c>
      <c r="G417" s="43" t="e">
        <f>VLOOKUP(C417,【最新】商品一覧!C:M,5,FALSE)&amp;""</f>
        <v>#N/A</v>
      </c>
      <c r="H417" s="43" t="e">
        <f>VLOOKUP(C417,【最新】商品一覧!C:M,6,FALSE)&amp;""</f>
        <v>#N/A</v>
      </c>
      <c r="I417" s="42" t="e">
        <f>VLOOKUP(C417,【最新】商品一覧!C:M,7,FALSE)&amp;""</f>
        <v>#N/A</v>
      </c>
      <c r="J417" s="44" t="e">
        <f>VLOOKUP(C417,【最新】商品一覧!C:M,8,FALSE)</f>
        <v>#N/A</v>
      </c>
      <c r="K417" s="45" t="str">
        <f>IFERROR(VLOOKUP(テーブル17[[#This Row],[品番]],【最新】商品一覧!C:M,9,FALSE),"")</f>
        <v/>
      </c>
      <c r="L417" s="46" t="e">
        <f>VLOOKUP(C417,【最新】商品一覧!C:M,12,FALSE)&amp;""</f>
        <v>#N/A</v>
      </c>
    </row>
    <row r="418" spans="3:12">
      <c r="C418" s="180"/>
      <c r="D418" s="41" t="e">
        <f>VLOOKUP(C418,【最新】商品一覧!C:M,2,FALSE)</f>
        <v>#N/A</v>
      </c>
      <c r="E418" s="42" t="e">
        <f>VLOOKUP(C418,【最新】商品一覧!C:M,3,FALSE)</f>
        <v>#N/A</v>
      </c>
      <c r="F418" s="42" t="e">
        <f>VLOOKUP(C418,【最新】商品一覧!C:M,4,FALSE)</f>
        <v>#N/A</v>
      </c>
      <c r="G418" s="43" t="e">
        <f>VLOOKUP(C418,【最新】商品一覧!C:M,5,FALSE)&amp;""</f>
        <v>#N/A</v>
      </c>
      <c r="H418" s="43" t="e">
        <f>VLOOKUP(C418,【最新】商品一覧!C:M,6,FALSE)&amp;""</f>
        <v>#N/A</v>
      </c>
      <c r="I418" s="42" t="e">
        <f>VLOOKUP(C418,【最新】商品一覧!C:M,7,FALSE)&amp;""</f>
        <v>#N/A</v>
      </c>
      <c r="J418" s="44" t="e">
        <f>VLOOKUP(C418,【最新】商品一覧!C:M,8,FALSE)</f>
        <v>#N/A</v>
      </c>
      <c r="K418" s="45" t="str">
        <f>IFERROR(VLOOKUP(テーブル17[[#This Row],[品番]],【最新】商品一覧!C:M,9,FALSE),"")</f>
        <v/>
      </c>
      <c r="L418" s="46" t="e">
        <f>VLOOKUP(C418,【最新】商品一覧!C:M,12,FALSE)&amp;""</f>
        <v>#N/A</v>
      </c>
    </row>
    <row r="419" spans="3:12">
      <c r="C419" s="180"/>
      <c r="D419" s="41" t="e">
        <f>VLOOKUP(C419,【最新】商品一覧!C:M,2,FALSE)</f>
        <v>#N/A</v>
      </c>
      <c r="E419" s="42" t="e">
        <f>VLOOKUP(C419,【最新】商品一覧!C:M,3,FALSE)</f>
        <v>#N/A</v>
      </c>
      <c r="F419" s="42" t="e">
        <f>VLOOKUP(C419,【最新】商品一覧!C:M,4,FALSE)</f>
        <v>#N/A</v>
      </c>
      <c r="G419" s="43" t="e">
        <f>VLOOKUP(C419,【最新】商品一覧!C:M,5,FALSE)&amp;""</f>
        <v>#N/A</v>
      </c>
      <c r="H419" s="43" t="e">
        <f>VLOOKUP(C419,【最新】商品一覧!C:M,6,FALSE)&amp;""</f>
        <v>#N/A</v>
      </c>
      <c r="I419" s="42" t="e">
        <f>VLOOKUP(C419,【最新】商品一覧!C:M,7,FALSE)&amp;""</f>
        <v>#N/A</v>
      </c>
      <c r="J419" s="44" t="e">
        <f>VLOOKUP(C419,【最新】商品一覧!C:M,8,FALSE)</f>
        <v>#N/A</v>
      </c>
      <c r="K419" s="45" t="str">
        <f>IFERROR(VLOOKUP(テーブル17[[#This Row],[品番]],【最新】商品一覧!C:M,9,FALSE),"")</f>
        <v/>
      </c>
      <c r="L419" s="46" t="e">
        <f>VLOOKUP(C419,【最新】商品一覧!C:M,12,FALSE)&amp;""</f>
        <v>#N/A</v>
      </c>
    </row>
    <row r="420" spans="3:12">
      <c r="C420" s="180"/>
      <c r="D420" s="41" t="e">
        <f>VLOOKUP(C420,【最新】商品一覧!C:M,2,FALSE)</f>
        <v>#N/A</v>
      </c>
      <c r="E420" s="42" t="e">
        <f>VLOOKUP(C420,【最新】商品一覧!C:M,3,FALSE)</f>
        <v>#N/A</v>
      </c>
      <c r="F420" s="42" t="e">
        <f>VLOOKUP(C420,【最新】商品一覧!C:M,4,FALSE)</f>
        <v>#N/A</v>
      </c>
      <c r="G420" s="43" t="e">
        <f>VLOOKUP(C420,【最新】商品一覧!C:M,5,FALSE)&amp;""</f>
        <v>#N/A</v>
      </c>
      <c r="H420" s="43" t="e">
        <f>VLOOKUP(C420,【最新】商品一覧!C:M,6,FALSE)&amp;""</f>
        <v>#N/A</v>
      </c>
      <c r="I420" s="42" t="e">
        <f>VLOOKUP(C420,【最新】商品一覧!C:M,7,FALSE)&amp;""</f>
        <v>#N/A</v>
      </c>
      <c r="J420" s="44" t="e">
        <f>VLOOKUP(C420,【最新】商品一覧!C:M,8,FALSE)</f>
        <v>#N/A</v>
      </c>
      <c r="K420" s="45" t="str">
        <f>IFERROR(VLOOKUP(テーブル17[[#This Row],[品番]],【最新】商品一覧!C:M,9,FALSE),"")</f>
        <v/>
      </c>
      <c r="L420" s="46" t="e">
        <f>VLOOKUP(C420,【最新】商品一覧!C:M,12,FALSE)&amp;""</f>
        <v>#N/A</v>
      </c>
    </row>
    <row r="421" spans="3:12">
      <c r="C421" s="180"/>
      <c r="D421" s="41" t="e">
        <f>VLOOKUP(C421,【最新】商品一覧!C:M,2,FALSE)</f>
        <v>#N/A</v>
      </c>
      <c r="E421" s="42" t="e">
        <f>VLOOKUP(C421,【最新】商品一覧!C:M,3,FALSE)</f>
        <v>#N/A</v>
      </c>
      <c r="F421" s="42" t="e">
        <f>VLOOKUP(C421,【最新】商品一覧!C:M,4,FALSE)</f>
        <v>#N/A</v>
      </c>
      <c r="G421" s="43" t="e">
        <f>VLOOKUP(C421,【最新】商品一覧!C:M,5,FALSE)&amp;""</f>
        <v>#N/A</v>
      </c>
      <c r="H421" s="43" t="e">
        <f>VLOOKUP(C421,【最新】商品一覧!C:M,6,FALSE)&amp;""</f>
        <v>#N/A</v>
      </c>
      <c r="I421" s="42" t="e">
        <f>VLOOKUP(C421,【最新】商品一覧!C:M,7,FALSE)&amp;""</f>
        <v>#N/A</v>
      </c>
      <c r="J421" s="44" t="e">
        <f>VLOOKUP(C421,【最新】商品一覧!C:M,8,FALSE)</f>
        <v>#N/A</v>
      </c>
      <c r="K421" s="45" t="str">
        <f>IFERROR(VLOOKUP(テーブル17[[#This Row],[品番]],【最新】商品一覧!C:M,9,FALSE),"")</f>
        <v/>
      </c>
      <c r="L421" s="46" t="e">
        <f>VLOOKUP(C421,【最新】商品一覧!C:M,12,FALSE)&amp;""</f>
        <v>#N/A</v>
      </c>
    </row>
    <row r="422" spans="3:12">
      <c r="C422" s="180"/>
      <c r="D422" s="41" t="e">
        <f>VLOOKUP(C422,【最新】商品一覧!C:M,2,FALSE)</f>
        <v>#N/A</v>
      </c>
      <c r="E422" s="42" t="e">
        <f>VLOOKUP(C422,【最新】商品一覧!C:M,3,FALSE)</f>
        <v>#N/A</v>
      </c>
      <c r="F422" s="42" t="e">
        <f>VLOOKUP(C422,【最新】商品一覧!C:M,4,FALSE)</f>
        <v>#N/A</v>
      </c>
      <c r="G422" s="43" t="e">
        <f>VLOOKUP(C422,【最新】商品一覧!C:M,5,FALSE)&amp;""</f>
        <v>#N/A</v>
      </c>
      <c r="H422" s="43" t="e">
        <f>VLOOKUP(C422,【最新】商品一覧!C:M,6,FALSE)&amp;""</f>
        <v>#N/A</v>
      </c>
      <c r="I422" s="42" t="e">
        <f>VLOOKUP(C422,【最新】商品一覧!C:M,7,FALSE)&amp;""</f>
        <v>#N/A</v>
      </c>
      <c r="J422" s="44" t="e">
        <f>VLOOKUP(C422,【最新】商品一覧!C:M,8,FALSE)</f>
        <v>#N/A</v>
      </c>
      <c r="K422" s="45" t="str">
        <f>IFERROR(VLOOKUP(テーブル17[[#This Row],[品番]],【最新】商品一覧!C:M,9,FALSE),"")</f>
        <v/>
      </c>
      <c r="L422" s="46" t="e">
        <f>VLOOKUP(C422,【最新】商品一覧!C:M,12,FALSE)&amp;""</f>
        <v>#N/A</v>
      </c>
    </row>
    <row r="423" spans="3:12">
      <c r="C423" s="180"/>
      <c r="D423" s="41" t="e">
        <f>VLOOKUP(C423,【最新】商品一覧!C:M,2,FALSE)</f>
        <v>#N/A</v>
      </c>
      <c r="E423" s="42" t="e">
        <f>VLOOKUP(C423,【最新】商品一覧!C:M,3,FALSE)</f>
        <v>#N/A</v>
      </c>
      <c r="F423" s="42" t="e">
        <f>VLOOKUP(C423,【最新】商品一覧!C:M,4,FALSE)</f>
        <v>#N/A</v>
      </c>
      <c r="G423" s="43" t="e">
        <f>VLOOKUP(C423,【最新】商品一覧!C:M,5,FALSE)&amp;""</f>
        <v>#N/A</v>
      </c>
      <c r="H423" s="43" t="e">
        <f>VLOOKUP(C423,【最新】商品一覧!C:M,6,FALSE)&amp;""</f>
        <v>#N/A</v>
      </c>
      <c r="I423" s="42" t="e">
        <f>VLOOKUP(C423,【最新】商品一覧!C:M,7,FALSE)&amp;""</f>
        <v>#N/A</v>
      </c>
      <c r="J423" s="44" t="e">
        <f>VLOOKUP(C423,【最新】商品一覧!C:M,8,FALSE)</f>
        <v>#N/A</v>
      </c>
      <c r="K423" s="45" t="str">
        <f>IFERROR(VLOOKUP(テーブル17[[#This Row],[品番]],【最新】商品一覧!C:M,9,FALSE),"")</f>
        <v/>
      </c>
      <c r="L423" s="46" t="e">
        <f>VLOOKUP(C423,【最新】商品一覧!C:M,12,FALSE)&amp;""</f>
        <v>#N/A</v>
      </c>
    </row>
    <row r="424" spans="3:12">
      <c r="C424" s="180"/>
      <c r="D424" s="41" t="e">
        <f>VLOOKUP(C424,【最新】商品一覧!C:M,2,FALSE)</f>
        <v>#N/A</v>
      </c>
      <c r="E424" s="42" t="e">
        <f>VLOOKUP(C424,【最新】商品一覧!C:M,3,FALSE)</f>
        <v>#N/A</v>
      </c>
      <c r="F424" s="42" t="e">
        <f>VLOOKUP(C424,【最新】商品一覧!C:M,4,FALSE)</f>
        <v>#N/A</v>
      </c>
      <c r="G424" s="43" t="e">
        <f>VLOOKUP(C424,【最新】商品一覧!C:M,5,FALSE)&amp;""</f>
        <v>#N/A</v>
      </c>
      <c r="H424" s="43" t="e">
        <f>VLOOKUP(C424,【最新】商品一覧!C:M,6,FALSE)&amp;""</f>
        <v>#N/A</v>
      </c>
      <c r="I424" s="42" t="e">
        <f>VLOOKUP(C424,【最新】商品一覧!C:M,7,FALSE)&amp;""</f>
        <v>#N/A</v>
      </c>
      <c r="J424" s="44" t="e">
        <f>VLOOKUP(C424,【最新】商品一覧!C:M,8,FALSE)</f>
        <v>#N/A</v>
      </c>
      <c r="K424" s="45" t="str">
        <f>IFERROR(VLOOKUP(テーブル17[[#This Row],[品番]],【最新】商品一覧!C:M,9,FALSE),"")</f>
        <v/>
      </c>
      <c r="L424" s="46" t="e">
        <f>VLOOKUP(C424,【最新】商品一覧!C:M,12,FALSE)&amp;""</f>
        <v>#N/A</v>
      </c>
    </row>
    <row r="425" spans="3:12">
      <c r="C425" s="180"/>
      <c r="D425" s="41" t="e">
        <f>VLOOKUP(C425,【最新】商品一覧!C:M,2,FALSE)</f>
        <v>#N/A</v>
      </c>
      <c r="E425" s="42" t="e">
        <f>VLOOKUP(C425,【最新】商品一覧!C:M,3,FALSE)</f>
        <v>#N/A</v>
      </c>
      <c r="F425" s="42" t="e">
        <f>VLOOKUP(C425,【最新】商品一覧!C:M,4,FALSE)</f>
        <v>#N/A</v>
      </c>
      <c r="G425" s="43" t="e">
        <f>VLOOKUP(C425,【最新】商品一覧!C:M,5,FALSE)&amp;""</f>
        <v>#N/A</v>
      </c>
      <c r="H425" s="43" t="e">
        <f>VLOOKUP(C425,【最新】商品一覧!C:M,6,FALSE)&amp;""</f>
        <v>#N/A</v>
      </c>
      <c r="I425" s="42" t="e">
        <f>VLOOKUP(C425,【最新】商品一覧!C:M,7,FALSE)&amp;""</f>
        <v>#N/A</v>
      </c>
      <c r="J425" s="44" t="e">
        <f>VLOOKUP(C425,【最新】商品一覧!C:M,8,FALSE)</f>
        <v>#N/A</v>
      </c>
      <c r="K425" s="45" t="str">
        <f>IFERROR(VLOOKUP(テーブル17[[#This Row],[品番]],【最新】商品一覧!C:M,9,FALSE),"")</f>
        <v/>
      </c>
      <c r="L425" s="46" t="e">
        <f>VLOOKUP(C425,【最新】商品一覧!C:M,12,FALSE)&amp;""</f>
        <v>#N/A</v>
      </c>
    </row>
    <row r="426" spans="3:12">
      <c r="C426" s="180"/>
      <c r="D426" s="41" t="e">
        <f>VLOOKUP(C426,【最新】商品一覧!C:M,2,FALSE)</f>
        <v>#N/A</v>
      </c>
      <c r="E426" s="42" t="e">
        <f>VLOOKUP(C426,【最新】商品一覧!C:M,3,FALSE)</f>
        <v>#N/A</v>
      </c>
      <c r="F426" s="42" t="e">
        <f>VLOOKUP(C426,【最新】商品一覧!C:M,4,FALSE)</f>
        <v>#N/A</v>
      </c>
      <c r="G426" s="43" t="e">
        <f>VLOOKUP(C426,【最新】商品一覧!C:M,5,FALSE)&amp;""</f>
        <v>#N/A</v>
      </c>
      <c r="H426" s="43" t="e">
        <f>VLOOKUP(C426,【最新】商品一覧!C:M,6,FALSE)&amp;""</f>
        <v>#N/A</v>
      </c>
      <c r="I426" s="42" t="e">
        <f>VLOOKUP(C426,【最新】商品一覧!C:M,7,FALSE)&amp;""</f>
        <v>#N/A</v>
      </c>
      <c r="J426" s="44" t="e">
        <f>VLOOKUP(C426,【最新】商品一覧!C:M,8,FALSE)</f>
        <v>#N/A</v>
      </c>
      <c r="K426" s="45" t="str">
        <f>IFERROR(VLOOKUP(テーブル17[[#This Row],[品番]],【最新】商品一覧!C:M,9,FALSE),"")</f>
        <v/>
      </c>
      <c r="L426" s="46" t="e">
        <f>VLOOKUP(C426,【最新】商品一覧!C:M,12,FALSE)&amp;""</f>
        <v>#N/A</v>
      </c>
    </row>
    <row r="427" spans="3:12">
      <c r="C427" s="180"/>
      <c r="D427" s="41" t="e">
        <f>VLOOKUP(C427,【最新】商品一覧!C:M,2,FALSE)</f>
        <v>#N/A</v>
      </c>
      <c r="E427" s="42" t="e">
        <f>VLOOKUP(C427,【最新】商品一覧!C:M,3,FALSE)</f>
        <v>#N/A</v>
      </c>
      <c r="F427" s="42" t="e">
        <f>VLOOKUP(C427,【最新】商品一覧!C:M,4,FALSE)</f>
        <v>#N/A</v>
      </c>
      <c r="G427" s="43" t="e">
        <f>VLOOKUP(C427,【最新】商品一覧!C:M,5,FALSE)&amp;""</f>
        <v>#N/A</v>
      </c>
      <c r="H427" s="43" t="e">
        <f>VLOOKUP(C427,【最新】商品一覧!C:M,6,FALSE)&amp;""</f>
        <v>#N/A</v>
      </c>
      <c r="I427" s="42" t="e">
        <f>VLOOKUP(C427,【最新】商品一覧!C:M,7,FALSE)&amp;""</f>
        <v>#N/A</v>
      </c>
      <c r="J427" s="44" t="e">
        <f>VLOOKUP(C427,【最新】商品一覧!C:M,8,FALSE)</f>
        <v>#N/A</v>
      </c>
      <c r="K427" s="45" t="str">
        <f>IFERROR(VLOOKUP(テーブル17[[#This Row],[品番]],【最新】商品一覧!C:M,9,FALSE),"")</f>
        <v/>
      </c>
      <c r="L427" s="46" t="e">
        <f>VLOOKUP(C427,【最新】商品一覧!C:M,12,FALSE)&amp;""</f>
        <v>#N/A</v>
      </c>
    </row>
    <row r="428" spans="3:12">
      <c r="C428" s="180"/>
      <c r="D428" s="41" t="e">
        <f>VLOOKUP(C428,【最新】商品一覧!C:M,2,FALSE)</f>
        <v>#N/A</v>
      </c>
      <c r="E428" s="42" t="e">
        <f>VLOOKUP(C428,【最新】商品一覧!C:M,3,FALSE)</f>
        <v>#N/A</v>
      </c>
      <c r="F428" s="42" t="e">
        <f>VLOOKUP(C428,【最新】商品一覧!C:M,4,FALSE)</f>
        <v>#N/A</v>
      </c>
      <c r="G428" s="43" t="e">
        <f>VLOOKUP(C428,【最新】商品一覧!C:M,5,FALSE)&amp;""</f>
        <v>#N/A</v>
      </c>
      <c r="H428" s="43" t="e">
        <f>VLOOKUP(C428,【最新】商品一覧!C:M,6,FALSE)&amp;""</f>
        <v>#N/A</v>
      </c>
      <c r="I428" s="42" t="e">
        <f>VLOOKUP(C428,【最新】商品一覧!C:M,7,FALSE)&amp;""</f>
        <v>#N/A</v>
      </c>
      <c r="J428" s="44" t="e">
        <f>VLOOKUP(C428,【最新】商品一覧!C:M,8,FALSE)</f>
        <v>#N/A</v>
      </c>
      <c r="K428" s="45" t="str">
        <f>IFERROR(VLOOKUP(テーブル17[[#This Row],[品番]],【最新】商品一覧!C:M,9,FALSE),"")</f>
        <v/>
      </c>
      <c r="L428" s="46" t="e">
        <f>VLOOKUP(C428,【最新】商品一覧!C:M,12,FALSE)&amp;""</f>
        <v>#N/A</v>
      </c>
    </row>
    <row r="429" spans="3:12">
      <c r="C429" s="180"/>
      <c r="D429" s="41" t="e">
        <f>VLOOKUP(C429,【最新】商品一覧!C:M,2,FALSE)</f>
        <v>#N/A</v>
      </c>
      <c r="E429" s="42" t="e">
        <f>VLOOKUP(C429,【最新】商品一覧!C:M,3,FALSE)</f>
        <v>#N/A</v>
      </c>
      <c r="F429" s="42" t="e">
        <f>VLOOKUP(C429,【最新】商品一覧!C:M,4,FALSE)</f>
        <v>#N/A</v>
      </c>
      <c r="G429" s="43" t="e">
        <f>VLOOKUP(C429,【最新】商品一覧!C:M,5,FALSE)&amp;""</f>
        <v>#N/A</v>
      </c>
      <c r="H429" s="43" t="e">
        <f>VLOOKUP(C429,【最新】商品一覧!C:M,6,FALSE)&amp;""</f>
        <v>#N/A</v>
      </c>
      <c r="I429" s="42" t="e">
        <f>VLOOKUP(C429,【最新】商品一覧!C:M,7,FALSE)&amp;""</f>
        <v>#N/A</v>
      </c>
      <c r="J429" s="44" t="e">
        <f>VLOOKUP(C429,【最新】商品一覧!C:M,8,FALSE)</f>
        <v>#N/A</v>
      </c>
      <c r="K429" s="45" t="str">
        <f>IFERROR(VLOOKUP(テーブル17[[#This Row],[品番]],【最新】商品一覧!C:M,9,FALSE),"")</f>
        <v/>
      </c>
      <c r="L429" s="46" t="e">
        <f>VLOOKUP(C429,【最新】商品一覧!C:M,12,FALSE)&amp;""</f>
        <v>#N/A</v>
      </c>
    </row>
    <row r="430" spans="3:12">
      <c r="C430" s="180"/>
      <c r="D430" s="41" t="e">
        <f>VLOOKUP(C430,【最新】商品一覧!C:M,2,FALSE)</f>
        <v>#N/A</v>
      </c>
      <c r="E430" s="42" t="e">
        <f>VLOOKUP(C430,【最新】商品一覧!C:M,3,FALSE)</f>
        <v>#N/A</v>
      </c>
      <c r="F430" s="42" t="e">
        <f>VLOOKUP(C430,【最新】商品一覧!C:M,4,FALSE)</f>
        <v>#N/A</v>
      </c>
      <c r="G430" s="43" t="e">
        <f>VLOOKUP(C430,【最新】商品一覧!C:M,5,FALSE)&amp;""</f>
        <v>#N/A</v>
      </c>
      <c r="H430" s="43" t="e">
        <f>VLOOKUP(C430,【最新】商品一覧!C:M,6,FALSE)&amp;""</f>
        <v>#N/A</v>
      </c>
      <c r="I430" s="42" t="e">
        <f>VLOOKUP(C430,【最新】商品一覧!C:M,7,FALSE)&amp;""</f>
        <v>#N/A</v>
      </c>
      <c r="J430" s="44" t="e">
        <f>VLOOKUP(C430,【最新】商品一覧!C:M,8,FALSE)</f>
        <v>#N/A</v>
      </c>
      <c r="K430" s="45" t="str">
        <f>IFERROR(VLOOKUP(テーブル17[[#This Row],[品番]],【最新】商品一覧!C:M,9,FALSE),"")</f>
        <v/>
      </c>
      <c r="L430" s="46" t="e">
        <f>VLOOKUP(C430,【最新】商品一覧!C:M,12,FALSE)&amp;""</f>
        <v>#N/A</v>
      </c>
    </row>
    <row r="431" spans="3:12">
      <c r="C431" s="180"/>
      <c r="D431" s="41" t="e">
        <f>VLOOKUP(C431,【最新】商品一覧!C:M,2,FALSE)</f>
        <v>#N/A</v>
      </c>
      <c r="E431" s="42" t="e">
        <f>VLOOKUP(C431,【最新】商品一覧!C:M,3,FALSE)</f>
        <v>#N/A</v>
      </c>
      <c r="F431" s="42" t="e">
        <f>VLOOKUP(C431,【最新】商品一覧!C:M,4,FALSE)</f>
        <v>#N/A</v>
      </c>
      <c r="G431" s="43" t="e">
        <f>VLOOKUP(C431,【最新】商品一覧!C:M,5,FALSE)&amp;""</f>
        <v>#N/A</v>
      </c>
      <c r="H431" s="43" t="e">
        <f>VLOOKUP(C431,【最新】商品一覧!C:M,6,FALSE)&amp;""</f>
        <v>#N/A</v>
      </c>
      <c r="I431" s="42" t="e">
        <f>VLOOKUP(C431,【最新】商品一覧!C:M,7,FALSE)&amp;""</f>
        <v>#N/A</v>
      </c>
      <c r="J431" s="44" t="e">
        <f>VLOOKUP(C431,【最新】商品一覧!C:M,8,FALSE)</f>
        <v>#N/A</v>
      </c>
      <c r="K431" s="45" t="str">
        <f>IFERROR(VLOOKUP(テーブル17[[#This Row],[品番]],【最新】商品一覧!C:M,9,FALSE),"")</f>
        <v/>
      </c>
      <c r="L431" s="46" t="e">
        <f>VLOOKUP(C431,【最新】商品一覧!C:M,12,FALSE)&amp;""</f>
        <v>#N/A</v>
      </c>
    </row>
    <row r="432" spans="3:12">
      <c r="C432" s="180"/>
      <c r="D432" s="41" t="e">
        <f>VLOOKUP(C432,【最新】商品一覧!C:M,2,FALSE)</f>
        <v>#N/A</v>
      </c>
      <c r="E432" s="42" t="e">
        <f>VLOOKUP(C432,【最新】商品一覧!C:M,3,FALSE)</f>
        <v>#N/A</v>
      </c>
      <c r="F432" s="42" t="e">
        <f>VLOOKUP(C432,【最新】商品一覧!C:M,4,FALSE)</f>
        <v>#N/A</v>
      </c>
      <c r="G432" s="43" t="e">
        <f>VLOOKUP(C432,【最新】商品一覧!C:M,5,FALSE)&amp;""</f>
        <v>#N/A</v>
      </c>
      <c r="H432" s="43" t="e">
        <f>VLOOKUP(C432,【最新】商品一覧!C:M,6,FALSE)&amp;""</f>
        <v>#N/A</v>
      </c>
      <c r="I432" s="42" t="e">
        <f>VLOOKUP(C432,【最新】商品一覧!C:M,7,FALSE)&amp;""</f>
        <v>#N/A</v>
      </c>
      <c r="J432" s="44" t="e">
        <f>VLOOKUP(C432,【最新】商品一覧!C:M,8,FALSE)</f>
        <v>#N/A</v>
      </c>
      <c r="K432" s="45" t="str">
        <f>IFERROR(VLOOKUP(テーブル17[[#This Row],[品番]],【最新】商品一覧!C:M,9,FALSE),"")</f>
        <v/>
      </c>
      <c r="L432" s="46" t="e">
        <f>VLOOKUP(C432,【最新】商品一覧!C:M,12,FALSE)&amp;""</f>
        <v>#N/A</v>
      </c>
    </row>
    <row r="433" spans="3:12">
      <c r="C433" s="180"/>
      <c r="D433" s="41" t="e">
        <f>VLOOKUP(C433,【最新】商品一覧!C:M,2,FALSE)</f>
        <v>#N/A</v>
      </c>
      <c r="E433" s="42" t="e">
        <f>VLOOKUP(C433,【最新】商品一覧!C:M,3,FALSE)</f>
        <v>#N/A</v>
      </c>
      <c r="F433" s="42" t="e">
        <f>VLOOKUP(C433,【最新】商品一覧!C:M,4,FALSE)</f>
        <v>#N/A</v>
      </c>
      <c r="G433" s="43" t="e">
        <f>VLOOKUP(C433,【最新】商品一覧!C:M,5,FALSE)&amp;""</f>
        <v>#N/A</v>
      </c>
      <c r="H433" s="43" t="e">
        <f>VLOOKUP(C433,【最新】商品一覧!C:M,6,FALSE)&amp;""</f>
        <v>#N/A</v>
      </c>
      <c r="I433" s="42" t="e">
        <f>VLOOKUP(C433,【最新】商品一覧!C:M,7,FALSE)&amp;""</f>
        <v>#N/A</v>
      </c>
      <c r="J433" s="44" t="e">
        <f>VLOOKUP(C433,【最新】商品一覧!C:M,8,FALSE)</f>
        <v>#N/A</v>
      </c>
      <c r="K433" s="45" t="str">
        <f>IFERROR(VLOOKUP(テーブル17[[#This Row],[品番]],【最新】商品一覧!C:M,9,FALSE),"")</f>
        <v/>
      </c>
      <c r="L433" s="46" t="e">
        <f>VLOOKUP(C433,【最新】商品一覧!C:M,12,FALSE)&amp;""</f>
        <v>#N/A</v>
      </c>
    </row>
    <row r="434" spans="3:12">
      <c r="C434" s="180"/>
      <c r="D434" s="41" t="e">
        <f>VLOOKUP(C434,【最新】商品一覧!C:M,2,FALSE)</f>
        <v>#N/A</v>
      </c>
      <c r="E434" s="42" t="e">
        <f>VLOOKUP(C434,【最新】商品一覧!C:M,3,FALSE)</f>
        <v>#N/A</v>
      </c>
      <c r="F434" s="42" t="e">
        <f>VLOOKUP(C434,【最新】商品一覧!C:M,4,FALSE)</f>
        <v>#N/A</v>
      </c>
      <c r="G434" s="43" t="e">
        <f>VLOOKUP(C434,【最新】商品一覧!C:M,5,FALSE)&amp;""</f>
        <v>#N/A</v>
      </c>
      <c r="H434" s="43" t="e">
        <f>VLOOKUP(C434,【最新】商品一覧!C:M,6,FALSE)&amp;""</f>
        <v>#N/A</v>
      </c>
      <c r="I434" s="42" t="e">
        <f>VLOOKUP(C434,【最新】商品一覧!C:M,7,FALSE)&amp;""</f>
        <v>#N/A</v>
      </c>
      <c r="J434" s="44" t="e">
        <f>VLOOKUP(C434,【最新】商品一覧!C:M,8,FALSE)</f>
        <v>#N/A</v>
      </c>
      <c r="K434" s="45" t="str">
        <f>IFERROR(VLOOKUP(テーブル17[[#This Row],[品番]],【最新】商品一覧!C:M,9,FALSE),"")</f>
        <v/>
      </c>
      <c r="L434" s="46" t="e">
        <f>VLOOKUP(C434,【最新】商品一覧!C:M,12,FALSE)&amp;""</f>
        <v>#N/A</v>
      </c>
    </row>
    <row r="435" spans="3:12">
      <c r="C435" s="180"/>
      <c r="D435" s="41" t="e">
        <f>VLOOKUP(C435,【最新】商品一覧!C:M,2,FALSE)</f>
        <v>#N/A</v>
      </c>
      <c r="E435" s="42" t="e">
        <f>VLOOKUP(C435,【最新】商品一覧!C:M,3,FALSE)</f>
        <v>#N/A</v>
      </c>
      <c r="F435" s="42" t="e">
        <f>VLOOKUP(C435,【最新】商品一覧!C:M,4,FALSE)</f>
        <v>#N/A</v>
      </c>
      <c r="G435" s="43" t="e">
        <f>VLOOKUP(C435,【最新】商品一覧!C:M,5,FALSE)&amp;""</f>
        <v>#N/A</v>
      </c>
      <c r="H435" s="43" t="e">
        <f>VLOOKUP(C435,【最新】商品一覧!C:M,6,FALSE)&amp;""</f>
        <v>#N/A</v>
      </c>
      <c r="I435" s="42" t="e">
        <f>VLOOKUP(C435,【最新】商品一覧!C:M,7,FALSE)&amp;""</f>
        <v>#N/A</v>
      </c>
      <c r="J435" s="44" t="e">
        <f>VLOOKUP(C435,【最新】商品一覧!C:M,8,FALSE)</f>
        <v>#N/A</v>
      </c>
      <c r="K435" s="45" t="str">
        <f>IFERROR(VLOOKUP(テーブル17[[#This Row],[品番]],【最新】商品一覧!C:M,9,FALSE),"")</f>
        <v/>
      </c>
      <c r="L435" s="46" t="e">
        <f>VLOOKUP(C435,【最新】商品一覧!C:M,12,FALSE)&amp;""</f>
        <v>#N/A</v>
      </c>
    </row>
    <row r="436" spans="3:12">
      <c r="C436" s="180"/>
      <c r="D436" s="41" t="e">
        <f>VLOOKUP(C436,【最新】商品一覧!C:M,2,FALSE)</f>
        <v>#N/A</v>
      </c>
      <c r="E436" s="42" t="e">
        <f>VLOOKUP(C436,【最新】商品一覧!C:M,3,FALSE)</f>
        <v>#N/A</v>
      </c>
      <c r="F436" s="42" t="e">
        <f>VLOOKUP(C436,【最新】商品一覧!C:M,4,FALSE)</f>
        <v>#N/A</v>
      </c>
      <c r="G436" s="43" t="e">
        <f>VLOOKUP(C436,【最新】商品一覧!C:M,5,FALSE)&amp;""</f>
        <v>#N/A</v>
      </c>
      <c r="H436" s="43" t="e">
        <f>VLOOKUP(C436,【最新】商品一覧!C:M,6,FALSE)&amp;""</f>
        <v>#N/A</v>
      </c>
      <c r="I436" s="42" t="e">
        <f>VLOOKUP(C436,【最新】商品一覧!C:M,7,FALSE)&amp;""</f>
        <v>#N/A</v>
      </c>
      <c r="J436" s="44" t="e">
        <f>VLOOKUP(C436,【最新】商品一覧!C:M,8,FALSE)</f>
        <v>#N/A</v>
      </c>
      <c r="K436" s="45" t="str">
        <f>IFERROR(VLOOKUP(テーブル17[[#This Row],[品番]],【最新】商品一覧!C:M,9,FALSE),"")</f>
        <v/>
      </c>
      <c r="L436" s="46" t="e">
        <f>VLOOKUP(C436,【最新】商品一覧!C:M,12,FALSE)&amp;""</f>
        <v>#N/A</v>
      </c>
    </row>
    <row r="437" spans="3:12">
      <c r="C437" s="180"/>
      <c r="D437" s="41" t="e">
        <f>VLOOKUP(C437,【最新】商品一覧!C:M,2,FALSE)</f>
        <v>#N/A</v>
      </c>
      <c r="E437" s="42" t="e">
        <f>VLOOKUP(C437,【最新】商品一覧!C:M,3,FALSE)</f>
        <v>#N/A</v>
      </c>
      <c r="F437" s="42" t="e">
        <f>VLOOKUP(C437,【最新】商品一覧!C:M,4,FALSE)</f>
        <v>#N/A</v>
      </c>
      <c r="G437" s="43" t="e">
        <f>VLOOKUP(C437,【最新】商品一覧!C:M,5,FALSE)&amp;""</f>
        <v>#N/A</v>
      </c>
      <c r="H437" s="43" t="e">
        <f>VLOOKUP(C437,【最新】商品一覧!C:M,6,FALSE)&amp;""</f>
        <v>#N/A</v>
      </c>
      <c r="I437" s="42" t="e">
        <f>VLOOKUP(C437,【最新】商品一覧!C:M,7,FALSE)&amp;""</f>
        <v>#N/A</v>
      </c>
      <c r="J437" s="44" t="e">
        <f>VLOOKUP(C437,【最新】商品一覧!C:M,8,FALSE)</f>
        <v>#N/A</v>
      </c>
      <c r="K437" s="45" t="str">
        <f>IFERROR(VLOOKUP(テーブル17[[#This Row],[品番]],【最新】商品一覧!C:M,9,FALSE),"")</f>
        <v/>
      </c>
      <c r="L437" s="46" t="e">
        <f>VLOOKUP(C437,【最新】商品一覧!C:M,12,FALSE)&amp;""</f>
        <v>#N/A</v>
      </c>
    </row>
    <row r="438" spans="3:12">
      <c r="C438" s="180"/>
      <c r="D438" s="41" t="e">
        <f>VLOOKUP(C438,【最新】商品一覧!C:M,2,FALSE)</f>
        <v>#N/A</v>
      </c>
      <c r="E438" s="42" t="e">
        <f>VLOOKUP(C438,【最新】商品一覧!C:M,3,FALSE)</f>
        <v>#N/A</v>
      </c>
      <c r="F438" s="42" t="e">
        <f>VLOOKUP(C438,【最新】商品一覧!C:M,4,FALSE)</f>
        <v>#N/A</v>
      </c>
      <c r="G438" s="43" t="e">
        <f>VLOOKUP(C438,【最新】商品一覧!C:M,5,FALSE)&amp;""</f>
        <v>#N/A</v>
      </c>
      <c r="H438" s="43" t="e">
        <f>VLOOKUP(C438,【最新】商品一覧!C:M,6,FALSE)&amp;""</f>
        <v>#N/A</v>
      </c>
      <c r="I438" s="42" t="e">
        <f>VLOOKUP(C438,【最新】商品一覧!C:M,7,FALSE)&amp;""</f>
        <v>#N/A</v>
      </c>
      <c r="J438" s="44" t="e">
        <f>VLOOKUP(C438,【最新】商品一覧!C:M,8,FALSE)</f>
        <v>#N/A</v>
      </c>
      <c r="K438" s="45" t="str">
        <f>IFERROR(VLOOKUP(テーブル17[[#This Row],[品番]],【最新】商品一覧!C:M,9,FALSE),"")</f>
        <v/>
      </c>
      <c r="L438" s="46" t="e">
        <f>VLOOKUP(C438,【最新】商品一覧!C:M,12,FALSE)&amp;""</f>
        <v>#N/A</v>
      </c>
    </row>
    <row r="439" spans="3:12">
      <c r="C439" s="180"/>
      <c r="D439" s="41" t="e">
        <f>VLOOKUP(C439,【最新】商品一覧!C:M,2,FALSE)</f>
        <v>#N/A</v>
      </c>
      <c r="E439" s="42" t="e">
        <f>VLOOKUP(C439,【最新】商品一覧!C:M,3,FALSE)</f>
        <v>#N/A</v>
      </c>
      <c r="F439" s="42" t="e">
        <f>VLOOKUP(C439,【最新】商品一覧!C:M,4,FALSE)</f>
        <v>#N/A</v>
      </c>
      <c r="G439" s="43" t="e">
        <f>VLOOKUP(C439,【最新】商品一覧!C:M,5,FALSE)&amp;""</f>
        <v>#N/A</v>
      </c>
      <c r="H439" s="43" t="e">
        <f>VLOOKUP(C439,【最新】商品一覧!C:M,6,FALSE)&amp;""</f>
        <v>#N/A</v>
      </c>
      <c r="I439" s="42" t="e">
        <f>VLOOKUP(C439,【最新】商品一覧!C:M,7,FALSE)&amp;""</f>
        <v>#N/A</v>
      </c>
      <c r="J439" s="44" t="e">
        <f>VLOOKUP(C439,【最新】商品一覧!C:M,8,FALSE)</f>
        <v>#N/A</v>
      </c>
      <c r="K439" s="45" t="str">
        <f>IFERROR(VLOOKUP(テーブル17[[#This Row],[品番]],【最新】商品一覧!C:M,9,FALSE),"")</f>
        <v/>
      </c>
      <c r="L439" s="46" t="e">
        <f>VLOOKUP(C439,【最新】商品一覧!C:M,12,FALSE)&amp;""</f>
        <v>#N/A</v>
      </c>
    </row>
    <row r="440" spans="3:12">
      <c r="C440" s="180"/>
      <c r="D440" s="41" t="e">
        <f>VLOOKUP(C440,【最新】商品一覧!C:M,2,FALSE)</f>
        <v>#N/A</v>
      </c>
      <c r="E440" s="42" t="e">
        <f>VLOOKUP(C440,【最新】商品一覧!C:M,3,FALSE)</f>
        <v>#N/A</v>
      </c>
      <c r="F440" s="42" t="e">
        <f>VLOOKUP(C440,【最新】商品一覧!C:M,4,FALSE)</f>
        <v>#N/A</v>
      </c>
      <c r="G440" s="43" t="e">
        <f>VLOOKUP(C440,【最新】商品一覧!C:M,5,FALSE)&amp;""</f>
        <v>#N/A</v>
      </c>
      <c r="H440" s="43" t="e">
        <f>VLOOKUP(C440,【最新】商品一覧!C:M,6,FALSE)&amp;""</f>
        <v>#N/A</v>
      </c>
      <c r="I440" s="42" t="e">
        <f>VLOOKUP(C440,【最新】商品一覧!C:M,7,FALSE)&amp;""</f>
        <v>#N/A</v>
      </c>
      <c r="J440" s="44" t="e">
        <f>VLOOKUP(C440,【最新】商品一覧!C:M,8,FALSE)</f>
        <v>#N/A</v>
      </c>
      <c r="K440" s="45" t="str">
        <f>IFERROR(VLOOKUP(テーブル17[[#This Row],[品番]],【最新】商品一覧!C:M,9,FALSE),"")</f>
        <v/>
      </c>
      <c r="L440" s="46" t="e">
        <f>VLOOKUP(C440,【最新】商品一覧!C:M,12,FALSE)&amp;""</f>
        <v>#N/A</v>
      </c>
    </row>
    <row r="441" spans="3:12">
      <c r="C441" s="180"/>
      <c r="D441" s="41" t="e">
        <f>VLOOKUP(C441,【最新】商品一覧!C:M,2,FALSE)</f>
        <v>#N/A</v>
      </c>
      <c r="E441" s="42" t="e">
        <f>VLOOKUP(C441,【最新】商品一覧!C:M,3,FALSE)</f>
        <v>#N/A</v>
      </c>
      <c r="F441" s="42" t="e">
        <f>VLOOKUP(C441,【最新】商品一覧!C:M,4,FALSE)</f>
        <v>#N/A</v>
      </c>
      <c r="G441" s="43" t="e">
        <f>VLOOKUP(C441,【最新】商品一覧!C:M,5,FALSE)&amp;""</f>
        <v>#N/A</v>
      </c>
      <c r="H441" s="43" t="e">
        <f>VLOOKUP(C441,【最新】商品一覧!C:M,6,FALSE)&amp;""</f>
        <v>#N/A</v>
      </c>
      <c r="I441" s="42" t="e">
        <f>VLOOKUP(C441,【最新】商品一覧!C:M,7,FALSE)&amp;""</f>
        <v>#N/A</v>
      </c>
      <c r="J441" s="44" t="e">
        <f>VLOOKUP(C441,【最新】商品一覧!C:M,8,FALSE)</f>
        <v>#N/A</v>
      </c>
      <c r="K441" s="45" t="str">
        <f>IFERROR(VLOOKUP(テーブル17[[#This Row],[品番]],【最新】商品一覧!C:M,9,FALSE),"")</f>
        <v/>
      </c>
      <c r="L441" s="46" t="e">
        <f>VLOOKUP(C441,【最新】商品一覧!C:M,12,FALSE)&amp;""</f>
        <v>#N/A</v>
      </c>
    </row>
    <row r="442" spans="3:12">
      <c r="C442" s="180"/>
      <c r="D442" s="41" t="e">
        <f>VLOOKUP(C442,【最新】商品一覧!C:M,2,FALSE)</f>
        <v>#N/A</v>
      </c>
      <c r="E442" s="42" t="e">
        <f>VLOOKUP(C442,【最新】商品一覧!C:M,3,FALSE)</f>
        <v>#N/A</v>
      </c>
      <c r="F442" s="42" t="e">
        <f>VLOOKUP(C442,【最新】商品一覧!C:M,4,FALSE)</f>
        <v>#N/A</v>
      </c>
      <c r="G442" s="43" t="e">
        <f>VLOOKUP(C442,【最新】商品一覧!C:M,5,FALSE)&amp;""</f>
        <v>#N/A</v>
      </c>
      <c r="H442" s="43" t="e">
        <f>VLOOKUP(C442,【最新】商品一覧!C:M,6,FALSE)&amp;""</f>
        <v>#N/A</v>
      </c>
      <c r="I442" s="42" t="e">
        <f>VLOOKUP(C442,【最新】商品一覧!C:M,7,FALSE)&amp;""</f>
        <v>#N/A</v>
      </c>
      <c r="J442" s="44" t="e">
        <f>VLOOKUP(C442,【最新】商品一覧!C:M,8,FALSE)</f>
        <v>#N/A</v>
      </c>
      <c r="K442" s="45" t="str">
        <f>IFERROR(VLOOKUP(テーブル17[[#This Row],[品番]],【最新】商品一覧!C:M,9,FALSE),"")</f>
        <v/>
      </c>
      <c r="L442" s="46" t="e">
        <f>VLOOKUP(C442,【最新】商品一覧!C:M,12,FALSE)&amp;""</f>
        <v>#N/A</v>
      </c>
    </row>
    <row r="443" spans="3:12">
      <c r="C443" s="180"/>
      <c r="D443" s="41" t="e">
        <f>VLOOKUP(C443,【最新】商品一覧!C:M,2,FALSE)</f>
        <v>#N/A</v>
      </c>
      <c r="E443" s="42" t="e">
        <f>VLOOKUP(C443,【最新】商品一覧!C:M,3,FALSE)</f>
        <v>#N/A</v>
      </c>
      <c r="F443" s="42" t="e">
        <f>VLOOKUP(C443,【最新】商品一覧!C:M,4,FALSE)</f>
        <v>#N/A</v>
      </c>
      <c r="G443" s="43" t="e">
        <f>VLOOKUP(C443,【最新】商品一覧!C:M,5,FALSE)&amp;""</f>
        <v>#N/A</v>
      </c>
      <c r="H443" s="43" t="e">
        <f>VLOOKUP(C443,【最新】商品一覧!C:M,6,FALSE)&amp;""</f>
        <v>#N/A</v>
      </c>
      <c r="I443" s="42" t="e">
        <f>VLOOKUP(C443,【最新】商品一覧!C:M,7,FALSE)&amp;""</f>
        <v>#N/A</v>
      </c>
      <c r="J443" s="44" t="e">
        <f>VLOOKUP(C443,【最新】商品一覧!C:M,8,FALSE)</f>
        <v>#N/A</v>
      </c>
      <c r="K443" s="45" t="str">
        <f>IFERROR(VLOOKUP(テーブル17[[#This Row],[品番]],【最新】商品一覧!C:M,9,FALSE),"")</f>
        <v/>
      </c>
      <c r="L443" s="46" t="e">
        <f>VLOOKUP(C443,【最新】商品一覧!C:M,12,FALSE)&amp;""</f>
        <v>#N/A</v>
      </c>
    </row>
    <row r="444" spans="3:12">
      <c r="C444" s="180"/>
      <c r="D444" s="41" t="e">
        <f>VLOOKUP(C444,【最新】商品一覧!C:M,2,FALSE)</f>
        <v>#N/A</v>
      </c>
      <c r="E444" s="42" t="e">
        <f>VLOOKUP(C444,【最新】商品一覧!C:M,3,FALSE)</f>
        <v>#N/A</v>
      </c>
      <c r="F444" s="42" t="e">
        <f>VLOOKUP(C444,【最新】商品一覧!C:M,4,FALSE)</f>
        <v>#N/A</v>
      </c>
      <c r="G444" s="43" t="e">
        <f>VLOOKUP(C444,【最新】商品一覧!C:M,5,FALSE)&amp;""</f>
        <v>#N/A</v>
      </c>
      <c r="H444" s="43" t="e">
        <f>VLOOKUP(C444,【最新】商品一覧!C:M,6,FALSE)&amp;""</f>
        <v>#N/A</v>
      </c>
      <c r="I444" s="42" t="e">
        <f>VLOOKUP(C444,【最新】商品一覧!C:M,7,FALSE)&amp;""</f>
        <v>#N/A</v>
      </c>
      <c r="J444" s="44" t="e">
        <f>VLOOKUP(C444,【最新】商品一覧!C:M,8,FALSE)</f>
        <v>#N/A</v>
      </c>
      <c r="K444" s="45" t="str">
        <f>IFERROR(VLOOKUP(テーブル17[[#This Row],[品番]],【最新】商品一覧!C:M,9,FALSE),"")</f>
        <v/>
      </c>
      <c r="L444" s="46" t="e">
        <f>VLOOKUP(C444,【最新】商品一覧!C:M,12,FALSE)&amp;""</f>
        <v>#N/A</v>
      </c>
    </row>
    <row r="445" spans="3:12">
      <c r="C445" s="180"/>
      <c r="D445" s="41" t="e">
        <f>VLOOKUP(C445,【最新】商品一覧!C:M,2,FALSE)</f>
        <v>#N/A</v>
      </c>
      <c r="E445" s="42" t="e">
        <f>VLOOKUP(C445,【最新】商品一覧!C:M,3,FALSE)</f>
        <v>#N/A</v>
      </c>
      <c r="F445" s="42" t="e">
        <f>VLOOKUP(C445,【最新】商品一覧!C:M,4,FALSE)</f>
        <v>#N/A</v>
      </c>
      <c r="G445" s="43" t="e">
        <f>VLOOKUP(C445,【最新】商品一覧!C:M,5,FALSE)&amp;""</f>
        <v>#N/A</v>
      </c>
      <c r="H445" s="43" t="e">
        <f>VLOOKUP(C445,【最新】商品一覧!C:M,6,FALSE)&amp;""</f>
        <v>#N/A</v>
      </c>
      <c r="I445" s="42" t="e">
        <f>VLOOKUP(C445,【最新】商品一覧!C:M,7,FALSE)&amp;""</f>
        <v>#N/A</v>
      </c>
      <c r="J445" s="44" t="e">
        <f>VLOOKUP(C445,【最新】商品一覧!C:M,8,FALSE)</f>
        <v>#N/A</v>
      </c>
      <c r="K445" s="45" t="str">
        <f>IFERROR(VLOOKUP(テーブル17[[#This Row],[品番]],【最新】商品一覧!C:M,9,FALSE),"")</f>
        <v/>
      </c>
      <c r="L445" s="46" t="e">
        <f>VLOOKUP(C445,【最新】商品一覧!C:M,12,FALSE)&amp;""</f>
        <v>#N/A</v>
      </c>
    </row>
    <row r="446" spans="3:12">
      <c r="C446" s="180"/>
      <c r="D446" s="41" t="e">
        <f>VLOOKUP(C446,【最新】商品一覧!C:M,2,FALSE)</f>
        <v>#N/A</v>
      </c>
      <c r="E446" s="42" t="e">
        <f>VLOOKUP(C446,【最新】商品一覧!C:M,3,FALSE)</f>
        <v>#N/A</v>
      </c>
      <c r="F446" s="42" t="e">
        <f>VLOOKUP(C446,【最新】商品一覧!C:M,4,FALSE)</f>
        <v>#N/A</v>
      </c>
      <c r="G446" s="43" t="e">
        <f>VLOOKUP(C446,【最新】商品一覧!C:M,5,FALSE)&amp;""</f>
        <v>#N/A</v>
      </c>
      <c r="H446" s="43" t="e">
        <f>VLOOKUP(C446,【最新】商品一覧!C:M,6,FALSE)&amp;""</f>
        <v>#N/A</v>
      </c>
      <c r="I446" s="42" t="e">
        <f>VLOOKUP(C446,【最新】商品一覧!C:M,7,FALSE)&amp;""</f>
        <v>#N/A</v>
      </c>
      <c r="J446" s="44" t="e">
        <f>VLOOKUP(C446,【最新】商品一覧!C:M,8,FALSE)</f>
        <v>#N/A</v>
      </c>
      <c r="K446" s="45" t="str">
        <f>IFERROR(VLOOKUP(テーブル17[[#This Row],[品番]],【最新】商品一覧!C:M,9,FALSE),"")</f>
        <v/>
      </c>
      <c r="L446" s="46" t="e">
        <f>VLOOKUP(C446,【最新】商品一覧!C:M,12,FALSE)&amp;""</f>
        <v>#N/A</v>
      </c>
    </row>
    <row r="447" spans="3:12">
      <c r="C447" s="180"/>
      <c r="D447" s="41" t="e">
        <f>VLOOKUP(C447,【最新】商品一覧!C:M,2,FALSE)</f>
        <v>#N/A</v>
      </c>
      <c r="E447" s="42" t="e">
        <f>VLOOKUP(C447,【最新】商品一覧!C:M,3,FALSE)</f>
        <v>#N/A</v>
      </c>
      <c r="F447" s="42" t="e">
        <f>VLOOKUP(C447,【最新】商品一覧!C:M,4,FALSE)</f>
        <v>#N/A</v>
      </c>
      <c r="G447" s="43" t="e">
        <f>VLOOKUP(C447,【最新】商品一覧!C:M,5,FALSE)&amp;""</f>
        <v>#N/A</v>
      </c>
      <c r="H447" s="43" t="e">
        <f>VLOOKUP(C447,【最新】商品一覧!C:M,6,FALSE)&amp;""</f>
        <v>#N/A</v>
      </c>
      <c r="I447" s="42" t="e">
        <f>VLOOKUP(C447,【最新】商品一覧!C:M,7,FALSE)&amp;""</f>
        <v>#N/A</v>
      </c>
      <c r="J447" s="44" t="e">
        <f>VLOOKUP(C447,【最新】商品一覧!C:M,8,FALSE)</f>
        <v>#N/A</v>
      </c>
      <c r="K447" s="45" t="str">
        <f>IFERROR(VLOOKUP(テーブル17[[#This Row],[品番]],【最新】商品一覧!C:M,9,FALSE),"")</f>
        <v/>
      </c>
      <c r="L447" s="46" t="e">
        <f>VLOOKUP(C447,【最新】商品一覧!C:M,12,FALSE)&amp;""</f>
        <v>#N/A</v>
      </c>
    </row>
    <row r="448" spans="3:12">
      <c r="C448" s="180"/>
      <c r="D448" s="41" t="e">
        <f>VLOOKUP(C448,【最新】商品一覧!C:M,2,FALSE)</f>
        <v>#N/A</v>
      </c>
      <c r="E448" s="42" t="e">
        <f>VLOOKUP(C448,【最新】商品一覧!C:M,3,FALSE)</f>
        <v>#N/A</v>
      </c>
      <c r="F448" s="42" t="e">
        <f>VLOOKUP(C448,【最新】商品一覧!C:M,4,FALSE)</f>
        <v>#N/A</v>
      </c>
      <c r="G448" s="43" t="e">
        <f>VLOOKUP(C448,【最新】商品一覧!C:M,5,FALSE)&amp;""</f>
        <v>#N/A</v>
      </c>
      <c r="H448" s="43" t="e">
        <f>VLOOKUP(C448,【最新】商品一覧!C:M,6,FALSE)&amp;""</f>
        <v>#N/A</v>
      </c>
      <c r="I448" s="42" t="e">
        <f>VLOOKUP(C448,【最新】商品一覧!C:M,7,FALSE)&amp;""</f>
        <v>#N/A</v>
      </c>
      <c r="J448" s="44" t="e">
        <f>VLOOKUP(C448,【最新】商品一覧!C:M,8,FALSE)</f>
        <v>#N/A</v>
      </c>
      <c r="K448" s="45" t="str">
        <f>IFERROR(VLOOKUP(テーブル17[[#This Row],[品番]],【最新】商品一覧!C:M,9,FALSE),"")</f>
        <v/>
      </c>
      <c r="L448" s="46" t="e">
        <f>VLOOKUP(C448,【最新】商品一覧!C:M,12,FALSE)&amp;""</f>
        <v>#N/A</v>
      </c>
    </row>
    <row r="449" spans="3:12">
      <c r="C449" s="180"/>
      <c r="D449" s="41" t="e">
        <f>VLOOKUP(C449,【最新】商品一覧!C:M,2,FALSE)</f>
        <v>#N/A</v>
      </c>
      <c r="E449" s="42" t="e">
        <f>VLOOKUP(C449,【最新】商品一覧!C:M,3,FALSE)</f>
        <v>#N/A</v>
      </c>
      <c r="F449" s="42" t="e">
        <f>VLOOKUP(C449,【最新】商品一覧!C:M,4,FALSE)</f>
        <v>#N/A</v>
      </c>
      <c r="G449" s="43" t="e">
        <f>VLOOKUP(C449,【最新】商品一覧!C:M,5,FALSE)&amp;""</f>
        <v>#N/A</v>
      </c>
      <c r="H449" s="43" t="e">
        <f>VLOOKUP(C449,【最新】商品一覧!C:M,6,FALSE)&amp;""</f>
        <v>#N/A</v>
      </c>
      <c r="I449" s="42" t="e">
        <f>VLOOKUP(C449,【最新】商品一覧!C:M,7,FALSE)&amp;""</f>
        <v>#N/A</v>
      </c>
      <c r="J449" s="44" t="e">
        <f>VLOOKUP(C449,【最新】商品一覧!C:M,8,FALSE)</f>
        <v>#N/A</v>
      </c>
      <c r="K449" s="45" t="str">
        <f>IFERROR(VLOOKUP(テーブル17[[#This Row],[品番]],【最新】商品一覧!C:M,9,FALSE),"")</f>
        <v/>
      </c>
      <c r="L449" s="46" t="e">
        <f>VLOOKUP(C449,【最新】商品一覧!C:M,12,FALSE)&amp;""</f>
        <v>#N/A</v>
      </c>
    </row>
    <row r="450" spans="3:12">
      <c r="C450" s="180"/>
      <c r="D450" s="41" t="e">
        <f>VLOOKUP(C450,【最新】商品一覧!C:M,2,FALSE)</f>
        <v>#N/A</v>
      </c>
      <c r="E450" s="42" t="e">
        <f>VLOOKUP(C450,【最新】商品一覧!C:M,3,FALSE)</f>
        <v>#N/A</v>
      </c>
      <c r="F450" s="42" t="e">
        <f>VLOOKUP(C450,【最新】商品一覧!C:M,4,FALSE)</f>
        <v>#N/A</v>
      </c>
      <c r="G450" s="43" t="e">
        <f>VLOOKUP(C450,【最新】商品一覧!C:M,5,FALSE)&amp;""</f>
        <v>#N/A</v>
      </c>
      <c r="H450" s="43" t="e">
        <f>VLOOKUP(C450,【最新】商品一覧!C:M,6,FALSE)&amp;""</f>
        <v>#N/A</v>
      </c>
      <c r="I450" s="42" t="e">
        <f>VLOOKUP(C450,【最新】商品一覧!C:M,7,FALSE)&amp;""</f>
        <v>#N/A</v>
      </c>
      <c r="J450" s="44" t="e">
        <f>VLOOKUP(C450,【最新】商品一覧!C:M,8,FALSE)</f>
        <v>#N/A</v>
      </c>
      <c r="K450" s="45" t="str">
        <f>IFERROR(VLOOKUP(テーブル17[[#This Row],[品番]],【最新】商品一覧!C:M,9,FALSE),"")</f>
        <v/>
      </c>
      <c r="L450" s="46" t="e">
        <f>VLOOKUP(C450,【最新】商品一覧!C:M,12,FALSE)&amp;""</f>
        <v>#N/A</v>
      </c>
    </row>
    <row r="451" spans="3:12">
      <c r="C451" s="180"/>
      <c r="D451" s="41" t="e">
        <f>VLOOKUP(C451,【最新】商品一覧!C:M,2,FALSE)</f>
        <v>#N/A</v>
      </c>
      <c r="E451" s="42" t="e">
        <f>VLOOKUP(C451,【最新】商品一覧!C:M,3,FALSE)</f>
        <v>#N/A</v>
      </c>
      <c r="F451" s="42" t="e">
        <f>VLOOKUP(C451,【最新】商品一覧!C:M,4,FALSE)</f>
        <v>#N/A</v>
      </c>
      <c r="G451" s="43" t="e">
        <f>VLOOKUP(C451,【最新】商品一覧!C:M,5,FALSE)&amp;""</f>
        <v>#N/A</v>
      </c>
      <c r="H451" s="43" t="e">
        <f>VLOOKUP(C451,【最新】商品一覧!C:M,6,FALSE)&amp;""</f>
        <v>#N/A</v>
      </c>
      <c r="I451" s="42" t="e">
        <f>VLOOKUP(C451,【最新】商品一覧!C:M,7,FALSE)&amp;""</f>
        <v>#N/A</v>
      </c>
      <c r="J451" s="44" t="e">
        <f>VLOOKUP(C451,【最新】商品一覧!C:M,8,FALSE)</f>
        <v>#N/A</v>
      </c>
      <c r="K451" s="45" t="str">
        <f>IFERROR(VLOOKUP(テーブル17[[#This Row],[品番]],【最新】商品一覧!C:M,9,FALSE),"")</f>
        <v/>
      </c>
      <c r="L451" s="46" t="e">
        <f>VLOOKUP(C451,【最新】商品一覧!C:M,12,FALSE)&amp;""</f>
        <v>#N/A</v>
      </c>
    </row>
    <row r="452" spans="3:12">
      <c r="C452" s="180"/>
      <c r="D452" s="41" t="e">
        <f>VLOOKUP(C452,【最新】商品一覧!C:M,2,FALSE)</f>
        <v>#N/A</v>
      </c>
      <c r="E452" s="42" t="e">
        <f>VLOOKUP(C452,【最新】商品一覧!C:M,3,FALSE)</f>
        <v>#N/A</v>
      </c>
      <c r="F452" s="42" t="e">
        <f>VLOOKUP(C452,【最新】商品一覧!C:M,4,FALSE)</f>
        <v>#N/A</v>
      </c>
      <c r="G452" s="43" t="e">
        <f>VLOOKUP(C452,【最新】商品一覧!C:M,5,FALSE)&amp;""</f>
        <v>#N/A</v>
      </c>
      <c r="H452" s="43" t="e">
        <f>VLOOKUP(C452,【最新】商品一覧!C:M,6,FALSE)&amp;""</f>
        <v>#N/A</v>
      </c>
      <c r="I452" s="42" t="e">
        <f>VLOOKUP(C452,【最新】商品一覧!C:M,7,FALSE)&amp;""</f>
        <v>#N/A</v>
      </c>
      <c r="J452" s="44" t="e">
        <f>VLOOKUP(C452,【最新】商品一覧!C:M,8,FALSE)</f>
        <v>#N/A</v>
      </c>
      <c r="K452" s="45" t="str">
        <f>IFERROR(VLOOKUP(テーブル17[[#This Row],[品番]],【最新】商品一覧!C:M,9,FALSE),"")</f>
        <v/>
      </c>
      <c r="L452" s="46" t="e">
        <f>VLOOKUP(C452,【最新】商品一覧!C:M,12,FALSE)&amp;""</f>
        <v>#N/A</v>
      </c>
    </row>
    <row r="453" spans="3:12">
      <c r="C453" s="180"/>
      <c r="D453" s="41" t="e">
        <f>VLOOKUP(C453,【最新】商品一覧!C:M,2,FALSE)</f>
        <v>#N/A</v>
      </c>
      <c r="E453" s="42" t="e">
        <f>VLOOKUP(C453,【最新】商品一覧!C:M,3,FALSE)</f>
        <v>#N/A</v>
      </c>
      <c r="F453" s="42" t="e">
        <f>VLOOKUP(C453,【最新】商品一覧!C:M,4,FALSE)</f>
        <v>#N/A</v>
      </c>
      <c r="G453" s="43" t="e">
        <f>VLOOKUP(C453,【最新】商品一覧!C:M,5,FALSE)&amp;""</f>
        <v>#N/A</v>
      </c>
      <c r="H453" s="43" t="e">
        <f>VLOOKUP(C453,【最新】商品一覧!C:M,6,FALSE)&amp;""</f>
        <v>#N/A</v>
      </c>
      <c r="I453" s="42" t="e">
        <f>VLOOKUP(C453,【最新】商品一覧!C:M,7,FALSE)&amp;""</f>
        <v>#N/A</v>
      </c>
      <c r="J453" s="44" t="e">
        <f>VLOOKUP(C453,【最新】商品一覧!C:M,8,FALSE)</f>
        <v>#N/A</v>
      </c>
      <c r="K453" s="45" t="str">
        <f>IFERROR(VLOOKUP(テーブル17[[#This Row],[品番]],【最新】商品一覧!C:M,9,FALSE),"")</f>
        <v/>
      </c>
      <c r="L453" s="46" t="e">
        <f>VLOOKUP(C453,【最新】商品一覧!C:M,12,FALSE)&amp;""</f>
        <v>#N/A</v>
      </c>
    </row>
    <row r="454" spans="3:12">
      <c r="C454" s="180"/>
      <c r="D454" s="41" t="e">
        <f>VLOOKUP(C454,【最新】商品一覧!C:M,2,FALSE)</f>
        <v>#N/A</v>
      </c>
      <c r="E454" s="42" t="e">
        <f>VLOOKUP(C454,【最新】商品一覧!C:M,3,FALSE)</f>
        <v>#N/A</v>
      </c>
      <c r="F454" s="42" t="e">
        <f>VLOOKUP(C454,【最新】商品一覧!C:M,4,FALSE)</f>
        <v>#N/A</v>
      </c>
      <c r="G454" s="43" t="e">
        <f>VLOOKUP(C454,【最新】商品一覧!C:M,5,FALSE)&amp;""</f>
        <v>#N/A</v>
      </c>
      <c r="H454" s="43" t="e">
        <f>VLOOKUP(C454,【最新】商品一覧!C:M,6,FALSE)&amp;""</f>
        <v>#N/A</v>
      </c>
      <c r="I454" s="42" t="e">
        <f>VLOOKUP(C454,【最新】商品一覧!C:M,7,FALSE)&amp;""</f>
        <v>#N/A</v>
      </c>
      <c r="J454" s="44" t="e">
        <f>VLOOKUP(C454,【最新】商品一覧!C:M,8,FALSE)</f>
        <v>#N/A</v>
      </c>
      <c r="K454" s="45" t="str">
        <f>IFERROR(VLOOKUP(テーブル17[[#This Row],[品番]],【最新】商品一覧!C:M,9,FALSE),"")</f>
        <v/>
      </c>
      <c r="L454" s="46" t="e">
        <f>VLOOKUP(C454,【最新】商品一覧!C:M,12,FALSE)&amp;""</f>
        <v>#N/A</v>
      </c>
    </row>
    <row r="455" spans="3:12">
      <c r="C455" s="180"/>
      <c r="D455" s="41" t="e">
        <f>VLOOKUP(C455,【最新】商品一覧!C:M,2,FALSE)</f>
        <v>#N/A</v>
      </c>
      <c r="E455" s="42" t="e">
        <f>VLOOKUP(C455,【最新】商品一覧!C:M,3,FALSE)</f>
        <v>#N/A</v>
      </c>
      <c r="F455" s="42" t="e">
        <f>VLOOKUP(C455,【最新】商品一覧!C:M,4,FALSE)</f>
        <v>#N/A</v>
      </c>
      <c r="G455" s="43" t="e">
        <f>VLOOKUP(C455,【最新】商品一覧!C:M,5,FALSE)&amp;""</f>
        <v>#N/A</v>
      </c>
      <c r="H455" s="43" t="e">
        <f>VLOOKUP(C455,【最新】商品一覧!C:M,6,FALSE)&amp;""</f>
        <v>#N/A</v>
      </c>
      <c r="I455" s="42" t="e">
        <f>VLOOKUP(C455,【最新】商品一覧!C:M,7,FALSE)&amp;""</f>
        <v>#N/A</v>
      </c>
      <c r="J455" s="44" t="e">
        <f>VLOOKUP(C455,【最新】商品一覧!C:M,8,FALSE)</f>
        <v>#N/A</v>
      </c>
      <c r="K455" s="45" t="str">
        <f>IFERROR(VLOOKUP(テーブル17[[#This Row],[品番]],【最新】商品一覧!C:M,9,FALSE),"")</f>
        <v/>
      </c>
      <c r="L455" s="46" t="e">
        <f>VLOOKUP(C455,【最新】商品一覧!C:M,12,FALSE)&amp;""</f>
        <v>#N/A</v>
      </c>
    </row>
    <row r="456" spans="3:12">
      <c r="C456" s="180"/>
      <c r="D456" s="41" t="e">
        <f>VLOOKUP(C456,【最新】商品一覧!C:M,2,FALSE)</f>
        <v>#N/A</v>
      </c>
      <c r="E456" s="42" t="e">
        <f>VLOOKUP(C456,【最新】商品一覧!C:M,3,FALSE)</f>
        <v>#N/A</v>
      </c>
      <c r="F456" s="42" t="e">
        <f>VLOOKUP(C456,【最新】商品一覧!C:M,4,FALSE)</f>
        <v>#N/A</v>
      </c>
      <c r="G456" s="43" t="e">
        <f>VLOOKUP(C456,【最新】商品一覧!C:M,5,FALSE)&amp;""</f>
        <v>#N/A</v>
      </c>
      <c r="H456" s="43" t="e">
        <f>VLOOKUP(C456,【最新】商品一覧!C:M,6,FALSE)&amp;""</f>
        <v>#N/A</v>
      </c>
      <c r="I456" s="42" t="e">
        <f>VLOOKUP(C456,【最新】商品一覧!C:M,7,FALSE)&amp;""</f>
        <v>#N/A</v>
      </c>
      <c r="J456" s="44" t="e">
        <f>VLOOKUP(C456,【最新】商品一覧!C:M,8,FALSE)</f>
        <v>#N/A</v>
      </c>
      <c r="K456" s="45" t="str">
        <f>IFERROR(VLOOKUP(テーブル17[[#This Row],[品番]],【最新】商品一覧!C:M,9,FALSE),"")</f>
        <v/>
      </c>
      <c r="L456" s="46" t="e">
        <f>VLOOKUP(C456,【最新】商品一覧!C:M,12,FALSE)&amp;""</f>
        <v>#N/A</v>
      </c>
    </row>
    <row r="457" spans="3:12">
      <c r="C457" s="180"/>
      <c r="D457" s="41" t="e">
        <f>VLOOKUP(C457,【最新】商品一覧!C:M,2,FALSE)</f>
        <v>#N/A</v>
      </c>
      <c r="E457" s="42" t="e">
        <f>VLOOKUP(C457,【最新】商品一覧!C:M,3,FALSE)</f>
        <v>#N/A</v>
      </c>
      <c r="F457" s="42" t="e">
        <f>VLOOKUP(C457,【最新】商品一覧!C:M,4,FALSE)</f>
        <v>#N/A</v>
      </c>
      <c r="G457" s="43" t="e">
        <f>VLOOKUP(C457,【最新】商品一覧!C:M,5,FALSE)&amp;""</f>
        <v>#N/A</v>
      </c>
      <c r="H457" s="43" t="e">
        <f>VLOOKUP(C457,【最新】商品一覧!C:M,6,FALSE)&amp;""</f>
        <v>#N/A</v>
      </c>
      <c r="I457" s="42" t="e">
        <f>VLOOKUP(C457,【最新】商品一覧!C:M,7,FALSE)&amp;""</f>
        <v>#N/A</v>
      </c>
      <c r="J457" s="44" t="e">
        <f>VLOOKUP(C457,【最新】商品一覧!C:M,8,FALSE)</f>
        <v>#N/A</v>
      </c>
      <c r="K457" s="45" t="str">
        <f>IFERROR(VLOOKUP(テーブル17[[#This Row],[品番]],【最新】商品一覧!C:M,9,FALSE),"")</f>
        <v/>
      </c>
      <c r="L457" s="46" t="e">
        <f>VLOOKUP(C457,【最新】商品一覧!C:M,12,FALSE)&amp;""</f>
        <v>#N/A</v>
      </c>
    </row>
    <row r="458" spans="3:12">
      <c r="C458" s="180"/>
      <c r="D458" s="41" t="e">
        <f>VLOOKUP(C458,【最新】商品一覧!C:M,2,FALSE)</f>
        <v>#N/A</v>
      </c>
      <c r="E458" s="42" t="e">
        <f>VLOOKUP(C458,【最新】商品一覧!C:M,3,FALSE)</f>
        <v>#N/A</v>
      </c>
      <c r="F458" s="42" t="e">
        <f>VLOOKUP(C458,【最新】商品一覧!C:M,4,FALSE)</f>
        <v>#N/A</v>
      </c>
      <c r="G458" s="43" t="e">
        <f>VLOOKUP(C458,【最新】商品一覧!C:M,5,FALSE)&amp;""</f>
        <v>#N/A</v>
      </c>
      <c r="H458" s="43" t="e">
        <f>VLOOKUP(C458,【最新】商品一覧!C:M,6,FALSE)&amp;""</f>
        <v>#N/A</v>
      </c>
      <c r="I458" s="42" t="e">
        <f>VLOOKUP(C458,【最新】商品一覧!C:M,7,FALSE)&amp;""</f>
        <v>#N/A</v>
      </c>
      <c r="J458" s="44" t="e">
        <f>VLOOKUP(C458,【最新】商品一覧!C:M,8,FALSE)</f>
        <v>#N/A</v>
      </c>
      <c r="K458" s="45" t="str">
        <f>IFERROR(VLOOKUP(テーブル17[[#This Row],[品番]],【最新】商品一覧!C:M,9,FALSE),"")</f>
        <v/>
      </c>
      <c r="L458" s="46" t="e">
        <f>VLOOKUP(C458,【最新】商品一覧!C:M,12,FALSE)&amp;""</f>
        <v>#N/A</v>
      </c>
    </row>
    <row r="459" spans="3:12">
      <c r="C459" s="180"/>
      <c r="D459" s="41" t="e">
        <f>VLOOKUP(C459,【最新】商品一覧!C:M,2,FALSE)</f>
        <v>#N/A</v>
      </c>
      <c r="E459" s="42" t="e">
        <f>VLOOKUP(C459,【最新】商品一覧!C:M,3,FALSE)</f>
        <v>#N/A</v>
      </c>
      <c r="F459" s="42" t="e">
        <f>VLOOKUP(C459,【最新】商品一覧!C:M,4,FALSE)</f>
        <v>#N/A</v>
      </c>
      <c r="G459" s="43" t="e">
        <f>VLOOKUP(C459,【最新】商品一覧!C:M,5,FALSE)&amp;""</f>
        <v>#N/A</v>
      </c>
      <c r="H459" s="43" t="e">
        <f>VLOOKUP(C459,【最新】商品一覧!C:M,6,FALSE)&amp;""</f>
        <v>#N/A</v>
      </c>
      <c r="I459" s="42" t="e">
        <f>VLOOKUP(C459,【最新】商品一覧!C:M,7,FALSE)&amp;""</f>
        <v>#N/A</v>
      </c>
      <c r="J459" s="44" t="e">
        <f>VLOOKUP(C459,【最新】商品一覧!C:M,8,FALSE)</f>
        <v>#N/A</v>
      </c>
      <c r="K459" s="45" t="str">
        <f>IFERROR(VLOOKUP(テーブル17[[#This Row],[品番]],【最新】商品一覧!C:M,9,FALSE),"")</f>
        <v/>
      </c>
      <c r="L459" s="46" t="e">
        <f>VLOOKUP(C459,【最新】商品一覧!C:M,12,FALSE)&amp;""</f>
        <v>#N/A</v>
      </c>
    </row>
    <row r="460" spans="3:12">
      <c r="C460" s="180"/>
      <c r="D460" s="41" t="e">
        <f>VLOOKUP(C460,【最新】商品一覧!C:M,2,FALSE)</f>
        <v>#N/A</v>
      </c>
      <c r="E460" s="42" t="e">
        <f>VLOOKUP(C460,【最新】商品一覧!C:M,3,FALSE)</f>
        <v>#N/A</v>
      </c>
      <c r="F460" s="42" t="e">
        <f>VLOOKUP(C460,【最新】商品一覧!C:M,4,FALSE)</f>
        <v>#N/A</v>
      </c>
      <c r="G460" s="43" t="e">
        <f>VLOOKUP(C460,【最新】商品一覧!C:M,5,FALSE)&amp;""</f>
        <v>#N/A</v>
      </c>
      <c r="H460" s="43" t="e">
        <f>VLOOKUP(C460,【最新】商品一覧!C:M,6,FALSE)&amp;""</f>
        <v>#N/A</v>
      </c>
      <c r="I460" s="42" t="e">
        <f>VLOOKUP(C460,【最新】商品一覧!C:M,7,FALSE)&amp;""</f>
        <v>#N/A</v>
      </c>
      <c r="J460" s="44" t="e">
        <f>VLOOKUP(C460,【最新】商品一覧!C:M,8,FALSE)</f>
        <v>#N/A</v>
      </c>
      <c r="K460" s="45" t="str">
        <f>IFERROR(VLOOKUP(テーブル17[[#This Row],[品番]],【最新】商品一覧!C:M,9,FALSE),"")</f>
        <v/>
      </c>
      <c r="L460" s="46" t="e">
        <f>VLOOKUP(C460,【最新】商品一覧!C:M,12,FALSE)&amp;""</f>
        <v>#N/A</v>
      </c>
    </row>
    <row r="461" spans="3:12">
      <c r="C461" s="180"/>
      <c r="D461" s="41" t="e">
        <f>VLOOKUP(C461,【最新】商品一覧!C:M,2,FALSE)</f>
        <v>#N/A</v>
      </c>
      <c r="E461" s="42" t="e">
        <f>VLOOKUP(C461,【最新】商品一覧!C:M,3,FALSE)</f>
        <v>#N/A</v>
      </c>
      <c r="F461" s="42" t="e">
        <f>VLOOKUP(C461,【最新】商品一覧!C:M,4,FALSE)</f>
        <v>#N/A</v>
      </c>
      <c r="G461" s="43" t="e">
        <f>VLOOKUP(C461,【最新】商品一覧!C:M,5,FALSE)&amp;""</f>
        <v>#N/A</v>
      </c>
      <c r="H461" s="43" t="e">
        <f>VLOOKUP(C461,【最新】商品一覧!C:M,6,FALSE)&amp;""</f>
        <v>#N/A</v>
      </c>
      <c r="I461" s="42" t="e">
        <f>VLOOKUP(C461,【最新】商品一覧!C:M,7,FALSE)&amp;""</f>
        <v>#N/A</v>
      </c>
      <c r="J461" s="44" t="e">
        <f>VLOOKUP(C461,【最新】商品一覧!C:M,8,FALSE)</f>
        <v>#N/A</v>
      </c>
      <c r="K461" s="45" t="str">
        <f>IFERROR(VLOOKUP(テーブル17[[#This Row],[品番]],【最新】商品一覧!C:M,9,FALSE),"")</f>
        <v/>
      </c>
      <c r="L461" s="46" t="e">
        <f>VLOOKUP(C461,【最新】商品一覧!C:M,12,FALSE)&amp;""</f>
        <v>#N/A</v>
      </c>
    </row>
    <row r="462" spans="3:12">
      <c r="C462" s="180"/>
      <c r="D462" s="41" t="e">
        <f>VLOOKUP(C462,【最新】商品一覧!C:M,2,FALSE)</f>
        <v>#N/A</v>
      </c>
      <c r="E462" s="42" t="e">
        <f>VLOOKUP(C462,【最新】商品一覧!C:M,3,FALSE)</f>
        <v>#N/A</v>
      </c>
      <c r="F462" s="42" t="e">
        <f>VLOOKUP(C462,【最新】商品一覧!C:M,4,FALSE)</f>
        <v>#N/A</v>
      </c>
      <c r="G462" s="43" t="e">
        <f>VLOOKUP(C462,【最新】商品一覧!C:M,5,FALSE)&amp;""</f>
        <v>#N/A</v>
      </c>
      <c r="H462" s="43" t="e">
        <f>VLOOKUP(C462,【最新】商品一覧!C:M,6,FALSE)&amp;""</f>
        <v>#N/A</v>
      </c>
      <c r="I462" s="42" t="e">
        <f>VLOOKUP(C462,【最新】商品一覧!C:M,7,FALSE)&amp;""</f>
        <v>#N/A</v>
      </c>
      <c r="J462" s="44" t="e">
        <f>VLOOKUP(C462,【最新】商品一覧!C:M,8,FALSE)</f>
        <v>#N/A</v>
      </c>
      <c r="K462" s="45" t="str">
        <f>IFERROR(VLOOKUP(テーブル17[[#This Row],[品番]],【最新】商品一覧!C:M,9,FALSE),"")</f>
        <v/>
      </c>
      <c r="L462" s="46" t="e">
        <f>VLOOKUP(C462,【最新】商品一覧!C:M,12,FALSE)&amp;""</f>
        <v>#N/A</v>
      </c>
    </row>
    <row r="463" spans="3:12">
      <c r="C463" s="180"/>
      <c r="D463" s="41" t="e">
        <f>VLOOKUP(C463,【最新】商品一覧!C:M,2,FALSE)</f>
        <v>#N/A</v>
      </c>
      <c r="E463" s="42" t="e">
        <f>VLOOKUP(C463,【最新】商品一覧!C:M,3,FALSE)</f>
        <v>#N/A</v>
      </c>
      <c r="F463" s="42" t="e">
        <f>VLOOKUP(C463,【最新】商品一覧!C:M,4,FALSE)</f>
        <v>#N/A</v>
      </c>
      <c r="G463" s="43" t="e">
        <f>VLOOKUP(C463,【最新】商品一覧!C:M,5,FALSE)&amp;""</f>
        <v>#N/A</v>
      </c>
      <c r="H463" s="43" t="e">
        <f>VLOOKUP(C463,【最新】商品一覧!C:M,6,FALSE)&amp;""</f>
        <v>#N/A</v>
      </c>
      <c r="I463" s="42" t="e">
        <f>VLOOKUP(C463,【最新】商品一覧!C:M,7,FALSE)&amp;""</f>
        <v>#N/A</v>
      </c>
      <c r="J463" s="44" t="e">
        <f>VLOOKUP(C463,【最新】商品一覧!C:M,8,FALSE)</f>
        <v>#N/A</v>
      </c>
      <c r="K463" s="45" t="str">
        <f>IFERROR(VLOOKUP(テーブル17[[#This Row],[品番]],【最新】商品一覧!C:M,9,FALSE),"")</f>
        <v/>
      </c>
      <c r="L463" s="46" t="e">
        <f>VLOOKUP(C463,【最新】商品一覧!C:M,12,FALSE)&amp;""</f>
        <v>#N/A</v>
      </c>
    </row>
    <row r="464" spans="3:12">
      <c r="C464" s="180"/>
      <c r="D464" s="41" t="e">
        <f>VLOOKUP(C464,【最新】商品一覧!C:M,2,FALSE)</f>
        <v>#N/A</v>
      </c>
      <c r="E464" s="42" t="e">
        <f>VLOOKUP(C464,【最新】商品一覧!C:M,3,FALSE)</f>
        <v>#N/A</v>
      </c>
      <c r="F464" s="42" t="e">
        <f>VLOOKUP(C464,【最新】商品一覧!C:M,4,FALSE)</f>
        <v>#N/A</v>
      </c>
      <c r="G464" s="43" t="e">
        <f>VLOOKUP(C464,【最新】商品一覧!C:M,5,FALSE)&amp;""</f>
        <v>#N/A</v>
      </c>
      <c r="H464" s="43" t="e">
        <f>VLOOKUP(C464,【最新】商品一覧!C:M,6,FALSE)&amp;""</f>
        <v>#N/A</v>
      </c>
      <c r="I464" s="42" t="e">
        <f>VLOOKUP(C464,【最新】商品一覧!C:M,7,FALSE)&amp;""</f>
        <v>#N/A</v>
      </c>
      <c r="J464" s="44" t="e">
        <f>VLOOKUP(C464,【最新】商品一覧!C:M,8,FALSE)</f>
        <v>#N/A</v>
      </c>
      <c r="K464" s="45" t="str">
        <f>IFERROR(VLOOKUP(テーブル17[[#This Row],[品番]],【最新】商品一覧!C:M,9,FALSE),"")</f>
        <v/>
      </c>
      <c r="L464" s="46" t="e">
        <f>VLOOKUP(C464,【最新】商品一覧!C:M,12,FALSE)&amp;""</f>
        <v>#N/A</v>
      </c>
    </row>
    <row r="465" spans="3:12">
      <c r="C465" s="180"/>
      <c r="D465" s="41" t="e">
        <f>VLOOKUP(C465,【最新】商品一覧!C:M,2,FALSE)</f>
        <v>#N/A</v>
      </c>
      <c r="E465" s="42" t="e">
        <f>VLOOKUP(C465,【最新】商品一覧!C:M,3,FALSE)</f>
        <v>#N/A</v>
      </c>
      <c r="F465" s="42" t="e">
        <f>VLOOKUP(C465,【最新】商品一覧!C:M,4,FALSE)</f>
        <v>#N/A</v>
      </c>
      <c r="G465" s="43" t="e">
        <f>VLOOKUP(C465,【最新】商品一覧!C:M,5,FALSE)&amp;""</f>
        <v>#N/A</v>
      </c>
      <c r="H465" s="43" t="e">
        <f>VLOOKUP(C465,【最新】商品一覧!C:M,6,FALSE)&amp;""</f>
        <v>#N/A</v>
      </c>
      <c r="I465" s="42" t="e">
        <f>VLOOKUP(C465,【最新】商品一覧!C:M,7,FALSE)&amp;""</f>
        <v>#N/A</v>
      </c>
      <c r="J465" s="44" t="e">
        <f>VLOOKUP(C465,【最新】商品一覧!C:M,8,FALSE)</f>
        <v>#N/A</v>
      </c>
      <c r="K465" s="45" t="str">
        <f>IFERROR(VLOOKUP(テーブル17[[#This Row],[品番]],【最新】商品一覧!C:M,9,FALSE),"")</f>
        <v/>
      </c>
      <c r="L465" s="46" t="e">
        <f>VLOOKUP(C465,【最新】商品一覧!C:M,12,FALSE)&amp;""</f>
        <v>#N/A</v>
      </c>
    </row>
    <row r="466" spans="3:12">
      <c r="C466" s="180"/>
      <c r="D466" s="41" t="e">
        <f>VLOOKUP(C466,【最新】商品一覧!C:M,2,FALSE)</f>
        <v>#N/A</v>
      </c>
      <c r="E466" s="42" t="e">
        <f>VLOOKUP(C466,【最新】商品一覧!C:M,3,FALSE)</f>
        <v>#N/A</v>
      </c>
      <c r="F466" s="42" t="e">
        <f>VLOOKUP(C466,【最新】商品一覧!C:M,4,FALSE)</f>
        <v>#N/A</v>
      </c>
      <c r="G466" s="43" t="e">
        <f>VLOOKUP(C466,【最新】商品一覧!C:M,5,FALSE)&amp;""</f>
        <v>#N/A</v>
      </c>
      <c r="H466" s="43" t="e">
        <f>VLOOKUP(C466,【最新】商品一覧!C:M,6,FALSE)&amp;""</f>
        <v>#N/A</v>
      </c>
      <c r="I466" s="42" t="e">
        <f>VLOOKUP(C466,【最新】商品一覧!C:M,7,FALSE)&amp;""</f>
        <v>#N/A</v>
      </c>
      <c r="J466" s="44" t="e">
        <f>VLOOKUP(C466,【最新】商品一覧!C:M,8,FALSE)</f>
        <v>#N/A</v>
      </c>
      <c r="K466" s="45" t="str">
        <f>IFERROR(VLOOKUP(テーブル17[[#This Row],[品番]],【最新】商品一覧!C:M,9,FALSE),"")</f>
        <v/>
      </c>
      <c r="L466" s="46" t="e">
        <f>VLOOKUP(C466,【最新】商品一覧!C:M,12,FALSE)&amp;""</f>
        <v>#N/A</v>
      </c>
    </row>
    <row r="467" spans="3:12">
      <c r="C467" s="180"/>
      <c r="D467" s="41" t="e">
        <f>VLOOKUP(C467,【最新】商品一覧!C:M,2,FALSE)</f>
        <v>#N/A</v>
      </c>
      <c r="E467" s="42" t="e">
        <f>VLOOKUP(C467,【最新】商品一覧!C:M,3,FALSE)</f>
        <v>#N/A</v>
      </c>
      <c r="F467" s="42" t="e">
        <f>VLOOKUP(C467,【最新】商品一覧!C:M,4,FALSE)</f>
        <v>#N/A</v>
      </c>
      <c r="G467" s="43" t="e">
        <f>VLOOKUP(C467,【最新】商品一覧!C:M,5,FALSE)&amp;""</f>
        <v>#N/A</v>
      </c>
      <c r="H467" s="43" t="e">
        <f>VLOOKUP(C467,【最新】商品一覧!C:M,6,FALSE)&amp;""</f>
        <v>#N/A</v>
      </c>
      <c r="I467" s="42" t="e">
        <f>VLOOKUP(C467,【最新】商品一覧!C:M,7,FALSE)&amp;""</f>
        <v>#N/A</v>
      </c>
      <c r="J467" s="44" t="e">
        <f>VLOOKUP(C467,【最新】商品一覧!C:M,8,FALSE)</f>
        <v>#N/A</v>
      </c>
      <c r="K467" s="45" t="str">
        <f>IFERROR(VLOOKUP(テーブル17[[#This Row],[品番]],【最新】商品一覧!C:M,9,FALSE),"")</f>
        <v/>
      </c>
      <c r="L467" s="46" t="e">
        <f>VLOOKUP(C467,【最新】商品一覧!C:M,12,FALSE)&amp;""</f>
        <v>#N/A</v>
      </c>
    </row>
    <row r="468" spans="3:12">
      <c r="C468" s="180"/>
      <c r="D468" s="41" t="e">
        <f>VLOOKUP(C468,【最新】商品一覧!C:M,2,FALSE)</f>
        <v>#N/A</v>
      </c>
      <c r="E468" s="42" t="e">
        <f>VLOOKUP(C468,【最新】商品一覧!C:M,3,FALSE)</f>
        <v>#N/A</v>
      </c>
      <c r="F468" s="42" t="e">
        <f>VLOOKUP(C468,【最新】商品一覧!C:M,4,FALSE)</f>
        <v>#N/A</v>
      </c>
      <c r="G468" s="43" t="e">
        <f>VLOOKUP(C468,【最新】商品一覧!C:M,5,FALSE)&amp;""</f>
        <v>#N/A</v>
      </c>
      <c r="H468" s="43" t="e">
        <f>VLOOKUP(C468,【最新】商品一覧!C:M,6,FALSE)&amp;""</f>
        <v>#N/A</v>
      </c>
      <c r="I468" s="42" t="e">
        <f>VLOOKUP(C468,【最新】商品一覧!C:M,7,FALSE)&amp;""</f>
        <v>#N/A</v>
      </c>
      <c r="J468" s="44" t="e">
        <f>VLOOKUP(C468,【最新】商品一覧!C:M,8,FALSE)</f>
        <v>#N/A</v>
      </c>
      <c r="K468" s="45" t="str">
        <f>IFERROR(VLOOKUP(テーブル17[[#This Row],[品番]],【最新】商品一覧!C:M,9,FALSE),"")</f>
        <v/>
      </c>
      <c r="L468" s="46" t="e">
        <f>VLOOKUP(C468,【最新】商品一覧!C:M,12,FALSE)&amp;""</f>
        <v>#N/A</v>
      </c>
    </row>
    <row r="469" spans="3:12">
      <c r="C469" s="180"/>
      <c r="D469" s="41" t="e">
        <f>VLOOKUP(C469,【最新】商品一覧!C:M,2,FALSE)</f>
        <v>#N/A</v>
      </c>
      <c r="E469" s="42" t="e">
        <f>VLOOKUP(C469,【最新】商品一覧!C:M,3,FALSE)</f>
        <v>#N/A</v>
      </c>
      <c r="F469" s="42" t="e">
        <f>VLOOKUP(C469,【最新】商品一覧!C:M,4,FALSE)</f>
        <v>#N/A</v>
      </c>
      <c r="G469" s="43" t="e">
        <f>VLOOKUP(C469,【最新】商品一覧!C:M,5,FALSE)&amp;""</f>
        <v>#N/A</v>
      </c>
      <c r="H469" s="43" t="e">
        <f>VLOOKUP(C469,【最新】商品一覧!C:M,6,FALSE)&amp;""</f>
        <v>#N/A</v>
      </c>
      <c r="I469" s="42" t="e">
        <f>VLOOKUP(C469,【最新】商品一覧!C:M,7,FALSE)&amp;""</f>
        <v>#N/A</v>
      </c>
      <c r="J469" s="44" t="e">
        <f>VLOOKUP(C469,【最新】商品一覧!C:M,8,FALSE)</f>
        <v>#N/A</v>
      </c>
      <c r="K469" s="45" t="str">
        <f>IFERROR(VLOOKUP(テーブル17[[#This Row],[品番]],【最新】商品一覧!C:M,9,FALSE),"")</f>
        <v/>
      </c>
      <c r="L469" s="46" t="e">
        <f>VLOOKUP(C469,【最新】商品一覧!C:M,12,FALSE)&amp;""</f>
        <v>#N/A</v>
      </c>
    </row>
    <row r="470" spans="3:12">
      <c r="C470" s="180"/>
      <c r="D470" s="41" t="e">
        <f>VLOOKUP(C470,【最新】商品一覧!C:M,2,FALSE)</f>
        <v>#N/A</v>
      </c>
      <c r="E470" s="42" t="e">
        <f>VLOOKUP(C470,【最新】商品一覧!C:M,3,FALSE)</f>
        <v>#N/A</v>
      </c>
      <c r="F470" s="42" t="e">
        <f>VLOOKUP(C470,【最新】商品一覧!C:M,4,FALSE)</f>
        <v>#N/A</v>
      </c>
      <c r="G470" s="43" t="e">
        <f>VLOOKUP(C470,【最新】商品一覧!C:M,5,FALSE)&amp;""</f>
        <v>#N/A</v>
      </c>
      <c r="H470" s="43" t="e">
        <f>VLOOKUP(C470,【最新】商品一覧!C:M,6,FALSE)&amp;""</f>
        <v>#N/A</v>
      </c>
      <c r="I470" s="42" t="e">
        <f>VLOOKUP(C470,【最新】商品一覧!C:M,7,FALSE)&amp;""</f>
        <v>#N/A</v>
      </c>
      <c r="J470" s="44" t="e">
        <f>VLOOKUP(C470,【最新】商品一覧!C:M,8,FALSE)</f>
        <v>#N/A</v>
      </c>
      <c r="K470" s="45" t="str">
        <f>IFERROR(VLOOKUP(テーブル17[[#This Row],[品番]],【最新】商品一覧!C:M,9,FALSE),"")</f>
        <v/>
      </c>
      <c r="L470" s="46" t="e">
        <f>VLOOKUP(C470,【最新】商品一覧!C:M,12,FALSE)&amp;""</f>
        <v>#N/A</v>
      </c>
    </row>
    <row r="471" spans="3:12">
      <c r="C471" s="180"/>
      <c r="D471" s="41" t="e">
        <f>VLOOKUP(C471,【最新】商品一覧!C:M,2,FALSE)</f>
        <v>#N/A</v>
      </c>
      <c r="E471" s="42" t="e">
        <f>VLOOKUP(C471,【最新】商品一覧!C:M,3,FALSE)</f>
        <v>#N/A</v>
      </c>
      <c r="F471" s="42" t="e">
        <f>VLOOKUP(C471,【最新】商品一覧!C:M,4,FALSE)</f>
        <v>#N/A</v>
      </c>
      <c r="G471" s="43" t="e">
        <f>VLOOKUP(C471,【最新】商品一覧!C:M,5,FALSE)&amp;""</f>
        <v>#N/A</v>
      </c>
      <c r="H471" s="43" t="e">
        <f>VLOOKUP(C471,【最新】商品一覧!C:M,6,FALSE)&amp;""</f>
        <v>#N/A</v>
      </c>
      <c r="I471" s="42" t="e">
        <f>VLOOKUP(C471,【最新】商品一覧!C:M,7,FALSE)&amp;""</f>
        <v>#N/A</v>
      </c>
      <c r="J471" s="44" t="e">
        <f>VLOOKUP(C471,【最新】商品一覧!C:M,8,FALSE)</f>
        <v>#N/A</v>
      </c>
      <c r="K471" s="45" t="str">
        <f>IFERROR(VLOOKUP(テーブル17[[#This Row],[品番]],【最新】商品一覧!C:M,9,FALSE),"")</f>
        <v/>
      </c>
      <c r="L471" s="46" t="e">
        <f>VLOOKUP(C471,【最新】商品一覧!C:M,12,FALSE)&amp;""</f>
        <v>#N/A</v>
      </c>
    </row>
    <row r="472" spans="3:12">
      <c r="C472" s="180"/>
      <c r="D472" s="41" t="e">
        <f>VLOOKUP(C472,【最新】商品一覧!C:M,2,FALSE)</f>
        <v>#N/A</v>
      </c>
      <c r="E472" s="42" t="e">
        <f>VLOOKUP(C472,【最新】商品一覧!C:M,3,FALSE)</f>
        <v>#N/A</v>
      </c>
      <c r="F472" s="42" t="e">
        <f>VLOOKUP(C472,【最新】商品一覧!C:M,4,FALSE)</f>
        <v>#N/A</v>
      </c>
      <c r="G472" s="43" t="e">
        <f>VLOOKUP(C472,【最新】商品一覧!C:M,5,FALSE)&amp;""</f>
        <v>#N/A</v>
      </c>
      <c r="H472" s="43" t="e">
        <f>VLOOKUP(C472,【最新】商品一覧!C:M,6,FALSE)&amp;""</f>
        <v>#N/A</v>
      </c>
      <c r="I472" s="42" t="e">
        <f>VLOOKUP(C472,【最新】商品一覧!C:M,7,FALSE)&amp;""</f>
        <v>#N/A</v>
      </c>
      <c r="J472" s="44" t="e">
        <f>VLOOKUP(C472,【最新】商品一覧!C:M,8,FALSE)</f>
        <v>#N/A</v>
      </c>
      <c r="K472" s="45" t="str">
        <f>IFERROR(VLOOKUP(テーブル17[[#This Row],[品番]],【最新】商品一覧!C:M,9,FALSE),"")</f>
        <v/>
      </c>
      <c r="L472" s="46" t="e">
        <f>VLOOKUP(C472,【最新】商品一覧!C:M,12,FALSE)&amp;""</f>
        <v>#N/A</v>
      </c>
    </row>
    <row r="473" spans="3:12">
      <c r="C473" s="180"/>
      <c r="D473" s="41" t="e">
        <f>VLOOKUP(C473,【最新】商品一覧!C:M,2,FALSE)</f>
        <v>#N/A</v>
      </c>
      <c r="E473" s="42" t="e">
        <f>VLOOKUP(C473,【最新】商品一覧!C:M,3,FALSE)</f>
        <v>#N/A</v>
      </c>
      <c r="F473" s="42" t="e">
        <f>VLOOKUP(C473,【最新】商品一覧!C:M,4,FALSE)</f>
        <v>#N/A</v>
      </c>
      <c r="G473" s="43" t="e">
        <f>VLOOKUP(C473,【最新】商品一覧!C:M,5,FALSE)&amp;""</f>
        <v>#N/A</v>
      </c>
      <c r="H473" s="43" t="e">
        <f>VLOOKUP(C473,【最新】商品一覧!C:M,6,FALSE)&amp;""</f>
        <v>#N/A</v>
      </c>
      <c r="I473" s="42" t="e">
        <f>VLOOKUP(C473,【最新】商品一覧!C:M,7,FALSE)&amp;""</f>
        <v>#N/A</v>
      </c>
      <c r="J473" s="44" t="e">
        <f>VLOOKUP(C473,【最新】商品一覧!C:M,8,FALSE)</f>
        <v>#N/A</v>
      </c>
      <c r="K473" s="45" t="str">
        <f>IFERROR(VLOOKUP(テーブル17[[#This Row],[品番]],【最新】商品一覧!C:M,9,FALSE),"")</f>
        <v/>
      </c>
      <c r="L473" s="46" t="e">
        <f>VLOOKUP(C473,【最新】商品一覧!C:M,12,FALSE)&amp;""</f>
        <v>#N/A</v>
      </c>
    </row>
    <row r="474" spans="3:12">
      <c r="C474" s="180"/>
      <c r="D474" s="41" t="e">
        <f>VLOOKUP(C474,【最新】商品一覧!C:M,2,FALSE)</f>
        <v>#N/A</v>
      </c>
      <c r="E474" s="42" t="e">
        <f>VLOOKUP(C474,【最新】商品一覧!C:M,3,FALSE)</f>
        <v>#N/A</v>
      </c>
      <c r="F474" s="42" t="e">
        <f>VLOOKUP(C474,【最新】商品一覧!C:M,4,FALSE)</f>
        <v>#N/A</v>
      </c>
      <c r="G474" s="43" t="e">
        <f>VLOOKUP(C474,【最新】商品一覧!C:M,5,FALSE)&amp;""</f>
        <v>#N/A</v>
      </c>
      <c r="H474" s="43" t="e">
        <f>VLOOKUP(C474,【最新】商品一覧!C:M,6,FALSE)&amp;""</f>
        <v>#N/A</v>
      </c>
      <c r="I474" s="42" t="e">
        <f>VLOOKUP(C474,【最新】商品一覧!C:M,7,FALSE)&amp;""</f>
        <v>#N/A</v>
      </c>
      <c r="J474" s="44" t="e">
        <f>VLOOKUP(C474,【最新】商品一覧!C:M,8,FALSE)</f>
        <v>#N/A</v>
      </c>
      <c r="K474" s="45" t="str">
        <f>IFERROR(VLOOKUP(テーブル17[[#This Row],[品番]],【最新】商品一覧!C:M,9,FALSE),"")</f>
        <v/>
      </c>
      <c r="L474" s="46" t="e">
        <f>VLOOKUP(C474,【最新】商品一覧!C:M,12,FALSE)&amp;""</f>
        <v>#N/A</v>
      </c>
    </row>
    <row r="475" spans="3:12">
      <c r="C475" s="180"/>
      <c r="D475" s="41" t="e">
        <f>VLOOKUP(C475,【最新】商品一覧!C:M,2,FALSE)</f>
        <v>#N/A</v>
      </c>
      <c r="E475" s="42" t="e">
        <f>VLOOKUP(C475,【最新】商品一覧!C:M,3,FALSE)</f>
        <v>#N/A</v>
      </c>
      <c r="F475" s="42" t="e">
        <f>VLOOKUP(C475,【最新】商品一覧!C:M,4,FALSE)</f>
        <v>#N/A</v>
      </c>
      <c r="G475" s="43" t="e">
        <f>VLOOKUP(C475,【最新】商品一覧!C:M,5,FALSE)&amp;""</f>
        <v>#N/A</v>
      </c>
      <c r="H475" s="43" t="e">
        <f>VLOOKUP(C475,【最新】商品一覧!C:M,6,FALSE)&amp;""</f>
        <v>#N/A</v>
      </c>
      <c r="I475" s="42" t="e">
        <f>VLOOKUP(C475,【最新】商品一覧!C:M,7,FALSE)&amp;""</f>
        <v>#N/A</v>
      </c>
      <c r="J475" s="44" t="e">
        <f>VLOOKUP(C475,【最新】商品一覧!C:M,8,FALSE)</f>
        <v>#N/A</v>
      </c>
      <c r="K475" s="45" t="str">
        <f>IFERROR(VLOOKUP(テーブル17[[#This Row],[品番]],【最新】商品一覧!C:M,9,FALSE),"")</f>
        <v/>
      </c>
      <c r="L475" s="46" t="e">
        <f>VLOOKUP(C475,【最新】商品一覧!C:M,12,FALSE)&amp;""</f>
        <v>#N/A</v>
      </c>
    </row>
    <row r="476" spans="3:12">
      <c r="C476" s="180"/>
      <c r="D476" s="41" t="e">
        <f>VLOOKUP(C476,【最新】商品一覧!C:M,2,FALSE)</f>
        <v>#N/A</v>
      </c>
      <c r="E476" s="42" t="e">
        <f>VLOOKUP(C476,【最新】商品一覧!C:M,3,FALSE)</f>
        <v>#N/A</v>
      </c>
      <c r="F476" s="42" t="e">
        <f>VLOOKUP(C476,【最新】商品一覧!C:M,4,FALSE)</f>
        <v>#N/A</v>
      </c>
      <c r="G476" s="43" t="e">
        <f>VLOOKUP(C476,【最新】商品一覧!C:M,5,FALSE)&amp;""</f>
        <v>#N/A</v>
      </c>
      <c r="H476" s="43" t="e">
        <f>VLOOKUP(C476,【最新】商品一覧!C:M,6,FALSE)&amp;""</f>
        <v>#N/A</v>
      </c>
      <c r="I476" s="42" t="e">
        <f>VLOOKUP(C476,【最新】商品一覧!C:M,7,FALSE)&amp;""</f>
        <v>#N/A</v>
      </c>
      <c r="J476" s="44" t="e">
        <f>VLOOKUP(C476,【最新】商品一覧!C:M,8,FALSE)</f>
        <v>#N/A</v>
      </c>
      <c r="K476" s="45" t="str">
        <f>IFERROR(VLOOKUP(テーブル17[[#This Row],[品番]],【最新】商品一覧!C:M,9,FALSE),"")</f>
        <v/>
      </c>
      <c r="L476" s="46" t="e">
        <f>VLOOKUP(C476,【最新】商品一覧!C:M,12,FALSE)&amp;""</f>
        <v>#N/A</v>
      </c>
    </row>
    <row r="477" spans="3:12">
      <c r="C477" s="180"/>
      <c r="D477" s="41" t="e">
        <f>VLOOKUP(C477,【最新】商品一覧!C:M,2,FALSE)</f>
        <v>#N/A</v>
      </c>
      <c r="E477" s="42" t="e">
        <f>VLOOKUP(C477,【最新】商品一覧!C:M,3,FALSE)</f>
        <v>#N/A</v>
      </c>
      <c r="F477" s="42" t="e">
        <f>VLOOKUP(C477,【最新】商品一覧!C:M,4,FALSE)</f>
        <v>#N/A</v>
      </c>
      <c r="G477" s="43" t="e">
        <f>VLOOKUP(C477,【最新】商品一覧!C:M,5,FALSE)&amp;""</f>
        <v>#N/A</v>
      </c>
      <c r="H477" s="43" t="e">
        <f>VLOOKUP(C477,【最新】商品一覧!C:M,6,FALSE)&amp;""</f>
        <v>#N/A</v>
      </c>
      <c r="I477" s="42" t="e">
        <f>VLOOKUP(C477,【最新】商品一覧!C:M,7,FALSE)&amp;""</f>
        <v>#N/A</v>
      </c>
      <c r="J477" s="44" t="e">
        <f>VLOOKUP(C477,【最新】商品一覧!C:M,8,FALSE)</f>
        <v>#N/A</v>
      </c>
      <c r="K477" s="45" t="str">
        <f>IFERROR(VLOOKUP(テーブル17[[#This Row],[品番]],【最新】商品一覧!C:M,9,FALSE),"")</f>
        <v/>
      </c>
      <c r="L477" s="46" t="e">
        <f>VLOOKUP(C477,【最新】商品一覧!C:M,12,FALSE)&amp;""</f>
        <v>#N/A</v>
      </c>
    </row>
    <row r="478" spans="3:12">
      <c r="C478" s="180"/>
      <c r="D478" s="41" t="e">
        <f>VLOOKUP(C478,【最新】商品一覧!C:M,2,FALSE)</f>
        <v>#N/A</v>
      </c>
      <c r="E478" s="42" t="e">
        <f>VLOOKUP(C478,【最新】商品一覧!C:M,3,FALSE)</f>
        <v>#N/A</v>
      </c>
      <c r="F478" s="42" t="e">
        <f>VLOOKUP(C478,【最新】商品一覧!C:M,4,FALSE)</f>
        <v>#N/A</v>
      </c>
      <c r="G478" s="43" t="e">
        <f>VLOOKUP(C478,【最新】商品一覧!C:M,5,FALSE)&amp;""</f>
        <v>#N/A</v>
      </c>
      <c r="H478" s="43" t="e">
        <f>VLOOKUP(C478,【最新】商品一覧!C:M,6,FALSE)&amp;""</f>
        <v>#N/A</v>
      </c>
      <c r="I478" s="42" t="e">
        <f>VLOOKUP(C478,【最新】商品一覧!C:M,7,FALSE)&amp;""</f>
        <v>#N/A</v>
      </c>
      <c r="J478" s="44" t="e">
        <f>VLOOKUP(C478,【最新】商品一覧!C:M,8,FALSE)</f>
        <v>#N/A</v>
      </c>
      <c r="K478" s="45" t="str">
        <f>IFERROR(VLOOKUP(テーブル17[[#This Row],[品番]],【最新】商品一覧!C:M,9,FALSE),"")</f>
        <v/>
      </c>
      <c r="L478" s="46" t="e">
        <f>VLOOKUP(C478,【最新】商品一覧!C:M,12,FALSE)&amp;""</f>
        <v>#N/A</v>
      </c>
    </row>
    <row r="479" spans="3:12">
      <c r="C479" s="180"/>
      <c r="D479" s="41" t="e">
        <f>VLOOKUP(C479,【最新】商品一覧!C:M,2,FALSE)</f>
        <v>#N/A</v>
      </c>
      <c r="E479" s="42" t="e">
        <f>VLOOKUP(C479,【最新】商品一覧!C:M,3,FALSE)</f>
        <v>#N/A</v>
      </c>
      <c r="F479" s="42" t="e">
        <f>VLOOKUP(C479,【最新】商品一覧!C:M,4,FALSE)</f>
        <v>#N/A</v>
      </c>
      <c r="G479" s="43" t="e">
        <f>VLOOKUP(C479,【最新】商品一覧!C:M,5,FALSE)&amp;""</f>
        <v>#N/A</v>
      </c>
      <c r="H479" s="43" t="e">
        <f>VLOOKUP(C479,【最新】商品一覧!C:M,6,FALSE)&amp;""</f>
        <v>#N/A</v>
      </c>
      <c r="I479" s="42" t="e">
        <f>VLOOKUP(C479,【最新】商品一覧!C:M,7,FALSE)&amp;""</f>
        <v>#N/A</v>
      </c>
      <c r="J479" s="44" t="e">
        <f>VLOOKUP(C479,【最新】商品一覧!C:M,8,FALSE)</f>
        <v>#N/A</v>
      </c>
      <c r="K479" s="45" t="str">
        <f>IFERROR(VLOOKUP(テーブル17[[#This Row],[品番]],【最新】商品一覧!C:M,9,FALSE),"")</f>
        <v/>
      </c>
      <c r="L479" s="46" t="e">
        <f>VLOOKUP(C479,【最新】商品一覧!C:M,12,FALSE)&amp;""</f>
        <v>#N/A</v>
      </c>
    </row>
    <row r="480" spans="3:12">
      <c r="C480" s="180"/>
      <c r="D480" s="41" t="e">
        <f>VLOOKUP(C480,【最新】商品一覧!C:M,2,FALSE)</f>
        <v>#N/A</v>
      </c>
      <c r="E480" s="42" t="e">
        <f>VLOOKUP(C480,【最新】商品一覧!C:M,3,FALSE)</f>
        <v>#N/A</v>
      </c>
      <c r="F480" s="42" t="e">
        <f>VLOOKUP(C480,【最新】商品一覧!C:M,4,FALSE)</f>
        <v>#N/A</v>
      </c>
      <c r="G480" s="43" t="e">
        <f>VLOOKUP(C480,【最新】商品一覧!C:M,5,FALSE)&amp;""</f>
        <v>#N/A</v>
      </c>
      <c r="H480" s="43" t="e">
        <f>VLOOKUP(C480,【最新】商品一覧!C:M,6,FALSE)&amp;""</f>
        <v>#N/A</v>
      </c>
      <c r="I480" s="42" t="e">
        <f>VLOOKUP(C480,【最新】商品一覧!C:M,7,FALSE)&amp;""</f>
        <v>#N/A</v>
      </c>
      <c r="J480" s="44" t="e">
        <f>VLOOKUP(C480,【最新】商品一覧!C:M,8,FALSE)</f>
        <v>#N/A</v>
      </c>
      <c r="K480" s="45" t="str">
        <f>IFERROR(VLOOKUP(テーブル17[[#This Row],[品番]],【最新】商品一覧!C:M,9,FALSE),"")</f>
        <v/>
      </c>
      <c r="L480" s="46" t="e">
        <f>VLOOKUP(C480,【最新】商品一覧!C:M,12,FALSE)&amp;""</f>
        <v>#N/A</v>
      </c>
    </row>
    <row r="481" spans="3:12">
      <c r="C481" s="180"/>
      <c r="D481" s="41" t="e">
        <f>VLOOKUP(C481,【最新】商品一覧!C:M,2,FALSE)</f>
        <v>#N/A</v>
      </c>
      <c r="E481" s="42" t="e">
        <f>VLOOKUP(C481,【最新】商品一覧!C:M,3,FALSE)</f>
        <v>#N/A</v>
      </c>
      <c r="F481" s="42" t="e">
        <f>VLOOKUP(C481,【最新】商品一覧!C:M,4,FALSE)</f>
        <v>#N/A</v>
      </c>
      <c r="G481" s="43" t="e">
        <f>VLOOKUP(C481,【最新】商品一覧!C:M,5,FALSE)&amp;""</f>
        <v>#N/A</v>
      </c>
      <c r="H481" s="43" t="e">
        <f>VLOOKUP(C481,【最新】商品一覧!C:M,6,FALSE)&amp;""</f>
        <v>#N/A</v>
      </c>
      <c r="I481" s="42" t="e">
        <f>VLOOKUP(C481,【最新】商品一覧!C:M,7,FALSE)&amp;""</f>
        <v>#N/A</v>
      </c>
      <c r="J481" s="44" t="e">
        <f>VLOOKUP(C481,【最新】商品一覧!C:M,8,FALSE)</f>
        <v>#N/A</v>
      </c>
      <c r="K481" s="45" t="str">
        <f>IFERROR(VLOOKUP(テーブル17[[#This Row],[品番]],【最新】商品一覧!C:M,9,FALSE),"")</f>
        <v/>
      </c>
      <c r="L481" s="46" t="e">
        <f>VLOOKUP(C481,【最新】商品一覧!C:M,12,FALSE)&amp;""</f>
        <v>#N/A</v>
      </c>
    </row>
    <row r="482" spans="3:12">
      <c r="C482" s="180"/>
      <c r="D482" s="41" t="e">
        <f>VLOOKUP(C482,【最新】商品一覧!C:M,2,FALSE)</f>
        <v>#N/A</v>
      </c>
      <c r="E482" s="42" t="e">
        <f>VLOOKUP(C482,【最新】商品一覧!C:M,3,FALSE)</f>
        <v>#N/A</v>
      </c>
      <c r="F482" s="42" t="e">
        <f>VLOOKUP(C482,【最新】商品一覧!C:M,4,FALSE)</f>
        <v>#N/A</v>
      </c>
      <c r="G482" s="43" t="e">
        <f>VLOOKUP(C482,【最新】商品一覧!C:M,5,FALSE)&amp;""</f>
        <v>#N/A</v>
      </c>
      <c r="H482" s="43" t="e">
        <f>VLOOKUP(C482,【最新】商品一覧!C:M,6,FALSE)&amp;""</f>
        <v>#N/A</v>
      </c>
      <c r="I482" s="42" t="e">
        <f>VLOOKUP(C482,【最新】商品一覧!C:M,7,FALSE)&amp;""</f>
        <v>#N/A</v>
      </c>
      <c r="J482" s="44" t="e">
        <f>VLOOKUP(C482,【最新】商品一覧!C:M,8,FALSE)</f>
        <v>#N/A</v>
      </c>
      <c r="K482" s="45" t="str">
        <f>IFERROR(VLOOKUP(テーブル17[[#This Row],[品番]],【最新】商品一覧!C:M,9,FALSE),"")</f>
        <v/>
      </c>
      <c r="L482" s="46" t="e">
        <f>VLOOKUP(C482,【最新】商品一覧!C:M,12,FALSE)&amp;""</f>
        <v>#N/A</v>
      </c>
    </row>
    <row r="483" spans="3:12">
      <c r="C483" s="180"/>
      <c r="D483" s="41" t="e">
        <f>VLOOKUP(C483,【最新】商品一覧!C:M,2,FALSE)</f>
        <v>#N/A</v>
      </c>
      <c r="E483" s="42" t="e">
        <f>VLOOKUP(C483,【最新】商品一覧!C:M,3,FALSE)</f>
        <v>#N/A</v>
      </c>
      <c r="F483" s="42" t="e">
        <f>VLOOKUP(C483,【最新】商品一覧!C:M,4,FALSE)</f>
        <v>#N/A</v>
      </c>
      <c r="G483" s="43" t="e">
        <f>VLOOKUP(C483,【最新】商品一覧!C:M,5,FALSE)&amp;""</f>
        <v>#N/A</v>
      </c>
      <c r="H483" s="43" t="e">
        <f>VLOOKUP(C483,【最新】商品一覧!C:M,6,FALSE)&amp;""</f>
        <v>#N/A</v>
      </c>
      <c r="I483" s="42" t="e">
        <f>VLOOKUP(C483,【最新】商品一覧!C:M,7,FALSE)&amp;""</f>
        <v>#N/A</v>
      </c>
      <c r="J483" s="44" t="e">
        <f>VLOOKUP(C483,【最新】商品一覧!C:M,8,FALSE)</f>
        <v>#N/A</v>
      </c>
      <c r="K483" s="45" t="str">
        <f>IFERROR(VLOOKUP(テーブル17[[#This Row],[品番]],【最新】商品一覧!C:M,9,FALSE),"")</f>
        <v/>
      </c>
      <c r="L483" s="46" t="e">
        <f>VLOOKUP(C483,【最新】商品一覧!C:M,12,FALSE)&amp;""</f>
        <v>#N/A</v>
      </c>
    </row>
    <row r="484" spans="3:12">
      <c r="C484" s="180"/>
      <c r="D484" s="41" t="e">
        <f>VLOOKUP(C484,【最新】商品一覧!C:M,2,FALSE)</f>
        <v>#N/A</v>
      </c>
      <c r="E484" s="42" t="e">
        <f>VLOOKUP(C484,【最新】商品一覧!C:M,3,FALSE)</f>
        <v>#N/A</v>
      </c>
      <c r="F484" s="42" t="e">
        <f>VLOOKUP(C484,【最新】商品一覧!C:M,4,FALSE)</f>
        <v>#N/A</v>
      </c>
      <c r="G484" s="43" t="e">
        <f>VLOOKUP(C484,【最新】商品一覧!C:M,5,FALSE)&amp;""</f>
        <v>#N/A</v>
      </c>
      <c r="H484" s="43" t="e">
        <f>VLOOKUP(C484,【最新】商品一覧!C:M,6,FALSE)&amp;""</f>
        <v>#N/A</v>
      </c>
      <c r="I484" s="42" t="e">
        <f>VLOOKUP(C484,【最新】商品一覧!C:M,7,FALSE)&amp;""</f>
        <v>#N/A</v>
      </c>
      <c r="J484" s="44" t="e">
        <f>VLOOKUP(C484,【最新】商品一覧!C:M,8,FALSE)</f>
        <v>#N/A</v>
      </c>
      <c r="K484" s="45" t="str">
        <f>IFERROR(VLOOKUP(テーブル17[[#This Row],[品番]],【最新】商品一覧!C:M,9,FALSE),"")</f>
        <v/>
      </c>
      <c r="L484" s="46" t="e">
        <f>VLOOKUP(C484,【最新】商品一覧!C:M,12,FALSE)&amp;""</f>
        <v>#N/A</v>
      </c>
    </row>
    <row r="485" spans="3:12">
      <c r="C485" s="180"/>
      <c r="D485" s="41" t="e">
        <f>VLOOKUP(C485,【最新】商品一覧!C:M,2,FALSE)</f>
        <v>#N/A</v>
      </c>
      <c r="E485" s="42" t="e">
        <f>VLOOKUP(C485,【最新】商品一覧!C:M,3,FALSE)</f>
        <v>#N/A</v>
      </c>
      <c r="F485" s="42" t="e">
        <f>VLOOKUP(C485,【最新】商品一覧!C:M,4,FALSE)</f>
        <v>#N/A</v>
      </c>
      <c r="G485" s="43" t="e">
        <f>VLOOKUP(C485,【最新】商品一覧!C:M,5,FALSE)&amp;""</f>
        <v>#N/A</v>
      </c>
      <c r="H485" s="43" t="e">
        <f>VLOOKUP(C485,【最新】商品一覧!C:M,6,FALSE)&amp;""</f>
        <v>#N/A</v>
      </c>
      <c r="I485" s="42" t="e">
        <f>VLOOKUP(C485,【最新】商品一覧!C:M,7,FALSE)&amp;""</f>
        <v>#N/A</v>
      </c>
      <c r="J485" s="44" t="e">
        <f>VLOOKUP(C485,【最新】商品一覧!C:M,8,FALSE)</f>
        <v>#N/A</v>
      </c>
      <c r="K485" s="45" t="str">
        <f>IFERROR(VLOOKUP(テーブル17[[#This Row],[品番]],【最新】商品一覧!C:M,9,FALSE),"")</f>
        <v/>
      </c>
      <c r="L485" s="46" t="e">
        <f>VLOOKUP(C485,【最新】商品一覧!C:M,12,FALSE)&amp;""</f>
        <v>#N/A</v>
      </c>
    </row>
    <row r="486" spans="3:12">
      <c r="C486" s="180"/>
      <c r="D486" s="41" t="e">
        <f>VLOOKUP(C486,【最新】商品一覧!C:M,2,FALSE)</f>
        <v>#N/A</v>
      </c>
      <c r="E486" s="42" t="e">
        <f>VLOOKUP(C486,【最新】商品一覧!C:M,3,FALSE)</f>
        <v>#N/A</v>
      </c>
      <c r="F486" s="42" t="e">
        <f>VLOOKUP(C486,【最新】商品一覧!C:M,4,FALSE)</f>
        <v>#N/A</v>
      </c>
      <c r="G486" s="43" t="e">
        <f>VLOOKUP(C486,【最新】商品一覧!C:M,5,FALSE)&amp;""</f>
        <v>#N/A</v>
      </c>
      <c r="H486" s="43" t="e">
        <f>VLOOKUP(C486,【最新】商品一覧!C:M,6,FALSE)&amp;""</f>
        <v>#N/A</v>
      </c>
      <c r="I486" s="42" t="e">
        <f>VLOOKUP(C486,【最新】商品一覧!C:M,7,FALSE)&amp;""</f>
        <v>#N/A</v>
      </c>
      <c r="J486" s="44" t="e">
        <f>VLOOKUP(C486,【最新】商品一覧!C:M,8,FALSE)</f>
        <v>#N/A</v>
      </c>
      <c r="K486" s="45" t="str">
        <f>IFERROR(VLOOKUP(テーブル17[[#This Row],[品番]],【最新】商品一覧!C:M,9,FALSE),"")</f>
        <v/>
      </c>
      <c r="L486" s="46" t="e">
        <f>VLOOKUP(C486,【最新】商品一覧!C:M,12,FALSE)&amp;""</f>
        <v>#N/A</v>
      </c>
    </row>
    <row r="487" spans="3:12">
      <c r="C487" s="180"/>
      <c r="D487" s="41" t="e">
        <f>VLOOKUP(C487,【最新】商品一覧!C:M,2,FALSE)</f>
        <v>#N/A</v>
      </c>
      <c r="E487" s="42" t="e">
        <f>VLOOKUP(C487,【最新】商品一覧!C:M,3,FALSE)</f>
        <v>#N/A</v>
      </c>
      <c r="F487" s="42" t="e">
        <f>VLOOKUP(C487,【最新】商品一覧!C:M,4,FALSE)</f>
        <v>#N/A</v>
      </c>
      <c r="G487" s="43" t="e">
        <f>VLOOKUP(C487,【最新】商品一覧!C:M,5,FALSE)&amp;""</f>
        <v>#N/A</v>
      </c>
      <c r="H487" s="43" t="e">
        <f>VLOOKUP(C487,【最新】商品一覧!C:M,6,FALSE)&amp;""</f>
        <v>#N/A</v>
      </c>
      <c r="I487" s="42" t="e">
        <f>VLOOKUP(C487,【最新】商品一覧!C:M,7,FALSE)&amp;""</f>
        <v>#N/A</v>
      </c>
      <c r="J487" s="44" t="e">
        <f>VLOOKUP(C487,【最新】商品一覧!C:M,8,FALSE)</f>
        <v>#N/A</v>
      </c>
      <c r="K487" s="45" t="str">
        <f>IFERROR(VLOOKUP(テーブル17[[#This Row],[品番]],【最新】商品一覧!C:M,9,FALSE),"")</f>
        <v/>
      </c>
      <c r="L487" s="46" t="e">
        <f>VLOOKUP(C487,【最新】商品一覧!C:M,12,FALSE)&amp;""</f>
        <v>#N/A</v>
      </c>
    </row>
    <row r="488" spans="3:12">
      <c r="C488" s="180"/>
      <c r="D488" s="41" t="e">
        <f>VLOOKUP(C488,【最新】商品一覧!C:M,2,FALSE)</f>
        <v>#N/A</v>
      </c>
      <c r="E488" s="42" t="e">
        <f>VLOOKUP(C488,【最新】商品一覧!C:M,3,FALSE)</f>
        <v>#N/A</v>
      </c>
      <c r="F488" s="42" t="e">
        <f>VLOOKUP(C488,【最新】商品一覧!C:M,4,FALSE)</f>
        <v>#N/A</v>
      </c>
      <c r="G488" s="43" t="e">
        <f>VLOOKUP(C488,【最新】商品一覧!C:M,5,FALSE)&amp;""</f>
        <v>#N/A</v>
      </c>
      <c r="H488" s="43" t="e">
        <f>VLOOKUP(C488,【最新】商品一覧!C:M,6,FALSE)&amp;""</f>
        <v>#N/A</v>
      </c>
      <c r="I488" s="42" t="e">
        <f>VLOOKUP(C488,【最新】商品一覧!C:M,7,FALSE)&amp;""</f>
        <v>#N/A</v>
      </c>
      <c r="J488" s="44" t="e">
        <f>VLOOKUP(C488,【最新】商品一覧!C:M,8,FALSE)</f>
        <v>#N/A</v>
      </c>
      <c r="K488" s="45" t="str">
        <f>IFERROR(VLOOKUP(テーブル17[[#This Row],[品番]],【最新】商品一覧!C:M,9,FALSE),"")</f>
        <v/>
      </c>
      <c r="L488" s="46" t="e">
        <f>VLOOKUP(C488,【最新】商品一覧!C:M,12,FALSE)&amp;""</f>
        <v>#N/A</v>
      </c>
    </row>
  </sheetData>
  <phoneticPr fontId="4"/>
  <dataValidations count="1">
    <dataValidation imeMode="disabled" allowBlank="1" showInputMessage="1" showErrorMessage="1" sqref="C3:C134 C137:C1048576"/>
  </dataValidations>
  <pageMargins left="0.7" right="0.7" top="0.75" bottom="0.75" header="0.3" footer="0.3"/>
  <pageSetup paperSize="9" scale="23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X2170"/>
  <sheetViews>
    <sheetView zoomScale="70" zoomScaleNormal="70" workbookViewId="0">
      <pane xSplit="2" ySplit="2" topLeftCell="C3" activePane="bottomRight" state="frozen"/>
      <selection activeCell="F34" sqref="F34"/>
      <selection pane="topRight" activeCell="F34" sqref="F34"/>
      <selection pane="bottomLeft" activeCell="F34" sqref="F34"/>
      <selection pane="bottomRight" activeCell="B3" sqref="B3"/>
    </sheetView>
  </sheetViews>
  <sheetFormatPr defaultRowHeight="21" customHeight="1"/>
  <cols>
    <col min="1" max="1" width="4.1875" customWidth="1"/>
    <col min="2" max="2" width="5.6875" customWidth="1"/>
    <col min="3" max="3" width="10.1875" style="55" customWidth="1"/>
    <col min="4" max="4" width="24.125" customWidth="1"/>
    <col min="5" max="5" width="26" customWidth="1"/>
    <col min="6" max="6" width="34.125" customWidth="1"/>
    <col min="7" max="7" width="8.625" customWidth="1"/>
    <col min="8" max="8" width="5.125" customWidth="1"/>
    <col min="9" max="9" width="30.6875" customWidth="1"/>
    <col min="10" max="10" width="14.1875" customWidth="1"/>
    <col min="11" max="11" width="14.1875" style="49" customWidth="1"/>
    <col min="12" max="12" width="14.6875" customWidth="1"/>
    <col min="13" max="13" width="16.5" customWidth="1"/>
  </cols>
  <sheetData>
    <row r="2" spans="2:13" s="13" customFormat="1" ht="35.25">
      <c r="B2" s="75" t="s">
        <v>185</v>
      </c>
      <c r="C2" s="56" t="s">
        <v>0</v>
      </c>
      <c r="D2" s="57" t="s">
        <v>152</v>
      </c>
      <c r="E2" s="7" t="s">
        <v>186</v>
      </c>
      <c r="F2" s="7" t="s">
        <v>1</v>
      </c>
      <c r="G2" s="8" t="s">
        <v>187</v>
      </c>
      <c r="H2" s="8" t="s">
        <v>188</v>
      </c>
      <c r="I2" s="9" t="s">
        <v>189</v>
      </c>
      <c r="J2" s="10" t="s">
        <v>2716</v>
      </c>
      <c r="K2" s="10" t="s">
        <v>2717</v>
      </c>
      <c r="L2" s="11" t="s">
        <v>190</v>
      </c>
      <c r="M2" s="12" t="s">
        <v>191</v>
      </c>
    </row>
    <row r="3" spans="2:13" s="20" customFormat="1" ht="21" customHeight="1">
      <c r="B3" s="14"/>
      <c r="C3" s="51">
        <v>110</v>
      </c>
      <c r="D3" s="15" t="s">
        <v>1558</v>
      </c>
      <c r="E3" s="16" t="s">
        <v>1586</v>
      </c>
      <c r="F3" s="16" t="s">
        <v>1587</v>
      </c>
      <c r="G3" s="17">
        <v>200</v>
      </c>
      <c r="H3" s="17" t="s">
        <v>593</v>
      </c>
      <c r="I3" s="16" t="s">
        <v>1587</v>
      </c>
      <c r="J3" s="18">
        <v>8000</v>
      </c>
      <c r="K3" s="188" t="str">
        <f>IFERROR(VLOOKUP(一覧[[#This Row],[品番]],'202211価格改定一覧'!B:J,9,FALSE),"-")</f>
        <v>-</v>
      </c>
      <c r="L3" s="19" t="s">
        <v>1561</v>
      </c>
      <c r="M3" s="2">
        <v>4994228014276</v>
      </c>
    </row>
    <row r="4" spans="2:13" s="20" customFormat="1" ht="21" customHeight="1">
      <c r="B4" s="14"/>
      <c r="C4" s="51">
        <v>111</v>
      </c>
      <c r="D4" s="15" t="s">
        <v>1558</v>
      </c>
      <c r="E4" s="16" t="s">
        <v>1586</v>
      </c>
      <c r="F4" s="16" t="s">
        <v>1588</v>
      </c>
      <c r="G4" s="17">
        <v>200</v>
      </c>
      <c r="H4" s="17" t="s">
        <v>593</v>
      </c>
      <c r="I4" s="16" t="s">
        <v>1588</v>
      </c>
      <c r="J4" s="18">
        <v>8000</v>
      </c>
      <c r="K4" s="188" t="str">
        <f>IFERROR(VLOOKUP(一覧[[#This Row],[品番]],'202211価格改定一覧'!B:J,9,FALSE),"-")</f>
        <v>-</v>
      </c>
      <c r="L4" s="19" t="s">
        <v>1561</v>
      </c>
      <c r="M4" s="2">
        <v>4994228014283</v>
      </c>
    </row>
    <row r="5" spans="2:13" s="20" customFormat="1" ht="21" customHeight="1">
      <c r="B5" s="14"/>
      <c r="C5" s="51">
        <v>122</v>
      </c>
      <c r="D5" s="15" t="s">
        <v>1558</v>
      </c>
      <c r="E5" s="16" t="s">
        <v>1186</v>
      </c>
      <c r="F5" s="16" t="s">
        <v>1585</v>
      </c>
      <c r="G5" s="17">
        <v>30</v>
      </c>
      <c r="H5" s="17" t="s">
        <v>593</v>
      </c>
      <c r="I5" s="16" t="s">
        <v>1585</v>
      </c>
      <c r="J5" s="18">
        <v>11000</v>
      </c>
      <c r="K5" s="188" t="str">
        <f>IFERROR(VLOOKUP(一覧[[#This Row],[品番]],'202211価格改定一覧'!B:J,9,FALSE),"-")</f>
        <v>-</v>
      </c>
      <c r="L5" s="19" t="s">
        <v>1561</v>
      </c>
      <c r="M5" s="2">
        <v>4994228014320</v>
      </c>
    </row>
    <row r="6" spans="2:13" s="20" customFormat="1" ht="21" customHeight="1">
      <c r="B6" s="14"/>
      <c r="C6" s="51">
        <v>123</v>
      </c>
      <c r="D6" s="15" t="s">
        <v>1558</v>
      </c>
      <c r="E6" s="16" t="s">
        <v>1186</v>
      </c>
      <c r="F6" s="16" t="s">
        <v>1583</v>
      </c>
      <c r="G6" s="17">
        <v>30</v>
      </c>
      <c r="H6" s="17" t="s">
        <v>593</v>
      </c>
      <c r="I6" s="16" t="s">
        <v>1583</v>
      </c>
      <c r="J6" s="18">
        <v>9000</v>
      </c>
      <c r="K6" s="188" t="str">
        <f>IFERROR(VLOOKUP(一覧[[#This Row],[品番]],'202211価格改定一覧'!B:J,9,FALSE),"-")</f>
        <v>-</v>
      </c>
      <c r="L6" s="19" t="s">
        <v>1561</v>
      </c>
      <c r="M6" s="2" t="s">
        <v>39</v>
      </c>
    </row>
    <row r="7" spans="2:13" s="20" customFormat="1" ht="21" customHeight="1">
      <c r="B7" s="14"/>
      <c r="C7" s="51">
        <v>124</v>
      </c>
      <c r="D7" s="15" t="s">
        <v>1558</v>
      </c>
      <c r="E7" s="16" t="s">
        <v>1597</v>
      </c>
      <c r="F7" s="16" t="s">
        <v>1598</v>
      </c>
      <c r="G7" s="17">
        <v>30</v>
      </c>
      <c r="H7" s="17" t="s">
        <v>593</v>
      </c>
      <c r="I7" s="16" t="s">
        <v>1598</v>
      </c>
      <c r="J7" s="18">
        <v>6000</v>
      </c>
      <c r="K7" s="188" t="str">
        <f>IFERROR(VLOOKUP(一覧[[#This Row],[品番]],'202211価格改定一覧'!B:J,9,FALSE),"-")</f>
        <v>-</v>
      </c>
      <c r="L7" s="19" t="s">
        <v>1561</v>
      </c>
      <c r="M7" s="2">
        <v>4994228014344</v>
      </c>
    </row>
    <row r="8" spans="2:13" s="20" customFormat="1" ht="21" customHeight="1">
      <c r="B8" s="14"/>
      <c r="C8" s="51">
        <v>126</v>
      </c>
      <c r="D8" s="15" t="s">
        <v>1558</v>
      </c>
      <c r="E8" s="16" t="s">
        <v>1566</v>
      </c>
      <c r="F8" s="16" t="s">
        <v>1567</v>
      </c>
      <c r="G8" s="17">
        <v>2</v>
      </c>
      <c r="H8" s="17" t="s">
        <v>593</v>
      </c>
      <c r="I8" s="16" t="s">
        <v>1567</v>
      </c>
      <c r="J8" s="18">
        <v>28500</v>
      </c>
      <c r="K8" s="188" t="str">
        <f>IFERROR(VLOOKUP(一覧[[#This Row],[品番]],'202211価格改定一覧'!B:J,9,FALSE),"-")</f>
        <v>-</v>
      </c>
      <c r="L8" s="19" t="s">
        <v>1561</v>
      </c>
      <c r="M8" s="2">
        <v>4994228014351</v>
      </c>
    </row>
    <row r="9" spans="2:13" s="20" customFormat="1" ht="21" customHeight="1">
      <c r="B9" s="14"/>
      <c r="C9" s="51">
        <v>129</v>
      </c>
      <c r="D9" s="15" t="s">
        <v>1558</v>
      </c>
      <c r="E9" s="16" t="s">
        <v>1595</v>
      </c>
      <c r="F9" s="16" t="s">
        <v>1596</v>
      </c>
      <c r="G9" s="17">
        <v>200</v>
      </c>
      <c r="H9" s="17" t="s">
        <v>593</v>
      </c>
      <c r="I9" s="16" t="s">
        <v>1596</v>
      </c>
      <c r="J9" s="18">
        <v>8600</v>
      </c>
      <c r="K9" s="188" t="str">
        <f>IFERROR(VLOOKUP(一覧[[#This Row],[品番]],'202211価格改定一覧'!B:J,9,FALSE),"-")</f>
        <v>-</v>
      </c>
      <c r="L9" s="19" t="s">
        <v>1561</v>
      </c>
      <c r="M9" s="2">
        <v>4994228014368</v>
      </c>
    </row>
    <row r="10" spans="2:13" s="20" customFormat="1" ht="21" customHeight="1">
      <c r="B10" s="14"/>
      <c r="C10" s="51">
        <v>130</v>
      </c>
      <c r="D10" s="15" t="s">
        <v>1558</v>
      </c>
      <c r="E10" s="16" t="s">
        <v>1562</v>
      </c>
      <c r="F10" s="16" t="s">
        <v>1564</v>
      </c>
      <c r="G10" s="17">
        <v>50</v>
      </c>
      <c r="H10" s="17" t="s">
        <v>593</v>
      </c>
      <c r="I10" s="16" t="s">
        <v>1564</v>
      </c>
      <c r="J10" s="18">
        <v>14000</v>
      </c>
      <c r="K10" s="188" t="str">
        <f>IFERROR(VLOOKUP(一覧[[#This Row],[品番]],'202211価格改定一覧'!B:J,9,FALSE),"-")</f>
        <v>-</v>
      </c>
      <c r="L10" s="19" t="s">
        <v>1561</v>
      </c>
      <c r="M10" s="2">
        <v>4994228014498</v>
      </c>
    </row>
    <row r="11" spans="2:13" s="20" customFormat="1" ht="21" customHeight="1">
      <c r="B11" s="14"/>
      <c r="C11" s="51">
        <v>131</v>
      </c>
      <c r="D11" s="15" t="s">
        <v>1558</v>
      </c>
      <c r="E11" s="16" t="s">
        <v>1566</v>
      </c>
      <c r="F11" s="16" t="s">
        <v>1569</v>
      </c>
      <c r="G11" s="17">
        <v>50</v>
      </c>
      <c r="H11" s="17" t="s">
        <v>593</v>
      </c>
      <c r="I11" s="16" t="s">
        <v>1569</v>
      </c>
      <c r="J11" s="18">
        <v>16000</v>
      </c>
      <c r="K11" s="188" t="str">
        <f>IFERROR(VLOOKUP(一覧[[#This Row],[品番]],'202211価格改定一覧'!B:J,9,FALSE),"-")</f>
        <v>-</v>
      </c>
      <c r="L11" s="19" t="s">
        <v>1561</v>
      </c>
      <c r="M11" s="2">
        <v>4994228022042</v>
      </c>
    </row>
    <row r="12" spans="2:13" s="20" customFormat="1" ht="21" customHeight="1">
      <c r="B12" s="14"/>
      <c r="C12" s="51">
        <v>137</v>
      </c>
      <c r="D12" s="15" t="s">
        <v>1558</v>
      </c>
      <c r="E12" s="16" t="s">
        <v>1592</v>
      </c>
      <c r="F12" s="16" t="s">
        <v>1594</v>
      </c>
      <c r="G12" s="17">
        <v>50</v>
      </c>
      <c r="H12" s="17" t="s">
        <v>593</v>
      </c>
      <c r="I12" s="16" t="s">
        <v>1594</v>
      </c>
      <c r="J12" s="18">
        <v>19600</v>
      </c>
      <c r="K12" s="188" t="str">
        <f>IFERROR(VLOOKUP(一覧[[#This Row],[品番]],'202211価格改定一覧'!B:J,9,FALSE),"-")</f>
        <v>-</v>
      </c>
      <c r="L12" s="19" t="s">
        <v>1561</v>
      </c>
      <c r="M12" s="2" t="s">
        <v>39</v>
      </c>
    </row>
    <row r="13" spans="2:13" s="20" customFormat="1" ht="21" customHeight="1">
      <c r="B13" s="14"/>
      <c r="C13" s="51">
        <v>138</v>
      </c>
      <c r="D13" s="15" t="s">
        <v>1558</v>
      </c>
      <c r="E13" s="16" t="s">
        <v>1566</v>
      </c>
      <c r="F13" s="16" t="s">
        <v>1568</v>
      </c>
      <c r="G13" s="17">
        <v>40</v>
      </c>
      <c r="H13" s="17" t="s">
        <v>593</v>
      </c>
      <c r="I13" s="16" t="s">
        <v>1568</v>
      </c>
      <c r="J13" s="18">
        <v>19600</v>
      </c>
      <c r="K13" s="188" t="str">
        <f>IFERROR(VLOOKUP(一覧[[#This Row],[品番]],'202211価格改定一覧'!B:J,9,FALSE),"-")</f>
        <v>-</v>
      </c>
      <c r="L13" s="19" t="s">
        <v>1561</v>
      </c>
      <c r="M13" s="2">
        <v>4994228022059</v>
      </c>
    </row>
    <row r="14" spans="2:13" s="20" customFormat="1" ht="21" customHeight="1">
      <c r="B14" s="14"/>
      <c r="C14" s="51">
        <v>139</v>
      </c>
      <c r="D14" s="15" t="s">
        <v>1558</v>
      </c>
      <c r="E14" s="16" t="s">
        <v>1575</v>
      </c>
      <c r="F14" s="16" t="s">
        <v>1576</v>
      </c>
      <c r="G14" s="17">
        <v>75</v>
      </c>
      <c r="H14" s="17" t="s">
        <v>593</v>
      </c>
      <c r="I14" s="16" t="s">
        <v>1576</v>
      </c>
      <c r="J14" s="18">
        <v>8500</v>
      </c>
      <c r="K14" s="188" t="str">
        <f>IFERROR(VLOOKUP(一覧[[#This Row],[品番]],'202211価格改定一覧'!B:J,9,FALSE),"-")</f>
        <v>-</v>
      </c>
      <c r="L14" s="19" t="s">
        <v>1561</v>
      </c>
      <c r="M14" s="2">
        <v>4994228022066</v>
      </c>
    </row>
    <row r="15" spans="2:13" s="20" customFormat="1" ht="21" customHeight="1">
      <c r="B15" s="14"/>
      <c r="C15" s="51">
        <v>140</v>
      </c>
      <c r="D15" s="15" t="s">
        <v>1558</v>
      </c>
      <c r="E15" s="16" t="s">
        <v>1572</v>
      </c>
      <c r="F15" s="16" t="s">
        <v>1573</v>
      </c>
      <c r="G15" s="17">
        <v>15</v>
      </c>
      <c r="H15" s="17" t="s">
        <v>593</v>
      </c>
      <c r="I15" s="16" t="s">
        <v>1573</v>
      </c>
      <c r="J15" s="18">
        <v>7000</v>
      </c>
      <c r="K15" s="188" t="str">
        <f>IFERROR(VLOOKUP(一覧[[#This Row],[品番]],'202211価格改定一覧'!B:J,9,FALSE),"-")</f>
        <v>-</v>
      </c>
      <c r="L15" s="19" t="s">
        <v>1561</v>
      </c>
      <c r="M15" s="2">
        <v>4994228014511</v>
      </c>
    </row>
    <row r="16" spans="2:13" s="20" customFormat="1" ht="21" customHeight="1">
      <c r="B16" s="14"/>
      <c r="C16" s="51">
        <v>152</v>
      </c>
      <c r="D16" s="15" t="s">
        <v>1558</v>
      </c>
      <c r="E16" s="16" t="s">
        <v>1562</v>
      </c>
      <c r="F16" s="16" t="s">
        <v>1565</v>
      </c>
      <c r="G16" s="17">
        <v>50</v>
      </c>
      <c r="H16" s="17" t="s">
        <v>593</v>
      </c>
      <c r="I16" s="16" t="s">
        <v>1565</v>
      </c>
      <c r="J16" s="18">
        <v>11000</v>
      </c>
      <c r="K16" s="188" t="str">
        <f>IFERROR(VLOOKUP(一覧[[#This Row],[品番]],'202211価格改定一覧'!B:J,9,FALSE),"-")</f>
        <v>-</v>
      </c>
      <c r="L16" s="19" t="s">
        <v>1561</v>
      </c>
      <c r="M16" s="2">
        <v>4994228014365</v>
      </c>
    </row>
    <row r="17" spans="2:13" s="20" customFormat="1" ht="21" customHeight="1">
      <c r="B17" s="14"/>
      <c r="C17" s="51">
        <v>154</v>
      </c>
      <c r="D17" s="15" t="s">
        <v>1558</v>
      </c>
      <c r="E17" s="16" t="s">
        <v>1186</v>
      </c>
      <c r="F17" s="16" t="s">
        <v>1584</v>
      </c>
      <c r="G17" s="17">
        <v>50</v>
      </c>
      <c r="H17" s="17" t="s">
        <v>593</v>
      </c>
      <c r="I17" s="16" t="s">
        <v>1584</v>
      </c>
      <c r="J17" s="18">
        <v>8800</v>
      </c>
      <c r="K17" s="188" t="str">
        <f>IFERROR(VLOOKUP(一覧[[#This Row],[品番]],'202211価格改定一覧'!B:J,9,FALSE),"-")</f>
        <v>-</v>
      </c>
      <c r="L17" s="19" t="s">
        <v>1561</v>
      </c>
      <c r="M17" s="2">
        <v>4994228014382</v>
      </c>
    </row>
    <row r="18" spans="2:13" s="20" customFormat="1" ht="21" customHeight="1">
      <c r="B18" s="14"/>
      <c r="C18" s="51">
        <v>156</v>
      </c>
      <c r="D18" s="15" t="s">
        <v>1558</v>
      </c>
      <c r="E18" s="16" t="s">
        <v>1577</v>
      </c>
      <c r="F18" s="16" t="s">
        <v>1579</v>
      </c>
      <c r="G18" s="17">
        <v>75</v>
      </c>
      <c r="H18" s="17" t="s">
        <v>593</v>
      </c>
      <c r="I18" s="16" t="s">
        <v>1579</v>
      </c>
      <c r="J18" s="18">
        <v>10000</v>
      </c>
      <c r="K18" s="188" t="str">
        <f>IFERROR(VLOOKUP(一覧[[#This Row],[品番]],'202211価格改定一覧'!B:J,9,FALSE),"-")</f>
        <v>-</v>
      </c>
      <c r="L18" s="19" t="s">
        <v>1561</v>
      </c>
      <c r="M18" s="2">
        <v>4994228014405</v>
      </c>
    </row>
    <row r="19" spans="2:13" s="20" customFormat="1" ht="21" customHeight="1">
      <c r="B19" s="14"/>
      <c r="C19" s="51">
        <v>157</v>
      </c>
      <c r="D19" s="15" t="s">
        <v>1558</v>
      </c>
      <c r="E19" s="16" t="s">
        <v>1577</v>
      </c>
      <c r="F19" s="16" t="s">
        <v>1580</v>
      </c>
      <c r="G19" s="17">
        <v>15</v>
      </c>
      <c r="H19" s="17" t="s">
        <v>593</v>
      </c>
      <c r="I19" s="16" t="s">
        <v>1580</v>
      </c>
      <c r="J19" s="18">
        <v>5500</v>
      </c>
      <c r="K19" s="188" t="str">
        <f>IFERROR(VLOOKUP(一覧[[#This Row],[品番]],'202211価格改定一覧'!B:J,9,FALSE),"-")</f>
        <v>-</v>
      </c>
      <c r="L19" s="19" t="s">
        <v>1561</v>
      </c>
      <c r="M19" s="2">
        <v>4994228014412</v>
      </c>
    </row>
    <row r="20" spans="2:13" s="20" customFormat="1" ht="21" customHeight="1">
      <c r="B20" s="14"/>
      <c r="C20" s="51">
        <v>177</v>
      </c>
      <c r="D20" s="15" t="s">
        <v>1558</v>
      </c>
      <c r="E20" s="16" t="s">
        <v>1592</v>
      </c>
      <c r="F20" s="16" t="s">
        <v>1593</v>
      </c>
      <c r="G20" s="17">
        <v>50</v>
      </c>
      <c r="H20" s="17" t="s">
        <v>593</v>
      </c>
      <c r="I20" s="16" t="s">
        <v>1593</v>
      </c>
      <c r="J20" s="18">
        <v>11000</v>
      </c>
      <c r="K20" s="188" t="str">
        <f>IFERROR(VLOOKUP(一覧[[#This Row],[品番]],'202211価格改定一覧'!B:J,9,FALSE),"-")</f>
        <v>-</v>
      </c>
      <c r="L20" s="19" t="s">
        <v>1561</v>
      </c>
      <c r="M20" s="2">
        <v>4994228014467</v>
      </c>
    </row>
    <row r="21" spans="2:13" s="20" customFormat="1" ht="21" customHeight="1">
      <c r="B21" s="14"/>
      <c r="C21" s="51">
        <v>178</v>
      </c>
      <c r="D21" s="15" t="s">
        <v>1558</v>
      </c>
      <c r="E21" s="16" t="s">
        <v>1562</v>
      </c>
      <c r="F21" s="16" t="s">
        <v>1563</v>
      </c>
      <c r="G21" s="17">
        <v>50</v>
      </c>
      <c r="H21" s="17" t="s">
        <v>593</v>
      </c>
      <c r="I21" s="16" t="s">
        <v>1563</v>
      </c>
      <c r="J21" s="18">
        <v>11000</v>
      </c>
      <c r="K21" s="188" t="str">
        <f>IFERROR(VLOOKUP(一覧[[#This Row],[品番]],'202211価格改定一覧'!B:J,9,FALSE),"-")</f>
        <v>-</v>
      </c>
      <c r="L21" s="19" t="s">
        <v>1561</v>
      </c>
      <c r="M21" s="2">
        <v>4994228014474</v>
      </c>
    </row>
    <row r="22" spans="2:13" s="20" customFormat="1" ht="21" customHeight="1">
      <c r="B22" s="14"/>
      <c r="C22" s="51">
        <v>181</v>
      </c>
      <c r="D22" s="15" t="s">
        <v>1558</v>
      </c>
      <c r="E22" s="16" t="s">
        <v>1559</v>
      </c>
      <c r="F22" s="16" t="s">
        <v>1560</v>
      </c>
      <c r="G22" s="17">
        <v>200</v>
      </c>
      <c r="H22" s="17" t="s">
        <v>593</v>
      </c>
      <c r="I22" s="16" t="s">
        <v>1560</v>
      </c>
      <c r="J22" s="18">
        <v>8500</v>
      </c>
      <c r="K22" s="188" t="str">
        <f>IFERROR(VLOOKUP(一覧[[#This Row],[品番]],'202211価格改定一覧'!B:J,9,FALSE),"-")</f>
        <v>-</v>
      </c>
      <c r="L22" s="19" t="s">
        <v>1561</v>
      </c>
      <c r="M22" s="2">
        <v>7640116232969</v>
      </c>
    </row>
    <row r="23" spans="2:13" s="20" customFormat="1" ht="21" customHeight="1">
      <c r="B23" s="14"/>
      <c r="C23" s="51">
        <v>184</v>
      </c>
      <c r="D23" s="15" t="s">
        <v>1558</v>
      </c>
      <c r="E23" s="16" t="s">
        <v>1581</v>
      </c>
      <c r="F23" s="16" t="s">
        <v>1582</v>
      </c>
      <c r="G23" s="17">
        <v>40</v>
      </c>
      <c r="H23" s="17" t="s">
        <v>593</v>
      </c>
      <c r="I23" s="16" t="s">
        <v>1582</v>
      </c>
      <c r="J23" s="18">
        <v>18000</v>
      </c>
      <c r="K23" s="188" t="str">
        <f>IFERROR(VLOOKUP(一覧[[#This Row],[品番]],'202211価格改定一覧'!B:J,9,FALSE),"-")</f>
        <v>-</v>
      </c>
      <c r="L23" s="19" t="s">
        <v>1561</v>
      </c>
      <c r="M23" s="2">
        <v>7640116232983</v>
      </c>
    </row>
    <row r="24" spans="2:13" s="20" customFormat="1" ht="21" customHeight="1">
      <c r="B24" s="14"/>
      <c r="C24" s="51">
        <v>186</v>
      </c>
      <c r="D24" s="15" t="s">
        <v>1558</v>
      </c>
      <c r="E24" s="16" t="s">
        <v>1577</v>
      </c>
      <c r="F24" s="16" t="s">
        <v>1578</v>
      </c>
      <c r="G24" s="17">
        <v>75</v>
      </c>
      <c r="H24" s="17" t="s">
        <v>593</v>
      </c>
      <c r="I24" s="16" t="s">
        <v>1578</v>
      </c>
      <c r="J24" s="18">
        <v>10000</v>
      </c>
      <c r="K24" s="188" t="str">
        <f>IFERROR(VLOOKUP(一覧[[#This Row],[品番]],'202211価格改定一覧'!B:J,9,FALSE),"-")</f>
        <v>-</v>
      </c>
      <c r="L24" s="19" t="s">
        <v>1561</v>
      </c>
      <c r="M24" s="2"/>
    </row>
    <row r="25" spans="2:13" s="20" customFormat="1" ht="21" customHeight="1">
      <c r="B25" s="14"/>
      <c r="C25" s="51">
        <v>187</v>
      </c>
      <c r="D25" s="15" t="s">
        <v>1558</v>
      </c>
      <c r="E25" s="16" t="s">
        <v>1572</v>
      </c>
      <c r="F25" s="16" t="s">
        <v>1574</v>
      </c>
      <c r="G25" s="17">
        <v>15</v>
      </c>
      <c r="H25" s="17" t="s">
        <v>593</v>
      </c>
      <c r="I25" s="16" t="s">
        <v>1574</v>
      </c>
      <c r="J25" s="18">
        <v>10000</v>
      </c>
      <c r="K25" s="188" t="str">
        <f>IFERROR(VLOOKUP(一覧[[#This Row],[品番]],'202211価格改定一覧'!B:J,9,FALSE),"-")</f>
        <v>-</v>
      </c>
      <c r="L25" s="19" t="s">
        <v>1561</v>
      </c>
      <c r="M25" s="2">
        <v>7640116233164</v>
      </c>
    </row>
    <row r="26" spans="2:13" s="20" customFormat="1" ht="21" customHeight="1">
      <c r="B26" s="14"/>
      <c r="C26" s="51">
        <v>189</v>
      </c>
      <c r="D26" s="15" t="s">
        <v>1558</v>
      </c>
      <c r="E26" s="16" t="s">
        <v>1570</v>
      </c>
      <c r="F26" s="16" t="s">
        <v>1571</v>
      </c>
      <c r="G26" s="17">
        <v>3</v>
      </c>
      <c r="H26" s="17" t="s">
        <v>593</v>
      </c>
      <c r="I26" s="16" t="s">
        <v>1571</v>
      </c>
      <c r="J26" s="18">
        <v>3800</v>
      </c>
      <c r="K26" s="188" t="str">
        <f>IFERROR(VLOOKUP(一覧[[#This Row],[品番]],'202211価格改定一覧'!B:J,9,FALSE),"-")</f>
        <v>-</v>
      </c>
      <c r="L26" s="19" t="s">
        <v>1561</v>
      </c>
      <c r="M26" s="2">
        <v>7640116232815</v>
      </c>
    </row>
    <row r="27" spans="2:13" s="20" customFormat="1" ht="21" customHeight="1">
      <c r="B27" s="14"/>
      <c r="C27" s="51">
        <v>191</v>
      </c>
      <c r="D27" s="15" t="s">
        <v>1558</v>
      </c>
      <c r="E27" s="16" t="s">
        <v>1589</v>
      </c>
      <c r="F27" s="16" t="s">
        <v>1591</v>
      </c>
      <c r="G27" s="17"/>
      <c r="H27" s="17"/>
      <c r="I27" s="16" t="s">
        <v>1591</v>
      </c>
      <c r="J27" s="18">
        <v>1200</v>
      </c>
      <c r="K27" s="188" t="str">
        <f>IFERROR(VLOOKUP(一覧[[#This Row],[品番]],'202211価格改定一覧'!B:J,9,FALSE),"-")</f>
        <v>-</v>
      </c>
      <c r="L27" s="19" t="s">
        <v>1561</v>
      </c>
      <c r="M27" s="2">
        <v>4994228030740</v>
      </c>
    </row>
    <row r="28" spans="2:13" s="20" customFormat="1" ht="21" customHeight="1">
      <c r="B28" s="14"/>
      <c r="C28" s="51">
        <v>192</v>
      </c>
      <c r="D28" s="15" t="s">
        <v>1558</v>
      </c>
      <c r="E28" s="16" t="s">
        <v>1589</v>
      </c>
      <c r="F28" s="16" t="s">
        <v>1590</v>
      </c>
      <c r="G28" s="17"/>
      <c r="H28" s="17"/>
      <c r="I28" s="16" t="s">
        <v>1590</v>
      </c>
      <c r="J28" s="18">
        <v>1200</v>
      </c>
      <c r="K28" s="188" t="str">
        <f>IFERROR(VLOOKUP(一覧[[#This Row],[品番]],'202211価格改定一覧'!B:J,9,FALSE),"-")</f>
        <v>-</v>
      </c>
      <c r="L28" s="19" t="s">
        <v>1561</v>
      </c>
      <c r="M28" s="2">
        <v>4994228030733</v>
      </c>
    </row>
    <row r="29" spans="2:13" s="20" customFormat="1" ht="21" customHeight="1">
      <c r="B29" s="21"/>
      <c r="C29" s="51">
        <v>1000</v>
      </c>
      <c r="D29" s="15" t="s">
        <v>2017</v>
      </c>
      <c r="E29" s="16" t="s">
        <v>401</v>
      </c>
      <c r="F29" s="16" t="s">
        <v>401</v>
      </c>
      <c r="G29" s="17">
        <v>100</v>
      </c>
      <c r="H29" s="17" t="s">
        <v>215</v>
      </c>
      <c r="I29" s="16" t="s">
        <v>402</v>
      </c>
      <c r="J29" s="18">
        <v>3600</v>
      </c>
      <c r="K29" s="188">
        <f>IFERROR(VLOOKUP(一覧[[#This Row],[品番]],'202211価格改定一覧'!B:J,9,FALSE),"-")</f>
        <v>4000</v>
      </c>
      <c r="L29" s="19" t="s">
        <v>4</v>
      </c>
      <c r="M29" s="2">
        <v>3287570450122</v>
      </c>
    </row>
    <row r="30" spans="2:13" s="20" customFormat="1" ht="21" customHeight="1">
      <c r="B30" s="21"/>
      <c r="C30" s="51">
        <v>1001</v>
      </c>
      <c r="D30" s="15" t="s">
        <v>2017</v>
      </c>
      <c r="E30" s="16" t="s">
        <v>401</v>
      </c>
      <c r="F30" s="16" t="s">
        <v>401</v>
      </c>
      <c r="G30" s="17">
        <v>100</v>
      </c>
      <c r="H30" s="17" t="s">
        <v>215</v>
      </c>
      <c r="I30" s="16" t="s">
        <v>404</v>
      </c>
      <c r="J30" s="18">
        <v>3600</v>
      </c>
      <c r="K30" s="188">
        <f>IFERROR(VLOOKUP(一覧[[#This Row],[品番]],'202211価格改定一覧'!B:J,9,FALSE),"-")</f>
        <v>4000</v>
      </c>
      <c r="L30" s="19" t="s">
        <v>4</v>
      </c>
      <c r="M30" s="2">
        <v>3287570450054</v>
      </c>
    </row>
    <row r="31" spans="2:13" s="20" customFormat="1" ht="21" customHeight="1">
      <c r="B31" s="21"/>
      <c r="C31" s="51">
        <v>1002</v>
      </c>
      <c r="D31" s="15" t="s">
        <v>2017</v>
      </c>
      <c r="E31" s="16" t="s">
        <v>401</v>
      </c>
      <c r="F31" s="16" t="s">
        <v>405</v>
      </c>
      <c r="G31" s="17">
        <v>100</v>
      </c>
      <c r="H31" s="17" t="s">
        <v>215</v>
      </c>
      <c r="I31" s="16" t="s">
        <v>406</v>
      </c>
      <c r="J31" s="18">
        <v>3600</v>
      </c>
      <c r="K31" s="188">
        <f>IFERROR(VLOOKUP(一覧[[#This Row],[品番]],'202211価格改定一覧'!B:J,9,FALSE),"-")</f>
        <v>4000</v>
      </c>
      <c r="L31" s="19" t="s">
        <v>4</v>
      </c>
      <c r="M31" s="2">
        <v>3287570450184</v>
      </c>
    </row>
    <row r="32" spans="2:13" s="20" customFormat="1" ht="21" customHeight="1">
      <c r="B32" s="21"/>
      <c r="C32" s="51">
        <v>1003</v>
      </c>
      <c r="D32" s="15" t="s">
        <v>2017</v>
      </c>
      <c r="E32" s="16" t="s">
        <v>401</v>
      </c>
      <c r="F32" s="16" t="s">
        <v>401</v>
      </c>
      <c r="G32" s="17">
        <v>100</v>
      </c>
      <c r="H32" s="17" t="s">
        <v>215</v>
      </c>
      <c r="I32" s="16" t="s">
        <v>388</v>
      </c>
      <c r="J32" s="18">
        <v>3600</v>
      </c>
      <c r="K32" s="188">
        <f>IFERROR(VLOOKUP(一覧[[#This Row],[品番]],'202211価格改定一覧'!B:J,9,FALSE),"-")</f>
        <v>4000</v>
      </c>
      <c r="L32" s="19" t="s">
        <v>4</v>
      </c>
      <c r="M32" s="2">
        <v>3287570450481</v>
      </c>
    </row>
    <row r="33" spans="2:13" s="20" customFormat="1" ht="21" customHeight="1">
      <c r="B33" s="21"/>
      <c r="C33" s="51">
        <v>1004</v>
      </c>
      <c r="D33" s="15" t="s">
        <v>2017</v>
      </c>
      <c r="E33" s="16" t="s">
        <v>401</v>
      </c>
      <c r="F33" s="16" t="s">
        <v>401</v>
      </c>
      <c r="G33" s="17">
        <v>100</v>
      </c>
      <c r="H33" s="17" t="s">
        <v>215</v>
      </c>
      <c r="I33" s="16" t="s">
        <v>407</v>
      </c>
      <c r="J33" s="18">
        <v>3600</v>
      </c>
      <c r="K33" s="188">
        <f>IFERROR(VLOOKUP(一覧[[#This Row],[品番]],'202211価格改定一覧'!B:J,9,FALSE),"-")</f>
        <v>4000</v>
      </c>
      <c r="L33" s="19" t="s">
        <v>4</v>
      </c>
      <c r="M33" s="2">
        <v>3287570450405</v>
      </c>
    </row>
    <row r="34" spans="2:13" s="20" customFormat="1" ht="21" customHeight="1">
      <c r="B34" s="21"/>
      <c r="C34" s="51">
        <v>1005</v>
      </c>
      <c r="D34" s="15" t="s">
        <v>2017</v>
      </c>
      <c r="E34" s="16" t="s">
        <v>408</v>
      </c>
      <c r="F34" s="16" t="s">
        <v>401</v>
      </c>
      <c r="G34" s="17">
        <v>100</v>
      </c>
      <c r="H34" s="17" t="s">
        <v>270</v>
      </c>
      <c r="I34" s="16" t="s">
        <v>409</v>
      </c>
      <c r="J34" s="18">
        <v>3600</v>
      </c>
      <c r="K34" s="188">
        <f>IFERROR(VLOOKUP(一覧[[#This Row],[品番]],'202211価格改定一覧'!B:J,9,FALSE),"-")</f>
        <v>4000</v>
      </c>
      <c r="L34" s="19" t="s">
        <v>4</v>
      </c>
      <c r="M34" s="2">
        <v>3287570450030</v>
      </c>
    </row>
    <row r="35" spans="2:13" s="20" customFormat="1" ht="21" customHeight="1">
      <c r="B35" s="21"/>
      <c r="C35" s="51">
        <v>1006</v>
      </c>
      <c r="D35" s="15" t="s">
        <v>2017</v>
      </c>
      <c r="E35" s="16" t="s">
        <v>401</v>
      </c>
      <c r="F35" s="16" t="s">
        <v>408</v>
      </c>
      <c r="G35" s="17">
        <v>100</v>
      </c>
      <c r="H35" s="17" t="s">
        <v>270</v>
      </c>
      <c r="I35" s="16" t="s">
        <v>410</v>
      </c>
      <c r="J35" s="18">
        <v>3600</v>
      </c>
      <c r="K35" s="188">
        <f>IFERROR(VLOOKUP(一覧[[#This Row],[品番]],'202211価格改定一覧'!B:J,9,FALSE),"-")</f>
        <v>4000</v>
      </c>
      <c r="L35" s="19" t="s">
        <v>4</v>
      </c>
      <c r="M35" s="2">
        <v>3287570450078</v>
      </c>
    </row>
    <row r="36" spans="2:13" s="20" customFormat="1" ht="21" customHeight="1">
      <c r="B36" s="21"/>
      <c r="C36" s="51">
        <v>1007</v>
      </c>
      <c r="D36" s="15" t="s">
        <v>2017</v>
      </c>
      <c r="E36" s="16" t="s">
        <v>401</v>
      </c>
      <c r="F36" s="16" t="s">
        <v>401</v>
      </c>
      <c r="G36" s="17">
        <v>100</v>
      </c>
      <c r="H36" s="17" t="s">
        <v>215</v>
      </c>
      <c r="I36" s="16" t="s">
        <v>411</v>
      </c>
      <c r="J36" s="18">
        <v>3600</v>
      </c>
      <c r="K36" s="188">
        <f>IFERROR(VLOOKUP(一覧[[#This Row],[品番]],'202211価格改定一覧'!B:J,9,FALSE),"-")</f>
        <v>4000</v>
      </c>
      <c r="L36" s="19" t="s">
        <v>4</v>
      </c>
      <c r="M36" s="2">
        <v>3287570450023</v>
      </c>
    </row>
    <row r="37" spans="2:13" s="20" customFormat="1" ht="21" customHeight="1">
      <c r="B37" s="21"/>
      <c r="C37" s="51">
        <v>1008</v>
      </c>
      <c r="D37" s="15" t="s">
        <v>2017</v>
      </c>
      <c r="E37" s="16" t="s">
        <v>401</v>
      </c>
      <c r="F37" s="16" t="s">
        <v>408</v>
      </c>
      <c r="G37" s="17">
        <v>100</v>
      </c>
      <c r="H37" s="17" t="s">
        <v>215</v>
      </c>
      <c r="I37" s="16" t="s">
        <v>412</v>
      </c>
      <c r="J37" s="18">
        <v>3600</v>
      </c>
      <c r="K37" s="188" t="str">
        <f>IFERROR(VLOOKUP(一覧[[#This Row],[品番]],'202211価格改定一覧'!B:J,9,FALSE),"-")</f>
        <v>-</v>
      </c>
      <c r="L37" s="19" t="s">
        <v>4</v>
      </c>
      <c r="M37" s="2">
        <v>3287570450214</v>
      </c>
    </row>
    <row r="38" spans="2:13" s="20" customFormat="1" ht="21" customHeight="1">
      <c r="B38" s="21"/>
      <c r="C38" s="51">
        <v>1009</v>
      </c>
      <c r="D38" s="15" t="s">
        <v>2017</v>
      </c>
      <c r="E38" s="16" t="s">
        <v>408</v>
      </c>
      <c r="F38" s="16" t="s">
        <v>401</v>
      </c>
      <c r="G38" s="17">
        <v>100</v>
      </c>
      <c r="H38" s="17" t="s">
        <v>215</v>
      </c>
      <c r="I38" s="16" t="s">
        <v>413</v>
      </c>
      <c r="J38" s="18">
        <v>3600</v>
      </c>
      <c r="K38" s="188">
        <f>IFERROR(VLOOKUP(一覧[[#This Row],[品番]],'202211価格改定一覧'!B:J,9,FALSE),"-")</f>
        <v>4000</v>
      </c>
      <c r="L38" s="19" t="s">
        <v>4</v>
      </c>
      <c r="M38" s="2">
        <v>3287570450627</v>
      </c>
    </row>
    <row r="39" spans="2:13" s="20" customFormat="1" ht="21" customHeight="1">
      <c r="B39" s="21"/>
      <c r="C39" s="51">
        <v>1010</v>
      </c>
      <c r="D39" s="15" t="s">
        <v>2017</v>
      </c>
      <c r="E39" s="16" t="s">
        <v>401</v>
      </c>
      <c r="F39" s="16" t="s">
        <v>401</v>
      </c>
      <c r="G39" s="17">
        <v>100</v>
      </c>
      <c r="H39" s="17" t="s">
        <v>270</v>
      </c>
      <c r="I39" s="16" t="s">
        <v>380</v>
      </c>
      <c r="J39" s="18">
        <v>3600</v>
      </c>
      <c r="K39" s="188">
        <f>IFERROR(VLOOKUP(一覧[[#This Row],[品番]],'202211価格改定一覧'!B:J,9,FALSE),"-")</f>
        <v>4000</v>
      </c>
      <c r="L39" s="19" t="s">
        <v>4</v>
      </c>
      <c r="M39" s="2">
        <v>3287570450726</v>
      </c>
    </row>
    <row r="40" spans="2:13" s="20" customFormat="1" ht="21" customHeight="1">
      <c r="B40" s="21"/>
      <c r="C40" s="51">
        <v>1011</v>
      </c>
      <c r="D40" s="15" t="s">
        <v>2017</v>
      </c>
      <c r="E40" s="16" t="s">
        <v>408</v>
      </c>
      <c r="F40" s="16" t="s">
        <v>401</v>
      </c>
      <c r="G40" s="17">
        <v>100</v>
      </c>
      <c r="H40" s="17" t="s">
        <v>215</v>
      </c>
      <c r="I40" s="16" t="s">
        <v>414</v>
      </c>
      <c r="J40" s="18">
        <v>3600</v>
      </c>
      <c r="K40" s="188">
        <f>IFERROR(VLOOKUP(一覧[[#This Row],[品番]],'202211価格改定一覧'!B:J,9,FALSE),"-")</f>
        <v>4000</v>
      </c>
      <c r="L40" s="19" t="s">
        <v>4</v>
      </c>
      <c r="M40" s="2">
        <v>3287570450702</v>
      </c>
    </row>
    <row r="41" spans="2:13" s="20" customFormat="1" ht="21" customHeight="1">
      <c r="B41" s="21"/>
      <c r="C41" s="51">
        <v>1012</v>
      </c>
      <c r="D41" s="15" t="s">
        <v>2017</v>
      </c>
      <c r="E41" s="16" t="s">
        <v>401</v>
      </c>
      <c r="F41" s="16" t="s">
        <v>401</v>
      </c>
      <c r="G41" s="17">
        <v>100</v>
      </c>
      <c r="H41" s="17" t="s">
        <v>215</v>
      </c>
      <c r="I41" s="16" t="s">
        <v>415</v>
      </c>
      <c r="J41" s="18">
        <v>3600</v>
      </c>
      <c r="K41" s="188">
        <f>IFERROR(VLOOKUP(一覧[[#This Row],[品番]],'202211価格改定一覧'!B:J,9,FALSE),"-")</f>
        <v>4000</v>
      </c>
      <c r="L41" s="19" t="s">
        <v>4</v>
      </c>
      <c r="M41" s="2">
        <v>3287570450641</v>
      </c>
    </row>
    <row r="42" spans="2:13" s="20" customFormat="1" ht="21" customHeight="1">
      <c r="B42" s="21"/>
      <c r="C42" s="51">
        <v>1013</v>
      </c>
      <c r="D42" s="15" t="s">
        <v>2017</v>
      </c>
      <c r="E42" s="16" t="s">
        <v>401</v>
      </c>
      <c r="F42" s="16" t="s">
        <v>401</v>
      </c>
      <c r="G42" s="17">
        <v>100</v>
      </c>
      <c r="H42" s="17" t="s">
        <v>215</v>
      </c>
      <c r="I42" s="16" t="s">
        <v>416</v>
      </c>
      <c r="J42" s="18">
        <v>3600</v>
      </c>
      <c r="K42" s="188">
        <f>IFERROR(VLOOKUP(一覧[[#This Row],[品番]],'202211価格改定一覧'!B:J,9,FALSE),"-")</f>
        <v>4000</v>
      </c>
      <c r="L42" s="19" t="s">
        <v>4</v>
      </c>
      <c r="M42" s="2">
        <v>3287570450894</v>
      </c>
    </row>
    <row r="43" spans="2:13" s="20" customFormat="1" ht="21" customHeight="1">
      <c r="B43" s="21"/>
      <c r="C43" s="51">
        <v>1014</v>
      </c>
      <c r="D43" s="15" t="s">
        <v>2017</v>
      </c>
      <c r="E43" s="16" t="s">
        <v>401</v>
      </c>
      <c r="F43" s="16" t="s">
        <v>401</v>
      </c>
      <c r="G43" s="17">
        <v>100</v>
      </c>
      <c r="H43" s="17" t="s">
        <v>270</v>
      </c>
      <c r="I43" s="16" t="s">
        <v>384</v>
      </c>
      <c r="J43" s="18">
        <v>3600</v>
      </c>
      <c r="K43" s="188">
        <f>IFERROR(VLOOKUP(一覧[[#This Row],[品番]],'202211価格改定一覧'!B:J,9,FALSE),"-")</f>
        <v>4000</v>
      </c>
      <c r="L43" s="19" t="s">
        <v>4</v>
      </c>
      <c r="M43" s="2">
        <v>3287570450900</v>
      </c>
    </row>
    <row r="44" spans="2:13" s="20" customFormat="1" ht="21" customHeight="1">
      <c r="B44" s="21"/>
      <c r="C44" s="51">
        <v>1015</v>
      </c>
      <c r="D44" s="15" t="s">
        <v>2017</v>
      </c>
      <c r="E44" s="16" t="s">
        <v>401</v>
      </c>
      <c r="F44" s="16" t="s">
        <v>401</v>
      </c>
      <c r="G44" s="17">
        <v>100</v>
      </c>
      <c r="H44" s="17" t="s">
        <v>215</v>
      </c>
      <c r="I44" s="16" t="s">
        <v>417</v>
      </c>
      <c r="J44" s="18">
        <v>3600</v>
      </c>
      <c r="K44" s="188">
        <f>IFERROR(VLOOKUP(一覧[[#This Row],[品番]],'202211価格改定一覧'!B:J,9,FALSE),"-")</f>
        <v>4000</v>
      </c>
      <c r="L44" s="19" t="s">
        <v>4</v>
      </c>
      <c r="M44" s="2">
        <v>3287570450962</v>
      </c>
    </row>
    <row r="45" spans="2:13" s="20" customFormat="1" ht="21" customHeight="1">
      <c r="B45" s="21" t="s">
        <v>242</v>
      </c>
      <c r="C45" s="51">
        <v>1016</v>
      </c>
      <c r="D45" s="15" t="s">
        <v>2017</v>
      </c>
      <c r="E45" s="16" t="s">
        <v>401</v>
      </c>
      <c r="F45" s="16" t="s">
        <v>408</v>
      </c>
      <c r="G45" s="17">
        <v>100</v>
      </c>
      <c r="H45" s="17" t="s">
        <v>215</v>
      </c>
      <c r="I45" s="16" t="s">
        <v>418</v>
      </c>
      <c r="J45" s="18">
        <v>3600</v>
      </c>
      <c r="K45" s="188" t="str">
        <f>IFERROR(VLOOKUP(一覧[[#This Row],[品番]],'202211価格改定一覧'!B:J,9,FALSE),"-")</f>
        <v>-</v>
      </c>
      <c r="L45" s="19" t="s">
        <v>4</v>
      </c>
      <c r="M45" s="2">
        <v>3287570450436</v>
      </c>
    </row>
    <row r="46" spans="2:13" s="20" customFormat="1" ht="21" customHeight="1">
      <c r="B46" s="21"/>
      <c r="C46" s="51">
        <v>1017</v>
      </c>
      <c r="D46" s="15" t="s">
        <v>2017</v>
      </c>
      <c r="E46" s="16" t="s">
        <v>408</v>
      </c>
      <c r="F46" s="16" t="s">
        <v>408</v>
      </c>
      <c r="G46" s="17">
        <v>100</v>
      </c>
      <c r="H46" s="17" t="s">
        <v>270</v>
      </c>
      <c r="I46" s="16" t="s">
        <v>419</v>
      </c>
      <c r="J46" s="18">
        <v>3600</v>
      </c>
      <c r="K46" s="188">
        <f>IFERROR(VLOOKUP(一覧[[#This Row],[品番]],'202211価格改定一覧'!B:J,9,FALSE),"-")</f>
        <v>4000</v>
      </c>
      <c r="L46" s="19" t="s">
        <v>4</v>
      </c>
      <c r="M46" s="2">
        <v>3287570450207</v>
      </c>
    </row>
    <row r="47" spans="2:13" s="20" customFormat="1" ht="21" customHeight="1">
      <c r="B47" s="21"/>
      <c r="C47" s="51">
        <v>1018</v>
      </c>
      <c r="D47" s="15" t="s">
        <v>2017</v>
      </c>
      <c r="E47" s="16" t="s">
        <v>401</v>
      </c>
      <c r="F47" s="16" t="s">
        <v>401</v>
      </c>
      <c r="G47" s="17">
        <v>100</v>
      </c>
      <c r="H47" s="17" t="s">
        <v>228</v>
      </c>
      <c r="I47" s="16" t="s">
        <v>420</v>
      </c>
      <c r="J47" s="18">
        <v>3600</v>
      </c>
      <c r="K47" s="188">
        <f>IFERROR(VLOOKUP(一覧[[#This Row],[品番]],'202211価格改定一覧'!B:J,9,FALSE),"-")</f>
        <v>4000</v>
      </c>
      <c r="L47" s="19" t="s">
        <v>4</v>
      </c>
      <c r="M47" s="2">
        <v>3287570450139</v>
      </c>
    </row>
    <row r="48" spans="2:13" s="20" customFormat="1" ht="21" customHeight="1">
      <c r="B48" s="21"/>
      <c r="C48" s="51">
        <v>1019</v>
      </c>
      <c r="D48" s="15" t="s">
        <v>2017</v>
      </c>
      <c r="E48" s="16" t="s">
        <v>401</v>
      </c>
      <c r="F48" s="16" t="s">
        <v>421</v>
      </c>
      <c r="G48" s="17">
        <v>100</v>
      </c>
      <c r="H48" s="17" t="s">
        <v>215</v>
      </c>
      <c r="I48" s="16" t="s">
        <v>422</v>
      </c>
      <c r="J48" s="18">
        <v>3600</v>
      </c>
      <c r="K48" s="188">
        <f>IFERROR(VLOOKUP(一覧[[#This Row],[品番]],'202211価格改定一覧'!B:J,9,FALSE),"-")</f>
        <v>4000</v>
      </c>
      <c r="L48" s="19" t="s">
        <v>4</v>
      </c>
      <c r="M48" s="2">
        <v>3287574501202</v>
      </c>
    </row>
    <row r="49" spans="2:13" s="20" customFormat="1" ht="21" customHeight="1">
      <c r="B49" s="21"/>
      <c r="C49" s="51">
        <v>1020</v>
      </c>
      <c r="D49" s="15" t="s">
        <v>2017</v>
      </c>
      <c r="E49" s="16" t="s">
        <v>401</v>
      </c>
      <c r="F49" s="16" t="s">
        <v>401</v>
      </c>
      <c r="G49" s="17">
        <v>100</v>
      </c>
      <c r="H49" s="17" t="s">
        <v>215</v>
      </c>
      <c r="I49" s="16" t="s">
        <v>387</v>
      </c>
      <c r="J49" s="18">
        <v>3600</v>
      </c>
      <c r="K49" s="188">
        <f>IFERROR(VLOOKUP(一覧[[#This Row],[品番]],'202211価格改定一覧'!B:J,9,FALSE),"-")</f>
        <v>4000</v>
      </c>
      <c r="L49" s="19" t="s">
        <v>4</v>
      </c>
      <c r="M49" s="2">
        <v>3287574501219</v>
      </c>
    </row>
    <row r="50" spans="2:13" s="20" customFormat="1" ht="21" customHeight="1">
      <c r="B50" s="21"/>
      <c r="C50" s="51">
        <v>1021</v>
      </c>
      <c r="D50" s="15" t="s">
        <v>2017</v>
      </c>
      <c r="E50" s="16" t="s">
        <v>401</v>
      </c>
      <c r="F50" s="16" t="s">
        <v>401</v>
      </c>
      <c r="G50" s="17">
        <v>100</v>
      </c>
      <c r="H50" s="17" t="s">
        <v>211</v>
      </c>
      <c r="I50" s="16" t="s">
        <v>2115</v>
      </c>
      <c r="J50" s="18">
        <v>3600</v>
      </c>
      <c r="K50" s="188">
        <f>IFERROR(VLOOKUP(一覧[[#This Row],[品番]],'202211価格改定一覧'!B:J,9,FALSE),"-")</f>
        <v>4000</v>
      </c>
      <c r="L50" s="19" t="s">
        <v>4</v>
      </c>
      <c r="M50" s="2">
        <v>3287574501431</v>
      </c>
    </row>
    <row r="51" spans="2:13" s="20" customFormat="1" ht="21" customHeight="1">
      <c r="B51" s="21"/>
      <c r="C51" s="51">
        <v>1022</v>
      </c>
      <c r="D51" s="15" t="s">
        <v>2017</v>
      </c>
      <c r="E51" s="16" t="s">
        <v>401</v>
      </c>
      <c r="F51" s="16" t="s">
        <v>401</v>
      </c>
      <c r="G51" s="17">
        <v>100</v>
      </c>
      <c r="H51" s="17" t="s">
        <v>211</v>
      </c>
      <c r="I51" s="16" t="s">
        <v>2285</v>
      </c>
      <c r="J51" s="18">
        <v>3600</v>
      </c>
      <c r="K51" s="188">
        <f>IFERROR(VLOOKUP(一覧[[#This Row],[品番]],'202211価格改定一覧'!B:J,9,FALSE),"-")</f>
        <v>4000</v>
      </c>
      <c r="L51" s="19" t="s">
        <v>4</v>
      </c>
      <c r="M51" s="2">
        <v>3287574501448</v>
      </c>
    </row>
    <row r="52" spans="2:13" s="20" customFormat="1" ht="21" customHeight="1">
      <c r="B52" s="21"/>
      <c r="C52" s="51">
        <v>1023</v>
      </c>
      <c r="D52" s="15" t="s">
        <v>2017</v>
      </c>
      <c r="E52" s="16" t="s">
        <v>401</v>
      </c>
      <c r="F52" s="16" t="s">
        <v>401</v>
      </c>
      <c r="G52" s="17">
        <v>100</v>
      </c>
      <c r="H52" s="17" t="s">
        <v>211</v>
      </c>
      <c r="I52" s="16" t="s">
        <v>2366</v>
      </c>
      <c r="J52" s="18">
        <v>3600</v>
      </c>
      <c r="K52" s="188">
        <f>IFERROR(VLOOKUP(一覧[[#This Row],[品番]],'202211価格改定一覧'!B:J,9,FALSE),"-")</f>
        <v>4000</v>
      </c>
      <c r="L52" s="19" t="s">
        <v>4</v>
      </c>
      <c r="M52" s="2">
        <v>3287574501462</v>
      </c>
    </row>
    <row r="53" spans="2:13" s="20" customFormat="1" ht="21" customHeight="1">
      <c r="B53" s="21"/>
      <c r="C53" s="51">
        <v>1030</v>
      </c>
      <c r="D53" s="15" t="s">
        <v>2017</v>
      </c>
      <c r="E53" s="16" t="s">
        <v>507</v>
      </c>
      <c r="F53" s="16" t="s">
        <v>524</v>
      </c>
      <c r="G53" s="17">
        <v>100</v>
      </c>
      <c r="H53" s="17" t="s">
        <v>215</v>
      </c>
      <c r="I53" s="16" t="s">
        <v>506</v>
      </c>
      <c r="J53" s="18">
        <v>3480</v>
      </c>
      <c r="K53" s="188" t="str">
        <f>IFERROR(VLOOKUP(一覧[[#This Row],[品番]],'202211価格改定一覧'!B:J,9,FALSE),"-")</f>
        <v>-</v>
      </c>
      <c r="L53" s="19" t="s">
        <v>4</v>
      </c>
      <c r="M53" s="2" t="s">
        <v>5</v>
      </c>
    </row>
    <row r="54" spans="2:13" s="20" customFormat="1" ht="21" customHeight="1">
      <c r="B54" s="21"/>
      <c r="C54" s="51">
        <v>1031</v>
      </c>
      <c r="D54" s="15" t="s">
        <v>2017</v>
      </c>
      <c r="E54" s="16" t="s">
        <v>505</v>
      </c>
      <c r="F54" s="16" t="s">
        <v>490</v>
      </c>
      <c r="G54" s="17">
        <v>100</v>
      </c>
      <c r="H54" s="17" t="s">
        <v>270</v>
      </c>
      <c r="I54" s="16" t="s">
        <v>508</v>
      </c>
      <c r="J54" s="18">
        <v>3480</v>
      </c>
      <c r="K54" s="188" t="str">
        <f>IFERROR(VLOOKUP(一覧[[#This Row],[品番]],'202211価格改定一覧'!B:J,9,FALSE),"-")</f>
        <v>-</v>
      </c>
      <c r="L54" s="19" t="s">
        <v>4</v>
      </c>
      <c r="M54" s="2" t="s">
        <v>6</v>
      </c>
    </row>
    <row r="55" spans="2:13" s="20" customFormat="1" ht="21" customHeight="1">
      <c r="B55" s="21"/>
      <c r="C55" s="51">
        <v>1032</v>
      </c>
      <c r="D55" s="15" t="s">
        <v>2017</v>
      </c>
      <c r="E55" s="16" t="s">
        <v>507</v>
      </c>
      <c r="F55" s="16" t="s">
        <v>491</v>
      </c>
      <c r="G55" s="17">
        <v>100</v>
      </c>
      <c r="H55" s="17" t="s">
        <v>270</v>
      </c>
      <c r="I55" s="16" t="s">
        <v>525</v>
      </c>
      <c r="J55" s="18">
        <v>3480</v>
      </c>
      <c r="K55" s="188" t="str">
        <f>IFERROR(VLOOKUP(一覧[[#This Row],[品番]],'202211価格改定一覧'!B:J,9,FALSE),"-")</f>
        <v>-</v>
      </c>
      <c r="L55" s="19" t="s">
        <v>4</v>
      </c>
      <c r="M55" s="2" t="s">
        <v>7</v>
      </c>
    </row>
    <row r="56" spans="2:13" s="20" customFormat="1" ht="21" customHeight="1">
      <c r="B56" s="21" t="s">
        <v>2579</v>
      </c>
      <c r="C56" s="51">
        <v>1033</v>
      </c>
      <c r="D56" s="15" t="s">
        <v>2017</v>
      </c>
      <c r="E56" s="16" t="s">
        <v>505</v>
      </c>
      <c r="F56" s="16" t="s">
        <v>490</v>
      </c>
      <c r="G56" s="17">
        <v>100</v>
      </c>
      <c r="H56" s="17" t="s">
        <v>215</v>
      </c>
      <c r="I56" s="16" t="s">
        <v>521</v>
      </c>
      <c r="J56" s="18">
        <v>3480</v>
      </c>
      <c r="K56" s="188" t="str">
        <f>IFERROR(VLOOKUP(一覧[[#This Row],[品番]],'202211価格改定一覧'!B:J,9,FALSE),"-")</f>
        <v>-</v>
      </c>
      <c r="L56" s="19" t="s">
        <v>4</v>
      </c>
      <c r="M56" s="2" t="s">
        <v>8</v>
      </c>
    </row>
    <row r="57" spans="2:13" s="20" customFormat="1" ht="21" customHeight="1">
      <c r="B57" s="21"/>
      <c r="C57" s="51">
        <v>1034</v>
      </c>
      <c r="D57" s="15" t="s">
        <v>2017</v>
      </c>
      <c r="E57" s="16" t="s">
        <v>505</v>
      </c>
      <c r="F57" s="16" t="s">
        <v>490</v>
      </c>
      <c r="G57" s="17">
        <v>100</v>
      </c>
      <c r="H57" s="17" t="s">
        <v>215</v>
      </c>
      <c r="I57" s="16" t="s">
        <v>511</v>
      </c>
      <c r="J57" s="18">
        <v>3480</v>
      </c>
      <c r="K57" s="188" t="str">
        <f>IFERROR(VLOOKUP(一覧[[#This Row],[品番]],'202211価格改定一覧'!B:J,9,FALSE),"-")</f>
        <v>-</v>
      </c>
      <c r="L57" s="19" t="s">
        <v>4</v>
      </c>
      <c r="M57" s="2" t="s">
        <v>9</v>
      </c>
    </row>
    <row r="58" spans="2:13" s="20" customFormat="1" ht="21" customHeight="1">
      <c r="B58" s="21"/>
      <c r="C58" s="51">
        <v>1035</v>
      </c>
      <c r="D58" s="15" t="s">
        <v>2017</v>
      </c>
      <c r="E58" s="16" t="s">
        <v>505</v>
      </c>
      <c r="F58" s="16" t="s">
        <v>490</v>
      </c>
      <c r="G58" s="17">
        <v>100</v>
      </c>
      <c r="H58" s="17" t="s">
        <v>215</v>
      </c>
      <c r="I58" s="16" t="s">
        <v>512</v>
      </c>
      <c r="J58" s="18">
        <v>3480</v>
      </c>
      <c r="K58" s="188" t="str">
        <f>IFERROR(VLOOKUP(一覧[[#This Row],[品番]],'202211価格改定一覧'!B:J,9,FALSE),"-")</f>
        <v>-</v>
      </c>
      <c r="L58" s="19" t="s">
        <v>4</v>
      </c>
      <c r="M58" s="2" t="s">
        <v>10</v>
      </c>
    </row>
    <row r="59" spans="2:13" s="20" customFormat="1" ht="21" customHeight="1">
      <c r="B59" s="21"/>
      <c r="C59" s="51">
        <v>1036</v>
      </c>
      <c r="D59" s="15" t="s">
        <v>2017</v>
      </c>
      <c r="E59" s="16" t="s">
        <v>505</v>
      </c>
      <c r="F59" s="16" t="s">
        <v>491</v>
      </c>
      <c r="G59" s="17">
        <v>100</v>
      </c>
      <c r="H59" s="17" t="s">
        <v>211</v>
      </c>
      <c r="I59" s="16" t="s">
        <v>526</v>
      </c>
      <c r="J59" s="18">
        <v>3480</v>
      </c>
      <c r="K59" s="188" t="str">
        <f>IFERROR(VLOOKUP(一覧[[#This Row],[品番]],'202211価格改定一覧'!B:J,9,FALSE),"-")</f>
        <v>-</v>
      </c>
      <c r="L59" s="19" t="s">
        <v>4</v>
      </c>
      <c r="M59" s="2" t="s">
        <v>11</v>
      </c>
    </row>
    <row r="60" spans="2:13" s="20" customFormat="1" ht="21" customHeight="1">
      <c r="B60" s="21"/>
      <c r="C60" s="51">
        <v>1037</v>
      </c>
      <c r="D60" s="15" t="s">
        <v>2017</v>
      </c>
      <c r="E60" s="16" t="s">
        <v>507</v>
      </c>
      <c r="F60" s="16" t="s">
        <v>491</v>
      </c>
      <c r="G60" s="17">
        <v>100</v>
      </c>
      <c r="H60" s="17" t="s">
        <v>270</v>
      </c>
      <c r="I60" s="16" t="s">
        <v>527</v>
      </c>
      <c r="J60" s="18">
        <v>3480</v>
      </c>
      <c r="K60" s="188" t="str">
        <f>IFERROR(VLOOKUP(一覧[[#This Row],[品番]],'202211価格改定一覧'!B:J,9,FALSE),"-")</f>
        <v>-</v>
      </c>
      <c r="L60" s="19" t="s">
        <v>4</v>
      </c>
      <c r="M60" s="2" t="s">
        <v>12</v>
      </c>
    </row>
    <row r="61" spans="2:13" s="20" customFormat="1" ht="21" customHeight="1">
      <c r="B61" s="21"/>
      <c r="C61" s="51">
        <v>1038</v>
      </c>
      <c r="D61" s="15" t="s">
        <v>2017</v>
      </c>
      <c r="E61" s="16" t="s">
        <v>523</v>
      </c>
      <c r="F61" s="16" t="s">
        <v>491</v>
      </c>
      <c r="G61" s="17">
        <v>100</v>
      </c>
      <c r="H61" s="17" t="s">
        <v>215</v>
      </c>
      <c r="I61" s="16" t="s">
        <v>515</v>
      </c>
      <c r="J61" s="18">
        <v>3480</v>
      </c>
      <c r="K61" s="188" t="str">
        <f>IFERROR(VLOOKUP(一覧[[#This Row],[品番]],'202211価格改定一覧'!B:J,9,FALSE),"-")</f>
        <v>-</v>
      </c>
      <c r="L61" s="19" t="s">
        <v>4</v>
      </c>
      <c r="M61" s="2" t="s">
        <v>13</v>
      </c>
    </row>
    <row r="62" spans="2:13" s="20" customFormat="1" ht="21" customHeight="1">
      <c r="B62" s="21"/>
      <c r="C62" s="51">
        <v>1039</v>
      </c>
      <c r="D62" s="15" t="s">
        <v>2017</v>
      </c>
      <c r="E62" s="16" t="s">
        <v>507</v>
      </c>
      <c r="F62" s="16" t="s">
        <v>528</v>
      </c>
      <c r="G62" s="17">
        <v>100</v>
      </c>
      <c r="H62" s="17" t="s">
        <v>270</v>
      </c>
      <c r="I62" s="16" t="s">
        <v>529</v>
      </c>
      <c r="J62" s="18">
        <v>3480</v>
      </c>
      <c r="K62" s="188" t="str">
        <f>IFERROR(VLOOKUP(一覧[[#This Row],[品番]],'202211価格改定一覧'!B:J,9,FALSE),"-")</f>
        <v>-</v>
      </c>
      <c r="L62" s="19" t="s">
        <v>4</v>
      </c>
      <c r="M62" s="2" t="s">
        <v>14</v>
      </c>
    </row>
    <row r="63" spans="2:13" s="20" customFormat="1" ht="21" customHeight="1">
      <c r="B63" s="21"/>
      <c r="C63" s="51">
        <v>1040</v>
      </c>
      <c r="D63" s="15" t="s">
        <v>2017</v>
      </c>
      <c r="E63" s="16" t="s">
        <v>505</v>
      </c>
      <c r="F63" s="16" t="s">
        <v>401</v>
      </c>
      <c r="G63" s="17">
        <v>120</v>
      </c>
      <c r="H63" s="17" t="s">
        <v>215</v>
      </c>
      <c r="I63" s="16" t="s">
        <v>506</v>
      </c>
      <c r="J63" s="18">
        <v>5480</v>
      </c>
      <c r="K63" s="188" t="str">
        <f>IFERROR(VLOOKUP(一覧[[#This Row],[品番]],'202211価格改定一覧'!B:J,9,FALSE),"-")</f>
        <v>-</v>
      </c>
      <c r="L63" s="19" t="s">
        <v>4</v>
      </c>
      <c r="M63" s="2">
        <v>3287571240036</v>
      </c>
    </row>
    <row r="64" spans="2:13" s="20" customFormat="1" ht="21" customHeight="1">
      <c r="B64" s="21" t="s">
        <v>1996</v>
      </c>
      <c r="C64" s="51">
        <v>1041</v>
      </c>
      <c r="D64" s="15" t="s">
        <v>2017</v>
      </c>
      <c r="E64" s="16" t="s">
        <v>1992</v>
      </c>
      <c r="F64" s="16" t="s">
        <v>1993</v>
      </c>
      <c r="G64" s="17">
        <v>120</v>
      </c>
      <c r="H64" s="17" t="s">
        <v>1994</v>
      </c>
      <c r="I64" s="16" t="s">
        <v>1995</v>
      </c>
      <c r="J64" s="18">
        <v>5480</v>
      </c>
      <c r="K64" s="188" t="str">
        <f>IFERROR(VLOOKUP(一覧[[#This Row],[品番]],'202211価格改定一覧'!B:J,9,FALSE),"-")</f>
        <v>-</v>
      </c>
      <c r="L64" s="19" t="s">
        <v>4</v>
      </c>
      <c r="M64" s="2">
        <v>3287571240043</v>
      </c>
    </row>
    <row r="65" spans="2:13" s="20" customFormat="1" ht="21" customHeight="1">
      <c r="B65" s="21"/>
      <c r="C65" s="51">
        <v>1042</v>
      </c>
      <c r="D65" s="15" t="s">
        <v>2017</v>
      </c>
      <c r="E65" s="16" t="s">
        <v>505</v>
      </c>
      <c r="F65" s="16" t="s">
        <v>401</v>
      </c>
      <c r="G65" s="17">
        <v>120</v>
      </c>
      <c r="H65" s="17" t="s">
        <v>211</v>
      </c>
      <c r="I65" s="16" t="s">
        <v>509</v>
      </c>
      <c r="J65" s="18">
        <v>5480</v>
      </c>
      <c r="K65" s="188" t="str">
        <f>IFERROR(VLOOKUP(一覧[[#This Row],[品番]],'202211価格改定一覧'!B:J,9,FALSE),"-")</f>
        <v>-</v>
      </c>
      <c r="L65" s="19" t="s">
        <v>4</v>
      </c>
      <c r="M65" s="2">
        <v>3287571240098</v>
      </c>
    </row>
    <row r="66" spans="2:13" s="20" customFormat="1" ht="21" customHeight="1">
      <c r="B66" s="21" t="s">
        <v>2190</v>
      </c>
      <c r="C66" s="51">
        <v>1043</v>
      </c>
      <c r="D66" s="15" t="s">
        <v>2017</v>
      </c>
      <c r="E66" s="16" t="s">
        <v>505</v>
      </c>
      <c r="F66" s="16" t="s">
        <v>401</v>
      </c>
      <c r="G66" s="17">
        <v>120</v>
      </c>
      <c r="H66" s="17" t="s">
        <v>211</v>
      </c>
      <c r="I66" s="16" t="s">
        <v>510</v>
      </c>
      <c r="J66" s="18">
        <v>5480</v>
      </c>
      <c r="K66" s="188" t="str">
        <f>IFERROR(VLOOKUP(一覧[[#This Row],[品番]],'202211価格改定一覧'!B:J,9,FALSE),"-")</f>
        <v>-</v>
      </c>
      <c r="L66" s="19" t="s">
        <v>4</v>
      </c>
      <c r="M66" s="2">
        <v>3287571240104</v>
      </c>
    </row>
    <row r="67" spans="2:13" s="20" customFormat="1" ht="21" customHeight="1">
      <c r="B67" s="21"/>
      <c r="C67" s="51">
        <v>1044</v>
      </c>
      <c r="D67" s="15" t="s">
        <v>2017</v>
      </c>
      <c r="E67" s="16" t="s">
        <v>505</v>
      </c>
      <c r="F67" s="16" t="s">
        <v>401</v>
      </c>
      <c r="G67" s="17">
        <v>120</v>
      </c>
      <c r="H67" s="17" t="s">
        <v>215</v>
      </c>
      <c r="I67" s="16" t="s">
        <v>511</v>
      </c>
      <c r="J67" s="18">
        <v>5480</v>
      </c>
      <c r="K67" s="188" t="str">
        <f>IFERROR(VLOOKUP(一覧[[#This Row],[品番]],'202211価格改定一覧'!B:J,9,FALSE),"-")</f>
        <v>-</v>
      </c>
      <c r="L67" s="19" t="s">
        <v>4</v>
      </c>
      <c r="M67" s="2">
        <v>3287571240067</v>
      </c>
    </row>
    <row r="68" spans="2:13" s="20" customFormat="1" ht="21" customHeight="1">
      <c r="B68" s="21"/>
      <c r="C68" s="51">
        <v>1045</v>
      </c>
      <c r="D68" s="15" t="s">
        <v>2017</v>
      </c>
      <c r="E68" s="16" t="s">
        <v>505</v>
      </c>
      <c r="F68" s="16" t="s">
        <v>401</v>
      </c>
      <c r="G68" s="17">
        <v>120</v>
      </c>
      <c r="H68" s="17" t="s">
        <v>270</v>
      </c>
      <c r="I68" s="16" t="s">
        <v>512</v>
      </c>
      <c r="J68" s="18">
        <v>5480</v>
      </c>
      <c r="K68" s="188" t="str">
        <f>IFERROR(VLOOKUP(一覧[[#This Row],[品番]],'202211価格改定一覧'!B:J,9,FALSE),"-")</f>
        <v>-</v>
      </c>
      <c r="L68" s="19" t="s">
        <v>4</v>
      </c>
      <c r="M68" s="2">
        <v>3287571240050</v>
      </c>
    </row>
    <row r="69" spans="2:13" s="20" customFormat="1" ht="21" customHeight="1">
      <c r="B69" s="21"/>
      <c r="C69" s="51">
        <v>1046</v>
      </c>
      <c r="D69" s="15" t="s">
        <v>2017</v>
      </c>
      <c r="E69" s="16" t="s">
        <v>505</v>
      </c>
      <c r="F69" s="16" t="s">
        <v>401</v>
      </c>
      <c r="G69" s="17">
        <v>120</v>
      </c>
      <c r="H69" s="17" t="s">
        <v>215</v>
      </c>
      <c r="I69" s="16" t="s">
        <v>513</v>
      </c>
      <c r="J69" s="18">
        <v>5480</v>
      </c>
      <c r="K69" s="188" t="str">
        <f>IFERROR(VLOOKUP(一覧[[#This Row],[品番]],'202211価格改定一覧'!B:J,9,FALSE),"-")</f>
        <v>-</v>
      </c>
      <c r="L69" s="19" t="s">
        <v>4</v>
      </c>
      <c r="M69" s="2">
        <v>3287571240074</v>
      </c>
    </row>
    <row r="70" spans="2:13" s="20" customFormat="1" ht="21" customHeight="1">
      <c r="B70" s="21"/>
      <c r="C70" s="51">
        <v>1047</v>
      </c>
      <c r="D70" s="15" t="s">
        <v>2017</v>
      </c>
      <c r="E70" s="16" t="s">
        <v>505</v>
      </c>
      <c r="F70" s="16" t="s">
        <v>421</v>
      </c>
      <c r="G70" s="17">
        <v>120</v>
      </c>
      <c r="H70" s="17" t="s">
        <v>215</v>
      </c>
      <c r="I70" s="16" t="s">
        <v>514</v>
      </c>
      <c r="J70" s="18">
        <v>5480</v>
      </c>
      <c r="K70" s="188" t="str">
        <f>IFERROR(VLOOKUP(一覧[[#This Row],[品番]],'202211価格改定一覧'!B:J,9,FALSE),"-")</f>
        <v>-</v>
      </c>
      <c r="L70" s="19" t="s">
        <v>4</v>
      </c>
      <c r="M70" s="2">
        <v>3287571240081</v>
      </c>
    </row>
    <row r="71" spans="2:13" s="20" customFormat="1" ht="21" customHeight="1">
      <c r="B71" s="21"/>
      <c r="C71" s="51">
        <v>1048</v>
      </c>
      <c r="D71" s="15" t="s">
        <v>2017</v>
      </c>
      <c r="E71" s="16" t="s">
        <v>505</v>
      </c>
      <c r="F71" s="16" t="s">
        <v>401</v>
      </c>
      <c r="G71" s="17">
        <v>120</v>
      </c>
      <c r="H71" s="17" t="s">
        <v>215</v>
      </c>
      <c r="I71" s="16" t="s">
        <v>515</v>
      </c>
      <c r="J71" s="18">
        <v>5480</v>
      </c>
      <c r="K71" s="188" t="str">
        <f>IFERROR(VLOOKUP(一覧[[#This Row],[品番]],'202211価格改定一覧'!B:J,9,FALSE),"-")</f>
        <v>-</v>
      </c>
      <c r="L71" s="19" t="s">
        <v>4</v>
      </c>
      <c r="M71" s="2">
        <v>3287571240029</v>
      </c>
    </row>
    <row r="72" spans="2:13" s="20" customFormat="1" ht="21" customHeight="1">
      <c r="B72" s="21" t="s">
        <v>2491</v>
      </c>
      <c r="C72" s="51">
        <v>1049</v>
      </c>
      <c r="D72" s="15" t="s">
        <v>2017</v>
      </c>
      <c r="E72" s="16" t="s">
        <v>505</v>
      </c>
      <c r="F72" s="16" t="s">
        <v>408</v>
      </c>
      <c r="G72" s="17">
        <v>120</v>
      </c>
      <c r="H72" s="17" t="s">
        <v>270</v>
      </c>
      <c r="I72" s="16" t="s">
        <v>516</v>
      </c>
      <c r="J72" s="18">
        <v>5480</v>
      </c>
      <c r="K72" s="188" t="str">
        <f>IFERROR(VLOOKUP(一覧[[#This Row],[品番]],'202211価格改定一覧'!B:J,9,FALSE),"-")</f>
        <v>-</v>
      </c>
      <c r="L72" s="19" t="s">
        <v>4</v>
      </c>
      <c r="M72" s="2">
        <v>3287571240012</v>
      </c>
    </row>
    <row r="73" spans="2:13" s="20" customFormat="1" ht="21" customHeight="1">
      <c r="B73" s="21"/>
      <c r="C73" s="51">
        <v>1050</v>
      </c>
      <c r="D73" s="15" t="s">
        <v>2017</v>
      </c>
      <c r="E73" s="16" t="s">
        <v>505</v>
      </c>
      <c r="F73" s="16" t="s">
        <v>517</v>
      </c>
      <c r="G73" s="17">
        <v>250</v>
      </c>
      <c r="H73" s="17" t="s">
        <v>215</v>
      </c>
      <c r="I73" s="16" t="s">
        <v>506</v>
      </c>
      <c r="J73" s="18">
        <v>3280</v>
      </c>
      <c r="K73" s="188" t="str">
        <f>IFERROR(VLOOKUP(一覧[[#This Row],[品番]],'202211価格改定一覧'!B:J,9,FALSE),"-")</f>
        <v>-</v>
      </c>
      <c r="L73" s="19" t="s">
        <v>4</v>
      </c>
      <c r="M73" s="2" t="s">
        <v>15</v>
      </c>
    </row>
    <row r="74" spans="2:13" s="20" customFormat="1" ht="21" customHeight="1">
      <c r="B74" s="21"/>
      <c r="C74" s="51">
        <v>1051</v>
      </c>
      <c r="D74" s="15" t="s">
        <v>2017</v>
      </c>
      <c r="E74" s="16" t="s">
        <v>505</v>
      </c>
      <c r="F74" s="16" t="s">
        <v>517</v>
      </c>
      <c r="G74" s="17">
        <v>250</v>
      </c>
      <c r="H74" s="17" t="s">
        <v>270</v>
      </c>
      <c r="I74" s="16" t="s">
        <v>518</v>
      </c>
      <c r="J74" s="18">
        <v>3280</v>
      </c>
      <c r="K74" s="188" t="str">
        <f>IFERROR(VLOOKUP(一覧[[#This Row],[品番]],'202211価格改定一覧'!B:J,9,FALSE),"-")</f>
        <v>-</v>
      </c>
      <c r="L74" s="19" t="s">
        <v>4</v>
      </c>
      <c r="M74" s="2" t="s">
        <v>16</v>
      </c>
    </row>
    <row r="75" spans="2:13" s="20" customFormat="1" ht="21" customHeight="1">
      <c r="B75" s="21"/>
      <c r="C75" s="51">
        <v>1052</v>
      </c>
      <c r="D75" s="15" t="s">
        <v>2017</v>
      </c>
      <c r="E75" s="16" t="s">
        <v>507</v>
      </c>
      <c r="F75" s="16" t="s">
        <v>519</v>
      </c>
      <c r="G75" s="17">
        <v>250</v>
      </c>
      <c r="H75" s="17" t="s">
        <v>215</v>
      </c>
      <c r="I75" s="16" t="s">
        <v>509</v>
      </c>
      <c r="J75" s="18">
        <v>3280</v>
      </c>
      <c r="K75" s="188" t="str">
        <f>IFERROR(VLOOKUP(一覧[[#This Row],[品番]],'202211価格改定一覧'!B:J,9,FALSE),"-")</f>
        <v>-</v>
      </c>
      <c r="L75" s="19" t="s">
        <v>4</v>
      </c>
      <c r="M75" s="2" t="s">
        <v>17</v>
      </c>
    </row>
    <row r="76" spans="2:13" s="20" customFormat="1" ht="21" customHeight="1">
      <c r="B76" s="21"/>
      <c r="C76" s="51">
        <v>1053</v>
      </c>
      <c r="D76" s="15" t="s">
        <v>2017</v>
      </c>
      <c r="E76" s="16" t="s">
        <v>505</v>
      </c>
      <c r="F76" s="16" t="s">
        <v>520</v>
      </c>
      <c r="G76" s="17">
        <v>250</v>
      </c>
      <c r="H76" s="17" t="s">
        <v>270</v>
      </c>
      <c r="I76" s="16" t="s">
        <v>521</v>
      </c>
      <c r="J76" s="18">
        <v>3280</v>
      </c>
      <c r="K76" s="188" t="str">
        <f>IFERROR(VLOOKUP(一覧[[#This Row],[品番]],'202211価格改定一覧'!B:J,9,FALSE),"-")</f>
        <v>-</v>
      </c>
      <c r="L76" s="19" t="s">
        <v>4</v>
      </c>
      <c r="M76" s="2" t="s">
        <v>18</v>
      </c>
    </row>
    <row r="77" spans="2:13" s="20" customFormat="1" ht="21" customHeight="1">
      <c r="B77" s="21"/>
      <c r="C77" s="51">
        <v>1054</v>
      </c>
      <c r="D77" s="15" t="s">
        <v>2017</v>
      </c>
      <c r="E77" s="16" t="s">
        <v>505</v>
      </c>
      <c r="F77" s="16" t="s">
        <v>517</v>
      </c>
      <c r="G77" s="17">
        <v>250</v>
      </c>
      <c r="H77" s="17" t="s">
        <v>270</v>
      </c>
      <c r="I77" s="16" t="s">
        <v>522</v>
      </c>
      <c r="J77" s="18">
        <v>3280</v>
      </c>
      <c r="K77" s="188" t="str">
        <f>IFERROR(VLOOKUP(一覧[[#This Row],[品番]],'202211価格改定一覧'!B:J,9,FALSE),"-")</f>
        <v>-</v>
      </c>
      <c r="L77" s="19" t="s">
        <v>4</v>
      </c>
      <c r="M77" s="2" t="s">
        <v>19</v>
      </c>
    </row>
    <row r="78" spans="2:13" s="20" customFormat="1" ht="21" customHeight="1">
      <c r="B78" s="21" t="s">
        <v>1976</v>
      </c>
      <c r="C78" s="51">
        <v>1055</v>
      </c>
      <c r="D78" s="15" t="s">
        <v>2017</v>
      </c>
      <c r="E78" s="16" t="s">
        <v>507</v>
      </c>
      <c r="F78" s="16" t="s">
        <v>517</v>
      </c>
      <c r="G78" s="17">
        <v>250</v>
      </c>
      <c r="H78" s="17" t="s">
        <v>270</v>
      </c>
      <c r="I78" s="16" t="s">
        <v>512</v>
      </c>
      <c r="J78" s="18">
        <v>3280</v>
      </c>
      <c r="K78" s="188" t="str">
        <f>IFERROR(VLOOKUP(一覧[[#This Row],[品番]],'202211価格改定一覧'!B:J,9,FALSE),"-")</f>
        <v>-</v>
      </c>
      <c r="L78" s="19" t="s">
        <v>4</v>
      </c>
      <c r="M78" s="2" t="s">
        <v>20</v>
      </c>
    </row>
    <row r="79" spans="2:13" s="20" customFormat="1" ht="21" customHeight="1">
      <c r="B79" s="21"/>
      <c r="C79" s="51">
        <v>1056</v>
      </c>
      <c r="D79" s="15" t="s">
        <v>2017</v>
      </c>
      <c r="E79" s="16" t="s">
        <v>505</v>
      </c>
      <c r="F79" s="16" t="s">
        <v>517</v>
      </c>
      <c r="G79" s="17">
        <v>250</v>
      </c>
      <c r="H79" s="17" t="s">
        <v>215</v>
      </c>
      <c r="I79" s="16" t="s">
        <v>513</v>
      </c>
      <c r="J79" s="18">
        <v>3280</v>
      </c>
      <c r="K79" s="188" t="str">
        <f>IFERROR(VLOOKUP(一覧[[#This Row],[品番]],'202211価格改定一覧'!B:J,9,FALSE),"-")</f>
        <v>-</v>
      </c>
      <c r="L79" s="19" t="s">
        <v>4</v>
      </c>
      <c r="M79" s="2" t="s">
        <v>21</v>
      </c>
    </row>
    <row r="80" spans="2:13" s="20" customFormat="1" ht="21" customHeight="1">
      <c r="B80" s="21"/>
      <c r="C80" s="51">
        <v>1057</v>
      </c>
      <c r="D80" s="15" t="s">
        <v>2017</v>
      </c>
      <c r="E80" s="16" t="s">
        <v>523</v>
      </c>
      <c r="F80" s="16" t="s">
        <v>517</v>
      </c>
      <c r="G80" s="17">
        <v>250</v>
      </c>
      <c r="H80" s="17" t="s">
        <v>211</v>
      </c>
      <c r="I80" s="16" t="s">
        <v>514</v>
      </c>
      <c r="J80" s="18">
        <v>3280</v>
      </c>
      <c r="K80" s="188" t="str">
        <f>IFERROR(VLOOKUP(一覧[[#This Row],[品番]],'202211価格改定一覧'!B:J,9,FALSE),"-")</f>
        <v>-</v>
      </c>
      <c r="L80" s="19" t="s">
        <v>4</v>
      </c>
      <c r="M80" s="2" t="s">
        <v>22</v>
      </c>
    </row>
    <row r="81" spans="2:13" s="20" customFormat="1" ht="21" customHeight="1">
      <c r="B81" s="21"/>
      <c r="C81" s="51">
        <v>1058</v>
      </c>
      <c r="D81" s="15" t="s">
        <v>2017</v>
      </c>
      <c r="E81" s="16" t="s">
        <v>507</v>
      </c>
      <c r="F81" s="16" t="s">
        <v>517</v>
      </c>
      <c r="G81" s="17">
        <v>250</v>
      </c>
      <c r="H81" s="17" t="s">
        <v>215</v>
      </c>
      <c r="I81" s="16" t="s">
        <v>515</v>
      </c>
      <c r="J81" s="18">
        <v>3280</v>
      </c>
      <c r="K81" s="188" t="str">
        <f>IFERROR(VLOOKUP(一覧[[#This Row],[品番]],'202211価格改定一覧'!B:J,9,FALSE),"-")</f>
        <v>-</v>
      </c>
      <c r="L81" s="19" t="s">
        <v>4</v>
      </c>
      <c r="M81" s="2" t="s">
        <v>23</v>
      </c>
    </row>
    <row r="82" spans="2:13" s="20" customFormat="1" ht="21" customHeight="1">
      <c r="B82" s="21"/>
      <c r="C82" s="51">
        <v>1059</v>
      </c>
      <c r="D82" s="15" t="s">
        <v>2017</v>
      </c>
      <c r="E82" s="16" t="s">
        <v>523</v>
      </c>
      <c r="F82" s="16" t="s">
        <v>517</v>
      </c>
      <c r="G82" s="17">
        <v>250</v>
      </c>
      <c r="H82" s="17" t="s">
        <v>270</v>
      </c>
      <c r="I82" s="16" t="s">
        <v>516</v>
      </c>
      <c r="J82" s="18">
        <v>3280</v>
      </c>
      <c r="K82" s="188" t="str">
        <f>IFERROR(VLOOKUP(一覧[[#This Row],[品番]],'202211価格改定一覧'!B:J,9,FALSE),"-")</f>
        <v>-</v>
      </c>
      <c r="L82" s="19" t="s">
        <v>4</v>
      </c>
      <c r="M82" s="2" t="s">
        <v>24</v>
      </c>
    </row>
    <row r="83" spans="2:13" s="20" customFormat="1" ht="21" customHeight="1">
      <c r="B83" s="14" t="s">
        <v>1599</v>
      </c>
      <c r="C83" s="51">
        <v>1060</v>
      </c>
      <c r="D83" s="15" t="s">
        <v>2017</v>
      </c>
      <c r="E83" s="16" t="s">
        <v>505</v>
      </c>
      <c r="F83" s="16" t="s">
        <v>1911</v>
      </c>
      <c r="G83" s="17">
        <v>190</v>
      </c>
      <c r="H83" s="17" t="s">
        <v>1913</v>
      </c>
      <c r="I83" s="16" t="s">
        <v>506</v>
      </c>
      <c r="J83" s="18">
        <v>4980</v>
      </c>
      <c r="K83" s="188" t="str">
        <f>IFERROR(VLOOKUP(一覧[[#This Row],[品番]],'202211価格改定一覧'!B:J,9,FALSE),"-")</f>
        <v>-</v>
      </c>
      <c r="L83" s="19" t="s">
        <v>4</v>
      </c>
      <c r="M83" s="2" t="s">
        <v>26</v>
      </c>
    </row>
    <row r="84" spans="2:13" s="20" customFormat="1" ht="21" customHeight="1">
      <c r="B84" s="14" t="s">
        <v>1599</v>
      </c>
      <c r="C84" s="51">
        <v>1061</v>
      </c>
      <c r="D84" s="15" t="s">
        <v>2017</v>
      </c>
      <c r="E84" s="16" t="s">
        <v>505</v>
      </c>
      <c r="F84" s="16" t="s">
        <v>1911</v>
      </c>
      <c r="G84" s="17">
        <v>190</v>
      </c>
      <c r="H84" s="17" t="s">
        <v>1913</v>
      </c>
      <c r="I84" s="16" t="s">
        <v>1916</v>
      </c>
      <c r="J84" s="18">
        <v>4980</v>
      </c>
      <c r="K84" s="188" t="str">
        <f>IFERROR(VLOOKUP(一覧[[#This Row],[品番]],'202211価格改定一覧'!B:J,9,FALSE),"-")</f>
        <v>-</v>
      </c>
      <c r="L84" s="19" t="s">
        <v>4</v>
      </c>
      <c r="M84" s="2" t="s">
        <v>27</v>
      </c>
    </row>
    <row r="85" spans="2:13" s="20" customFormat="1" ht="21" customHeight="1">
      <c r="B85" s="14" t="s">
        <v>1599</v>
      </c>
      <c r="C85" s="51">
        <v>1062</v>
      </c>
      <c r="D85" s="15" t="s">
        <v>2017</v>
      </c>
      <c r="E85" s="16" t="s">
        <v>505</v>
      </c>
      <c r="F85" s="16" t="s">
        <v>1911</v>
      </c>
      <c r="G85" s="17">
        <v>190</v>
      </c>
      <c r="H85" s="17" t="s">
        <v>1914</v>
      </c>
      <c r="I85" s="16" t="s">
        <v>509</v>
      </c>
      <c r="J85" s="18">
        <v>4980</v>
      </c>
      <c r="K85" s="188" t="str">
        <f>IFERROR(VLOOKUP(一覧[[#This Row],[品番]],'202211価格改定一覧'!B:J,9,FALSE),"-")</f>
        <v>-</v>
      </c>
      <c r="L85" s="19" t="s">
        <v>4</v>
      </c>
      <c r="M85" s="2" t="s">
        <v>28</v>
      </c>
    </row>
    <row r="86" spans="2:13" s="20" customFormat="1" ht="21" customHeight="1">
      <c r="B86" s="14" t="s">
        <v>1599</v>
      </c>
      <c r="C86" s="51">
        <v>1063</v>
      </c>
      <c r="D86" s="15" t="s">
        <v>2017</v>
      </c>
      <c r="E86" s="16" t="s">
        <v>505</v>
      </c>
      <c r="F86" s="16" t="s">
        <v>1912</v>
      </c>
      <c r="G86" s="17">
        <v>190</v>
      </c>
      <c r="H86" s="17" t="s">
        <v>1913</v>
      </c>
      <c r="I86" s="16" t="s">
        <v>1917</v>
      </c>
      <c r="J86" s="18">
        <v>4980</v>
      </c>
      <c r="K86" s="188" t="str">
        <f>IFERROR(VLOOKUP(一覧[[#This Row],[品番]],'202211価格改定一覧'!B:J,9,FALSE),"-")</f>
        <v>-</v>
      </c>
      <c r="L86" s="19" t="s">
        <v>4</v>
      </c>
      <c r="M86" s="2" t="s">
        <v>29</v>
      </c>
    </row>
    <row r="87" spans="2:13" s="20" customFormat="1" ht="21" customHeight="1">
      <c r="B87" s="14" t="s">
        <v>226</v>
      </c>
      <c r="C87" s="51">
        <v>1064</v>
      </c>
      <c r="D87" s="15" t="s">
        <v>2017</v>
      </c>
      <c r="E87" s="16" t="s">
        <v>505</v>
      </c>
      <c r="F87" s="16" t="s">
        <v>1911</v>
      </c>
      <c r="G87" s="17">
        <v>190</v>
      </c>
      <c r="H87" s="17" t="s">
        <v>1914</v>
      </c>
      <c r="I87" s="16" t="s">
        <v>1918</v>
      </c>
      <c r="J87" s="18">
        <v>4980</v>
      </c>
      <c r="K87" s="188" t="str">
        <f>IFERROR(VLOOKUP(一覧[[#This Row],[品番]],'202211価格改定一覧'!B:J,9,FALSE),"-")</f>
        <v>-</v>
      </c>
      <c r="L87" s="19" t="s">
        <v>4</v>
      </c>
      <c r="M87" s="2" t="s">
        <v>30</v>
      </c>
    </row>
    <row r="88" spans="2:13" s="20" customFormat="1" ht="21" customHeight="1">
      <c r="B88" s="14" t="s">
        <v>226</v>
      </c>
      <c r="C88" s="51">
        <v>1065</v>
      </c>
      <c r="D88" s="15" t="s">
        <v>2017</v>
      </c>
      <c r="E88" s="16" t="s">
        <v>505</v>
      </c>
      <c r="F88" s="16" t="s">
        <v>1912</v>
      </c>
      <c r="G88" s="17">
        <v>190</v>
      </c>
      <c r="H88" s="17" t="s">
        <v>1914</v>
      </c>
      <c r="I88" s="16" t="s">
        <v>1919</v>
      </c>
      <c r="J88" s="18">
        <v>4980</v>
      </c>
      <c r="K88" s="188" t="str">
        <f>IFERROR(VLOOKUP(一覧[[#This Row],[品番]],'202211価格改定一覧'!B:J,9,FALSE),"-")</f>
        <v>-</v>
      </c>
      <c r="L88" s="19" t="s">
        <v>4</v>
      </c>
      <c r="M88" s="2" t="s">
        <v>31</v>
      </c>
    </row>
    <row r="89" spans="2:13" s="20" customFormat="1" ht="21" customHeight="1">
      <c r="B89" s="14" t="s">
        <v>226</v>
      </c>
      <c r="C89" s="51">
        <v>1066</v>
      </c>
      <c r="D89" s="15" t="s">
        <v>2017</v>
      </c>
      <c r="E89" s="16" t="s">
        <v>505</v>
      </c>
      <c r="F89" s="16" t="s">
        <v>1911</v>
      </c>
      <c r="G89" s="17">
        <v>190</v>
      </c>
      <c r="H89" s="17" t="s">
        <v>1915</v>
      </c>
      <c r="I89" s="16" t="s">
        <v>1920</v>
      </c>
      <c r="J89" s="18">
        <v>4980</v>
      </c>
      <c r="K89" s="188" t="str">
        <f>IFERROR(VLOOKUP(一覧[[#This Row],[品番]],'202211価格改定一覧'!B:J,9,FALSE),"-")</f>
        <v>-</v>
      </c>
      <c r="L89" s="19" t="s">
        <v>4</v>
      </c>
      <c r="M89" s="2" t="s">
        <v>32</v>
      </c>
    </row>
    <row r="90" spans="2:13" s="20" customFormat="1" ht="21" customHeight="1">
      <c r="B90" s="14" t="s">
        <v>226</v>
      </c>
      <c r="C90" s="51">
        <v>1067</v>
      </c>
      <c r="D90" s="15" t="s">
        <v>2017</v>
      </c>
      <c r="E90" s="16" t="s">
        <v>505</v>
      </c>
      <c r="F90" s="16" t="s">
        <v>1912</v>
      </c>
      <c r="G90" s="17">
        <v>190</v>
      </c>
      <c r="H90" s="17" t="s">
        <v>1914</v>
      </c>
      <c r="I90" s="16" t="s">
        <v>1921</v>
      </c>
      <c r="J90" s="18">
        <v>4980</v>
      </c>
      <c r="K90" s="188" t="str">
        <f>IFERROR(VLOOKUP(一覧[[#This Row],[品番]],'202211価格改定一覧'!B:J,9,FALSE),"-")</f>
        <v>-</v>
      </c>
      <c r="L90" s="19" t="s">
        <v>4</v>
      </c>
      <c r="M90" s="2" t="s">
        <v>33</v>
      </c>
    </row>
    <row r="91" spans="2:13" s="20" customFormat="1" ht="21" customHeight="1">
      <c r="B91" s="14" t="s">
        <v>226</v>
      </c>
      <c r="C91" s="51">
        <v>1069</v>
      </c>
      <c r="D91" s="15" t="s">
        <v>2017</v>
      </c>
      <c r="E91" s="16" t="s">
        <v>505</v>
      </c>
      <c r="F91" s="16" t="s">
        <v>1911</v>
      </c>
      <c r="G91" s="17">
        <v>190</v>
      </c>
      <c r="H91" s="17" t="s">
        <v>1914</v>
      </c>
      <c r="I91" s="16" t="s">
        <v>516</v>
      </c>
      <c r="J91" s="18">
        <v>4980</v>
      </c>
      <c r="K91" s="188" t="str">
        <f>IFERROR(VLOOKUP(一覧[[#This Row],[品番]],'202211価格改定一覧'!B:J,9,FALSE),"-")</f>
        <v>-</v>
      </c>
      <c r="L91" s="19" t="s">
        <v>4</v>
      </c>
      <c r="M91" s="2" t="s">
        <v>34</v>
      </c>
    </row>
    <row r="92" spans="2:13" s="20" customFormat="1" ht="21" customHeight="1">
      <c r="B92" s="21"/>
      <c r="C92" s="51">
        <v>1070</v>
      </c>
      <c r="D92" s="15" t="s">
        <v>2017</v>
      </c>
      <c r="E92" s="16" t="s">
        <v>530</v>
      </c>
      <c r="F92" s="16" t="s">
        <v>531</v>
      </c>
      <c r="G92" s="17"/>
      <c r="H92" s="17"/>
      <c r="I92" s="16" t="s">
        <v>506</v>
      </c>
      <c r="J92" s="18">
        <v>1480</v>
      </c>
      <c r="K92" s="188" t="str">
        <f>IFERROR(VLOOKUP(一覧[[#This Row],[品番]],'202211価格改定一覧'!B:J,9,FALSE),"-")</f>
        <v>-</v>
      </c>
      <c r="L92" s="19" t="s">
        <v>4</v>
      </c>
      <c r="M92" s="2">
        <v>3287571275038</v>
      </c>
    </row>
    <row r="93" spans="2:13" s="20" customFormat="1" ht="21" customHeight="1">
      <c r="B93" s="21"/>
      <c r="C93" s="51">
        <v>1071</v>
      </c>
      <c r="D93" s="15" t="s">
        <v>2017</v>
      </c>
      <c r="E93" s="16" t="s">
        <v>505</v>
      </c>
      <c r="F93" s="16" t="s">
        <v>532</v>
      </c>
      <c r="G93" s="17"/>
      <c r="H93" s="17"/>
      <c r="I93" s="16" t="s">
        <v>518</v>
      </c>
      <c r="J93" s="18">
        <v>1480</v>
      </c>
      <c r="K93" s="188" t="str">
        <f>IFERROR(VLOOKUP(一覧[[#This Row],[品番]],'202211価格改定一覧'!B:J,9,FALSE),"-")</f>
        <v>-</v>
      </c>
      <c r="L93" s="19" t="s">
        <v>4</v>
      </c>
      <c r="M93" s="2">
        <v>3287571275045</v>
      </c>
    </row>
    <row r="94" spans="2:13" s="20" customFormat="1" ht="21" customHeight="1">
      <c r="B94" s="21"/>
      <c r="C94" s="51">
        <v>1072</v>
      </c>
      <c r="D94" s="15" t="s">
        <v>2017</v>
      </c>
      <c r="E94" s="16" t="s">
        <v>533</v>
      </c>
      <c r="F94" s="16" t="s">
        <v>532</v>
      </c>
      <c r="G94" s="17"/>
      <c r="H94" s="17"/>
      <c r="I94" s="16" t="s">
        <v>534</v>
      </c>
      <c r="J94" s="18">
        <v>1480</v>
      </c>
      <c r="K94" s="188" t="str">
        <f>IFERROR(VLOOKUP(一覧[[#This Row],[品番]],'202211価格改定一覧'!B:J,9,FALSE),"-")</f>
        <v>-</v>
      </c>
      <c r="L94" s="19" t="s">
        <v>4</v>
      </c>
      <c r="M94" s="2">
        <v>3287571275090</v>
      </c>
    </row>
    <row r="95" spans="2:13" s="20" customFormat="1" ht="21" customHeight="1">
      <c r="B95" s="21"/>
      <c r="C95" s="51">
        <v>1073</v>
      </c>
      <c r="D95" s="15" t="s">
        <v>2017</v>
      </c>
      <c r="E95" s="16" t="s">
        <v>533</v>
      </c>
      <c r="F95" s="16" t="s">
        <v>535</v>
      </c>
      <c r="G95" s="17"/>
      <c r="H95" s="17"/>
      <c r="I95" s="16" t="s">
        <v>536</v>
      </c>
      <c r="J95" s="18">
        <v>1480</v>
      </c>
      <c r="K95" s="188" t="str">
        <f>IFERROR(VLOOKUP(一覧[[#This Row],[品番]],'202211価格改定一覧'!B:J,9,FALSE),"-")</f>
        <v>-</v>
      </c>
      <c r="L95" s="19" t="s">
        <v>4</v>
      </c>
      <c r="M95" s="2">
        <v>3287571275106</v>
      </c>
    </row>
    <row r="96" spans="2:13" s="20" customFormat="1" ht="21" customHeight="1">
      <c r="B96" s="100"/>
      <c r="C96" s="101">
        <v>1074</v>
      </c>
      <c r="D96" s="102" t="s">
        <v>2017</v>
      </c>
      <c r="E96" s="104" t="s">
        <v>537</v>
      </c>
      <c r="F96" s="104" t="s">
        <v>535</v>
      </c>
      <c r="G96" s="108"/>
      <c r="H96" s="108"/>
      <c r="I96" s="104" t="s">
        <v>538</v>
      </c>
      <c r="J96" s="105">
        <v>1480</v>
      </c>
      <c r="K96" s="188" t="str">
        <f>IFERROR(VLOOKUP(一覧[[#This Row],[品番]],'202211価格改定一覧'!B:J,9,FALSE),"-")</f>
        <v>-</v>
      </c>
      <c r="L96" s="106" t="s">
        <v>4</v>
      </c>
      <c r="M96" s="107">
        <v>3287571275069</v>
      </c>
    </row>
    <row r="97" spans="2:13" s="20" customFormat="1" ht="21" customHeight="1">
      <c r="B97" s="21"/>
      <c r="C97" s="51">
        <v>1075</v>
      </c>
      <c r="D97" s="15" t="s">
        <v>2017</v>
      </c>
      <c r="E97" s="16" t="s">
        <v>505</v>
      </c>
      <c r="F97" s="16" t="s">
        <v>539</v>
      </c>
      <c r="G97" s="17"/>
      <c r="H97" s="17"/>
      <c r="I97" s="16" t="s">
        <v>512</v>
      </c>
      <c r="J97" s="18">
        <v>1480</v>
      </c>
      <c r="K97" s="188" t="str">
        <f>IFERROR(VLOOKUP(一覧[[#This Row],[品番]],'202211価格改定一覧'!B:J,9,FALSE),"-")</f>
        <v>-</v>
      </c>
      <c r="L97" s="19" t="s">
        <v>4</v>
      </c>
      <c r="M97" s="2">
        <v>3287571275052</v>
      </c>
    </row>
    <row r="98" spans="2:13" s="20" customFormat="1" ht="21" customHeight="1">
      <c r="B98" s="21" t="s">
        <v>226</v>
      </c>
      <c r="C98" s="51">
        <v>1076</v>
      </c>
      <c r="D98" s="15" t="s">
        <v>2017</v>
      </c>
      <c r="E98" s="16" t="s">
        <v>505</v>
      </c>
      <c r="F98" s="16" t="s">
        <v>532</v>
      </c>
      <c r="G98" s="17"/>
      <c r="H98" s="17"/>
      <c r="I98" s="16" t="s">
        <v>540</v>
      </c>
      <c r="J98" s="18">
        <v>1480</v>
      </c>
      <c r="K98" s="188" t="str">
        <f>IFERROR(VLOOKUP(一覧[[#This Row],[品番]],'202211価格改定一覧'!B:J,9,FALSE),"-")</f>
        <v>-</v>
      </c>
      <c r="L98" s="19" t="s">
        <v>4</v>
      </c>
      <c r="M98" s="2">
        <v>3287571275076</v>
      </c>
    </row>
    <row r="99" spans="2:13" s="20" customFormat="1" ht="21" customHeight="1">
      <c r="B99" s="21"/>
      <c r="C99" s="51">
        <v>1077</v>
      </c>
      <c r="D99" s="15" t="s">
        <v>2017</v>
      </c>
      <c r="E99" s="16" t="s">
        <v>505</v>
      </c>
      <c r="F99" s="16" t="s">
        <v>532</v>
      </c>
      <c r="G99" s="17"/>
      <c r="H99" s="17"/>
      <c r="I99" s="16" t="s">
        <v>514</v>
      </c>
      <c r="J99" s="18">
        <v>1480</v>
      </c>
      <c r="K99" s="188" t="str">
        <f>IFERROR(VLOOKUP(一覧[[#This Row],[品番]],'202211価格改定一覧'!B:J,9,FALSE),"-")</f>
        <v>-</v>
      </c>
      <c r="L99" s="19" t="s">
        <v>4</v>
      </c>
      <c r="M99" s="2">
        <v>3287571275083</v>
      </c>
    </row>
    <row r="100" spans="2:13" s="20" customFormat="1" ht="21" customHeight="1">
      <c r="B100" s="21"/>
      <c r="C100" s="51">
        <v>1078</v>
      </c>
      <c r="D100" s="15" t="s">
        <v>2017</v>
      </c>
      <c r="E100" s="16" t="s">
        <v>505</v>
      </c>
      <c r="F100" s="16" t="s">
        <v>541</v>
      </c>
      <c r="G100" s="17"/>
      <c r="H100" s="17"/>
      <c r="I100" s="16" t="s">
        <v>515</v>
      </c>
      <c r="J100" s="18">
        <v>1480</v>
      </c>
      <c r="K100" s="188" t="str">
        <f>IFERROR(VLOOKUP(一覧[[#This Row],[品番]],'202211価格改定一覧'!B:J,9,FALSE),"-")</f>
        <v>-</v>
      </c>
      <c r="L100" s="19" t="s">
        <v>4</v>
      </c>
      <c r="M100" s="2">
        <v>3287571275021</v>
      </c>
    </row>
    <row r="101" spans="2:13" s="20" customFormat="1" ht="21" customHeight="1">
      <c r="B101" s="21"/>
      <c r="C101" s="51">
        <v>1079</v>
      </c>
      <c r="D101" s="15" t="s">
        <v>2017</v>
      </c>
      <c r="E101" s="16" t="s">
        <v>533</v>
      </c>
      <c r="F101" s="16" t="s">
        <v>539</v>
      </c>
      <c r="G101" s="17"/>
      <c r="H101" s="17"/>
      <c r="I101" s="16" t="s">
        <v>516</v>
      </c>
      <c r="J101" s="18">
        <v>1480</v>
      </c>
      <c r="K101" s="188" t="str">
        <f>IFERROR(VLOOKUP(一覧[[#This Row],[品番]],'202211価格改定一覧'!B:J,9,FALSE),"-")</f>
        <v>-</v>
      </c>
      <c r="L101" s="19" t="s">
        <v>4</v>
      </c>
      <c r="M101" s="2">
        <v>3287571275014</v>
      </c>
    </row>
    <row r="102" spans="2:13" s="20" customFormat="1" ht="21" customHeight="1">
      <c r="B102" s="21"/>
      <c r="C102" s="51">
        <v>1100</v>
      </c>
      <c r="D102" s="15" t="s">
        <v>2017</v>
      </c>
      <c r="E102" s="16" t="s">
        <v>401</v>
      </c>
      <c r="F102" s="16" t="s">
        <v>454</v>
      </c>
      <c r="G102" s="17"/>
      <c r="H102" s="17"/>
      <c r="I102" s="16" t="s">
        <v>455</v>
      </c>
      <c r="J102" s="18">
        <v>800</v>
      </c>
      <c r="K102" s="188">
        <f>IFERROR(VLOOKUP(一覧[[#This Row],[品番]],'202211価格改定一覧'!B:J,9,FALSE),"-")</f>
        <v>900</v>
      </c>
      <c r="L102" s="19" t="s">
        <v>4</v>
      </c>
      <c r="M102" s="2">
        <v>3287570410003</v>
      </c>
    </row>
    <row r="103" spans="2:13" s="20" customFormat="1" ht="21" customHeight="1">
      <c r="B103" s="21" t="s">
        <v>2273</v>
      </c>
      <c r="C103" s="51">
        <v>1104</v>
      </c>
      <c r="D103" s="15" t="s">
        <v>2017</v>
      </c>
      <c r="E103" s="16" t="s">
        <v>401</v>
      </c>
      <c r="F103" s="16" t="s">
        <v>423</v>
      </c>
      <c r="G103" s="17">
        <v>100</v>
      </c>
      <c r="H103" s="17" t="s">
        <v>215</v>
      </c>
      <c r="I103" s="16" t="s">
        <v>420</v>
      </c>
      <c r="J103" s="18">
        <v>4000</v>
      </c>
      <c r="K103" s="188" t="str">
        <f>IFERROR(VLOOKUP(一覧[[#This Row],[品番]],'202211価格改定一覧'!B:J,9,FALSE),"-")</f>
        <v>-</v>
      </c>
      <c r="L103" s="19" t="s">
        <v>4</v>
      </c>
      <c r="M103" s="2">
        <v>3287570412137</v>
      </c>
    </row>
    <row r="104" spans="2:13" s="20" customFormat="1" ht="21" customHeight="1">
      <c r="B104" s="14" t="s">
        <v>1997</v>
      </c>
      <c r="C104" s="51">
        <v>1105</v>
      </c>
      <c r="D104" s="15" t="s">
        <v>2017</v>
      </c>
      <c r="E104" s="16" t="s">
        <v>401</v>
      </c>
      <c r="F104" s="16" t="s">
        <v>427</v>
      </c>
      <c r="G104" s="17">
        <v>100</v>
      </c>
      <c r="H104" s="17" t="s">
        <v>215</v>
      </c>
      <c r="I104" s="16" t="s">
        <v>428</v>
      </c>
      <c r="J104" s="18">
        <v>4000</v>
      </c>
      <c r="K104" s="188" t="str">
        <f>IFERROR(VLOOKUP(一覧[[#This Row],[品番]],'202211価格改定一覧'!B:J,9,FALSE),"-")</f>
        <v>-</v>
      </c>
      <c r="L104" s="19" t="s">
        <v>4</v>
      </c>
      <c r="M104" s="2">
        <v>3287570412120</v>
      </c>
    </row>
    <row r="105" spans="2:13" s="20" customFormat="1" ht="21" customHeight="1">
      <c r="B105" s="21"/>
      <c r="C105" s="51">
        <v>1106</v>
      </c>
      <c r="D105" s="15" t="s">
        <v>2017</v>
      </c>
      <c r="E105" s="16" t="s">
        <v>401</v>
      </c>
      <c r="F105" s="16" t="s">
        <v>423</v>
      </c>
      <c r="G105" s="17">
        <v>100</v>
      </c>
      <c r="H105" s="17" t="s">
        <v>424</v>
      </c>
      <c r="I105" s="16" t="s">
        <v>425</v>
      </c>
      <c r="J105" s="18">
        <v>4000</v>
      </c>
      <c r="K105" s="188" t="str">
        <f>IFERROR(VLOOKUP(一覧[[#This Row],[品番]],'202211価格改定一覧'!B:J,9,FALSE),"-")</f>
        <v>-</v>
      </c>
      <c r="L105" s="19" t="s">
        <v>4</v>
      </c>
      <c r="M105" s="2">
        <v>3287570412021</v>
      </c>
    </row>
    <row r="106" spans="2:13" s="20" customFormat="1" ht="21" customHeight="1">
      <c r="B106" s="14" t="s">
        <v>2181</v>
      </c>
      <c r="C106" s="51">
        <v>1107</v>
      </c>
      <c r="D106" s="15" t="s">
        <v>2017</v>
      </c>
      <c r="E106" s="16" t="s">
        <v>2191</v>
      </c>
      <c r="F106" s="16" t="s">
        <v>426</v>
      </c>
      <c r="G106" s="17">
        <v>100</v>
      </c>
      <c r="H106" s="17" t="s">
        <v>211</v>
      </c>
      <c r="I106" s="16" t="s">
        <v>2192</v>
      </c>
      <c r="J106" s="18">
        <v>4000</v>
      </c>
      <c r="K106" s="188" t="str">
        <f>IFERROR(VLOOKUP(一覧[[#This Row],[品番]],'202211価格改定一覧'!B:J,9,FALSE),"-")</f>
        <v>-</v>
      </c>
      <c r="L106" s="19" t="s">
        <v>4</v>
      </c>
      <c r="M106" s="2">
        <v>3287570412076</v>
      </c>
    </row>
    <row r="107" spans="2:13" s="20" customFormat="1" ht="21" customHeight="1">
      <c r="B107" s="14" t="s">
        <v>226</v>
      </c>
      <c r="C107" s="51">
        <v>1108</v>
      </c>
      <c r="D107" s="15" t="s">
        <v>2017</v>
      </c>
      <c r="E107" s="16" t="s">
        <v>401</v>
      </c>
      <c r="F107" s="16" t="s">
        <v>1843</v>
      </c>
      <c r="G107" s="17">
        <v>100</v>
      </c>
      <c r="H107" s="17" t="s">
        <v>211</v>
      </c>
      <c r="I107" s="16" t="s">
        <v>341</v>
      </c>
      <c r="J107" s="18">
        <v>4800</v>
      </c>
      <c r="K107" s="188" t="str">
        <f>IFERROR(VLOOKUP(一覧[[#This Row],[品番]],'202211価格改定一覧'!B:J,9,FALSE),"-")</f>
        <v>-</v>
      </c>
      <c r="L107" s="19"/>
      <c r="M107" s="2">
        <v>3287570413035</v>
      </c>
    </row>
    <row r="108" spans="2:13" s="20" customFormat="1" ht="21" customHeight="1">
      <c r="B108" s="21"/>
      <c r="C108" s="51">
        <v>1116</v>
      </c>
      <c r="D108" s="15" t="s">
        <v>2017</v>
      </c>
      <c r="E108" s="16" t="s">
        <v>456</v>
      </c>
      <c r="F108" s="16" t="s">
        <v>457</v>
      </c>
      <c r="G108" s="17"/>
      <c r="H108" s="17"/>
      <c r="I108" s="16" t="s">
        <v>458</v>
      </c>
      <c r="J108" s="18">
        <v>800</v>
      </c>
      <c r="K108" s="188">
        <f>IFERROR(VLOOKUP(一覧[[#This Row],[品番]],'202211価格改定一覧'!B:J,9,FALSE),"-")</f>
        <v>900</v>
      </c>
      <c r="L108" s="19" t="s">
        <v>4</v>
      </c>
      <c r="M108" s="2">
        <v>3287570410010</v>
      </c>
    </row>
    <row r="109" spans="2:13" s="20" customFormat="1" ht="21" customHeight="1">
      <c r="B109" s="21" t="s">
        <v>226</v>
      </c>
      <c r="C109" s="51">
        <v>1117</v>
      </c>
      <c r="D109" s="15" t="s">
        <v>2017</v>
      </c>
      <c r="E109" s="16" t="s">
        <v>401</v>
      </c>
      <c r="F109" s="16" t="s">
        <v>459</v>
      </c>
      <c r="G109" s="17"/>
      <c r="H109" s="17"/>
      <c r="I109" s="16" t="s">
        <v>460</v>
      </c>
      <c r="J109" s="18">
        <v>800</v>
      </c>
      <c r="K109" s="188" t="str">
        <f>IFERROR(VLOOKUP(一覧[[#This Row],[品番]],'202211価格改定一覧'!B:J,9,FALSE),"-")</f>
        <v>-</v>
      </c>
      <c r="L109" s="19" t="s">
        <v>4</v>
      </c>
      <c r="M109" s="2">
        <v>3287570410027</v>
      </c>
    </row>
    <row r="110" spans="2:13" s="20" customFormat="1" ht="21" customHeight="1">
      <c r="B110" s="21"/>
      <c r="C110" s="51">
        <v>1121</v>
      </c>
      <c r="D110" s="15" t="s">
        <v>2017</v>
      </c>
      <c r="E110" s="16" t="s">
        <v>2067</v>
      </c>
      <c r="F110" s="16" t="s">
        <v>2073</v>
      </c>
      <c r="G110" s="17">
        <v>500</v>
      </c>
      <c r="H110" s="17" t="s">
        <v>2081</v>
      </c>
      <c r="I110" s="16" t="s">
        <v>2086</v>
      </c>
      <c r="J110" s="18">
        <v>2700</v>
      </c>
      <c r="K110" s="188">
        <f>IFERROR(VLOOKUP(一覧[[#This Row],[品番]],'202211価格改定一覧'!B:J,9,FALSE),"-")</f>
        <v>3000</v>
      </c>
      <c r="L110" s="19" t="s">
        <v>4</v>
      </c>
      <c r="M110" s="2">
        <v>3287572411206</v>
      </c>
    </row>
    <row r="111" spans="2:13" s="20" customFormat="1" ht="21" customHeight="1">
      <c r="B111" s="21"/>
      <c r="C111" s="51">
        <v>1122</v>
      </c>
      <c r="D111" s="15" t="s">
        <v>2017</v>
      </c>
      <c r="E111" s="16" t="s">
        <v>2068</v>
      </c>
      <c r="F111" s="16" t="s">
        <v>2074</v>
      </c>
      <c r="G111" s="17">
        <v>500</v>
      </c>
      <c r="H111" s="17" t="s">
        <v>2081</v>
      </c>
      <c r="I111" s="16" t="s">
        <v>2087</v>
      </c>
      <c r="J111" s="18">
        <v>2700</v>
      </c>
      <c r="K111" s="188">
        <f>IFERROR(VLOOKUP(一覧[[#This Row],[品番]],'202211価格改定一覧'!B:J,9,FALSE),"-")</f>
        <v>3000</v>
      </c>
      <c r="L111" s="19" t="s">
        <v>4</v>
      </c>
      <c r="M111" s="2">
        <v>3287572411077</v>
      </c>
    </row>
    <row r="112" spans="2:13" s="20" customFormat="1" ht="21" customHeight="1">
      <c r="B112" s="21"/>
      <c r="C112" s="51">
        <v>1123</v>
      </c>
      <c r="D112" s="15" t="s">
        <v>2017</v>
      </c>
      <c r="E112" s="16" t="s">
        <v>2067</v>
      </c>
      <c r="F112" s="16" t="s">
        <v>2074</v>
      </c>
      <c r="G112" s="17">
        <v>500</v>
      </c>
      <c r="H112" s="17" t="s">
        <v>2082</v>
      </c>
      <c r="I112" s="16" t="s">
        <v>2088</v>
      </c>
      <c r="J112" s="18">
        <v>2700</v>
      </c>
      <c r="K112" s="188">
        <f>IFERROR(VLOOKUP(一覧[[#This Row],[品番]],'202211価格改定一覧'!B:J,9,FALSE),"-")</f>
        <v>3000</v>
      </c>
      <c r="L112" s="19" t="s">
        <v>4</v>
      </c>
      <c r="M112" s="2">
        <v>3287572411121</v>
      </c>
    </row>
    <row r="113" spans="2:13" s="20" customFormat="1" ht="21" customHeight="1">
      <c r="B113" s="21"/>
      <c r="C113" s="51">
        <v>1124</v>
      </c>
      <c r="D113" s="15" t="s">
        <v>2017</v>
      </c>
      <c r="E113" s="16" t="s">
        <v>2069</v>
      </c>
      <c r="F113" s="16" t="s">
        <v>2073</v>
      </c>
      <c r="G113" s="17">
        <v>500</v>
      </c>
      <c r="H113" s="17" t="s">
        <v>2083</v>
      </c>
      <c r="I113" s="16" t="s">
        <v>2089</v>
      </c>
      <c r="J113" s="18">
        <v>2700</v>
      </c>
      <c r="K113" s="188">
        <f>IFERROR(VLOOKUP(一覧[[#This Row],[品番]],'202211価格改定一覧'!B:J,9,FALSE),"-")</f>
        <v>3000</v>
      </c>
      <c r="L113" s="19" t="s">
        <v>4</v>
      </c>
      <c r="M113" s="2">
        <v>3287572411909</v>
      </c>
    </row>
    <row r="114" spans="2:13" s="20" customFormat="1" ht="21" customHeight="1">
      <c r="B114" s="21"/>
      <c r="C114" s="51">
        <v>1125</v>
      </c>
      <c r="D114" s="15" t="s">
        <v>2017</v>
      </c>
      <c r="E114" s="16" t="s">
        <v>2067</v>
      </c>
      <c r="F114" s="16" t="s">
        <v>296</v>
      </c>
      <c r="G114" s="17">
        <v>500</v>
      </c>
      <c r="H114" s="17" t="s">
        <v>215</v>
      </c>
      <c r="I114" s="16" t="s">
        <v>2370</v>
      </c>
      <c r="J114" s="18">
        <v>2700</v>
      </c>
      <c r="K114" s="188">
        <f>IFERROR(VLOOKUP(一覧[[#This Row],[品番]],'202211価格改定一覧'!B:J,9,FALSE),"-")</f>
        <v>3000</v>
      </c>
      <c r="L114" s="19" t="s">
        <v>4</v>
      </c>
      <c r="M114" s="2">
        <v>3287572411053</v>
      </c>
    </row>
    <row r="115" spans="2:13" s="20" customFormat="1" ht="21" customHeight="1">
      <c r="B115" s="21"/>
      <c r="C115" s="51">
        <v>1126</v>
      </c>
      <c r="D115" s="15" t="s">
        <v>2017</v>
      </c>
      <c r="E115" s="16" t="s">
        <v>2067</v>
      </c>
      <c r="F115" s="16" t="s">
        <v>296</v>
      </c>
      <c r="G115" s="17">
        <v>500</v>
      </c>
      <c r="H115" s="17" t="s">
        <v>215</v>
      </c>
      <c r="I115" s="16" t="s">
        <v>2371</v>
      </c>
      <c r="J115" s="18">
        <v>2700</v>
      </c>
      <c r="K115" s="188">
        <f>IFERROR(VLOOKUP(一覧[[#This Row],[品番]],'202211価格改定一覧'!B:J,9,FALSE),"-")</f>
        <v>3000</v>
      </c>
      <c r="L115" s="19" t="s">
        <v>4</v>
      </c>
      <c r="M115" s="2">
        <v>3287572411503</v>
      </c>
    </row>
    <row r="116" spans="2:13" s="20" customFormat="1" ht="21" customHeight="1">
      <c r="B116" s="21"/>
      <c r="C116" s="51">
        <v>1127</v>
      </c>
      <c r="D116" s="15" t="s">
        <v>2017</v>
      </c>
      <c r="E116" s="16" t="s">
        <v>2070</v>
      </c>
      <c r="F116" s="16" t="s">
        <v>2075</v>
      </c>
      <c r="G116" s="17">
        <v>500</v>
      </c>
      <c r="H116" s="17" t="s">
        <v>2082</v>
      </c>
      <c r="I116" s="16" t="s">
        <v>2086</v>
      </c>
      <c r="J116" s="18">
        <v>2400</v>
      </c>
      <c r="K116" s="188" t="str">
        <f>IFERROR(VLOOKUP(一覧[[#This Row],[品番]],'202211価格改定一覧'!B:J,9,FALSE),"-")</f>
        <v>-</v>
      </c>
      <c r="L116" s="19" t="s">
        <v>4</v>
      </c>
      <c r="M116" s="2">
        <v>3287572413200</v>
      </c>
    </row>
    <row r="117" spans="2:13" s="20" customFormat="1" ht="21" customHeight="1">
      <c r="B117" s="21"/>
      <c r="C117" s="51">
        <v>1128</v>
      </c>
      <c r="D117" s="15" t="s">
        <v>2017</v>
      </c>
      <c r="E117" s="16" t="s">
        <v>2067</v>
      </c>
      <c r="F117" s="16" t="s">
        <v>2075</v>
      </c>
      <c r="G117" s="17">
        <v>500</v>
      </c>
      <c r="H117" s="17" t="s">
        <v>2082</v>
      </c>
      <c r="I117" s="16" t="s">
        <v>2087</v>
      </c>
      <c r="J117" s="18">
        <v>2400</v>
      </c>
      <c r="K117" s="188" t="str">
        <f>IFERROR(VLOOKUP(一覧[[#This Row],[品番]],'202211価格改定一覧'!B:J,9,FALSE),"-")</f>
        <v>-</v>
      </c>
      <c r="L117" s="19" t="s">
        <v>4</v>
      </c>
      <c r="M117" s="2">
        <v>3287572413071</v>
      </c>
    </row>
    <row r="118" spans="2:13" s="20" customFormat="1" ht="21" customHeight="1">
      <c r="B118" s="21"/>
      <c r="C118" s="51">
        <v>1129</v>
      </c>
      <c r="D118" s="15" t="s">
        <v>2017</v>
      </c>
      <c r="E118" s="16" t="s">
        <v>2071</v>
      </c>
      <c r="F118" s="16" t="s">
        <v>2075</v>
      </c>
      <c r="G118" s="17">
        <v>500</v>
      </c>
      <c r="H118" s="17" t="s">
        <v>2081</v>
      </c>
      <c r="I118" s="16" t="s">
        <v>2088</v>
      </c>
      <c r="J118" s="18">
        <v>2400</v>
      </c>
      <c r="K118" s="188" t="str">
        <f>IFERROR(VLOOKUP(一覧[[#This Row],[品番]],'202211価格改定一覧'!B:J,9,FALSE),"-")</f>
        <v>-</v>
      </c>
      <c r="L118" s="19" t="s">
        <v>4</v>
      </c>
      <c r="M118" s="2">
        <v>3287572413125</v>
      </c>
    </row>
    <row r="119" spans="2:13" s="20" customFormat="1" ht="21" customHeight="1">
      <c r="B119" s="21"/>
      <c r="C119" s="51">
        <v>1130</v>
      </c>
      <c r="D119" s="15" t="s">
        <v>2017</v>
      </c>
      <c r="E119" s="16" t="s">
        <v>2067</v>
      </c>
      <c r="F119" s="16" t="s">
        <v>2076</v>
      </c>
      <c r="G119" s="17">
        <v>500</v>
      </c>
      <c r="H119" s="17" t="s">
        <v>2083</v>
      </c>
      <c r="I119" s="16" t="s">
        <v>2089</v>
      </c>
      <c r="J119" s="18">
        <v>2400</v>
      </c>
      <c r="K119" s="188" t="str">
        <f>IFERROR(VLOOKUP(一覧[[#This Row],[品番]],'202211価格改定一覧'!B:J,9,FALSE),"-")</f>
        <v>-</v>
      </c>
      <c r="L119" s="19" t="s">
        <v>4</v>
      </c>
      <c r="M119" s="2">
        <v>3287572413903</v>
      </c>
    </row>
    <row r="120" spans="2:13" s="20" customFormat="1" ht="21" customHeight="1">
      <c r="B120" s="21"/>
      <c r="C120" s="51">
        <v>1131</v>
      </c>
      <c r="D120" s="15" t="s">
        <v>2017</v>
      </c>
      <c r="E120" s="16" t="s">
        <v>2067</v>
      </c>
      <c r="F120" s="16" t="s">
        <v>2075</v>
      </c>
      <c r="G120" s="17">
        <v>500</v>
      </c>
      <c r="H120" s="17" t="s">
        <v>215</v>
      </c>
      <c r="I120" s="16" t="s">
        <v>2370</v>
      </c>
      <c r="J120" s="18">
        <v>2400</v>
      </c>
      <c r="K120" s="188" t="str">
        <f>IFERROR(VLOOKUP(一覧[[#This Row],[品番]],'202211価格改定一覧'!B:J,9,FALSE),"-")</f>
        <v>-</v>
      </c>
      <c r="L120" s="19" t="s">
        <v>4</v>
      </c>
      <c r="M120" s="2">
        <v>3287572413057</v>
      </c>
    </row>
    <row r="121" spans="2:13" s="20" customFormat="1" ht="21" customHeight="1">
      <c r="B121" s="21"/>
      <c r="C121" s="51">
        <v>1132</v>
      </c>
      <c r="D121" s="15" t="s">
        <v>2017</v>
      </c>
      <c r="E121" s="16" t="s">
        <v>2067</v>
      </c>
      <c r="F121" s="16" t="s">
        <v>2075</v>
      </c>
      <c r="G121" s="17">
        <v>500</v>
      </c>
      <c r="H121" s="17" t="s">
        <v>215</v>
      </c>
      <c r="I121" s="16" t="s">
        <v>2371</v>
      </c>
      <c r="J121" s="18">
        <v>2400</v>
      </c>
      <c r="K121" s="188" t="str">
        <f>IFERROR(VLOOKUP(一覧[[#This Row],[品番]],'202211価格改定一覧'!B:J,9,FALSE),"-")</f>
        <v>-</v>
      </c>
      <c r="L121" s="19" t="s">
        <v>4</v>
      </c>
      <c r="M121" s="2">
        <v>3287572413507</v>
      </c>
    </row>
    <row r="122" spans="2:13" s="20" customFormat="1" ht="21" customHeight="1">
      <c r="B122" s="21"/>
      <c r="C122" s="51">
        <v>1133</v>
      </c>
      <c r="D122" s="15" t="s">
        <v>2017</v>
      </c>
      <c r="E122" s="16" t="s">
        <v>2072</v>
      </c>
      <c r="F122" s="16" t="s">
        <v>2077</v>
      </c>
      <c r="G122" s="17">
        <v>100</v>
      </c>
      <c r="H122" s="17" t="s">
        <v>2084</v>
      </c>
      <c r="I122" s="16" t="s">
        <v>2086</v>
      </c>
      <c r="J122" s="18">
        <v>900</v>
      </c>
      <c r="K122" s="188" t="str">
        <f>IFERROR(VLOOKUP(一覧[[#This Row],[品番]],'202211価格改定一覧'!B:J,9,FALSE),"-")</f>
        <v>-</v>
      </c>
      <c r="L122" s="19" t="s">
        <v>4</v>
      </c>
      <c r="M122" s="2">
        <v>3287572415204</v>
      </c>
    </row>
    <row r="123" spans="2:13" s="20" customFormat="1" ht="21" customHeight="1">
      <c r="B123" s="21"/>
      <c r="C123" s="51">
        <v>1134</v>
      </c>
      <c r="D123" s="15" t="s">
        <v>2017</v>
      </c>
      <c r="E123" s="16" t="s">
        <v>2068</v>
      </c>
      <c r="F123" s="16" t="s">
        <v>2078</v>
      </c>
      <c r="G123" s="17">
        <v>100</v>
      </c>
      <c r="H123" s="17" t="s">
        <v>2084</v>
      </c>
      <c r="I123" s="16" t="s">
        <v>2087</v>
      </c>
      <c r="J123" s="18">
        <v>900</v>
      </c>
      <c r="K123" s="188" t="str">
        <f>IFERROR(VLOOKUP(一覧[[#This Row],[品番]],'202211価格改定一覧'!B:J,9,FALSE),"-")</f>
        <v>-</v>
      </c>
      <c r="L123" s="19" t="s">
        <v>4</v>
      </c>
      <c r="M123" s="2">
        <v>3287572415075</v>
      </c>
    </row>
    <row r="124" spans="2:13" s="20" customFormat="1" ht="21" customHeight="1">
      <c r="B124" s="21"/>
      <c r="C124" s="51">
        <v>1135</v>
      </c>
      <c r="D124" s="15" t="s">
        <v>2017</v>
      </c>
      <c r="E124" s="16" t="s">
        <v>2067</v>
      </c>
      <c r="F124" s="16" t="s">
        <v>2079</v>
      </c>
      <c r="G124" s="17">
        <v>100</v>
      </c>
      <c r="H124" s="17" t="s">
        <v>2084</v>
      </c>
      <c r="I124" s="16" t="s">
        <v>2088</v>
      </c>
      <c r="J124" s="18">
        <v>900</v>
      </c>
      <c r="K124" s="188" t="str">
        <f>IFERROR(VLOOKUP(一覧[[#This Row],[品番]],'202211価格改定一覧'!B:J,9,FALSE),"-")</f>
        <v>-</v>
      </c>
      <c r="L124" s="19" t="s">
        <v>4</v>
      </c>
      <c r="M124" s="2">
        <v>3287572415129</v>
      </c>
    </row>
    <row r="125" spans="2:13" s="20" customFormat="1" ht="21" customHeight="1">
      <c r="B125" s="21"/>
      <c r="C125" s="51">
        <v>1136</v>
      </c>
      <c r="D125" s="15" t="s">
        <v>2017</v>
      </c>
      <c r="E125" s="16" t="s">
        <v>2067</v>
      </c>
      <c r="F125" s="16" t="s">
        <v>2077</v>
      </c>
      <c r="G125" s="17">
        <v>100</v>
      </c>
      <c r="H125" s="17" t="s">
        <v>2085</v>
      </c>
      <c r="I125" s="16" t="s">
        <v>2089</v>
      </c>
      <c r="J125" s="18">
        <v>900</v>
      </c>
      <c r="K125" s="188" t="str">
        <f>IFERROR(VLOOKUP(一覧[[#This Row],[品番]],'202211価格改定一覧'!B:J,9,FALSE),"-")</f>
        <v>-</v>
      </c>
      <c r="L125" s="19" t="s">
        <v>4</v>
      </c>
      <c r="M125" s="2">
        <v>3287572415907</v>
      </c>
    </row>
    <row r="126" spans="2:13" s="20" customFormat="1" ht="21" customHeight="1">
      <c r="B126" s="21"/>
      <c r="C126" s="51">
        <v>1137</v>
      </c>
      <c r="D126" s="15" t="s">
        <v>2017</v>
      </c>
      <c r="E126" s="16" t="s">
        <v>2067</v>
      </c>
      <c r="F126" s="16" t="s">
        <v>311</v>
      </c>
      <c r="G126" s="17">
        <v>100</v>
      </c>
      <c r="H126" s="17" t="s">
        <v>196</v>
      </c>
      <c r="I126" s="16" t="s">
        <v>2370</v>
      </c>
      <c r="J126" s="18">
        <v>900</v>
      </c>
      <c r="K126" s="188" t="str">
        <f>IFERROR(VLOOKUP(一覧[[#This Row],[品番]],'202211価格改定一覧'!B:J,9,FALSE),"-")</f>
        <v>-</v>
      </c>
      <c r="L126" s="19" t="s">
        <v>4</v>
      </c>
      <c r="M126" s="2">
        <v>3287572415051</v>
      </c>
    </row>
    <row r="127" spans="2:13" s="20" customFormat="1" ht="21" customHeight="1">
      <c r="B127" s="21"/>
      <c r="C127" s="51">
        <v>1138</v>
      </c>
      <c r="D127" s="15" t="s">
        <v>2017</v>
      </c>
      <c r="E127" s="16" t="s">
        <v>2067</v>
      </c>
      <c r="F127" s="16" t="s">
        <v>311</v>
      </c>
      <c r="G127" s="17">
        <v>100</v>
      </c>
      <c r="H127" s="17" t="s">
        <v>196</v>
      </c>
      <c r="I127" s="16" t="s">
        <v>2371</v>
      </c>
      <c r="J127" s="18">
        <v>900</v>
      </c>
      <c r="K127" s="188" t="str">
        <f>IFERROR(VLOOKUP(一覧[[#This Row],[品番]],'202211価格改定一覧'!B:J,9,FALSE),"-")</f>
        <v>-</v>
      </c>
      <c r="L127" s="19" t="s">
        <v>4</v>
      </c>
      <c r="M127" s="2">
        <v>3287572415501</v>
      </c>
    </row>
    <row r="128" spans="2:13" s="20" customFormat="1" ht="21" customHeight="1">
      <c r="B128" s="21"/>
      <c r="C128" s="51">
        <v>1139</v>
      </c>
      <c r="D128" s="15" t="s">
        <v>2017</v>
      </c>
      <c r="E128" s="16" t="s">
        <v>2071</v>
      </c>
      <c r="F128" s="16" t="s">
        <v>2080</v>
      </c>
      <c r="G128" s="17">
        <v>75</v>
      </c>
      <c r="H128" s="17" t="s">
        <v>2084</v>
      </c>
      <c r="I128" s="16" t="s">
        <v>2086</v>
      </c>
      <c r="J128" s="18">
        <v>2000</v>
      </c>
      <c r="K128" s="188" t="str">
        <f>IFERROR(VLOOKUP(一覧[[#This Row],[品番]],'202211価格改定一覧'!B:J,9,FALSE),"-")</f>
        <v>-</v>
      </c>
      <c r="L128" s="19" t="s">
        <v>4</v>
      </c>
      <c r="M128" s="2">
        <v>3287572419202</v>
      </c>
    </row>
    <row r="129" spans="2:13" s="20" customFormat="1" ht="21" customHeight="1">
      <c r="B129" s="21"/>
      <c r="C129" s="51">
        <v>1140</v>
      </c>
      <c r="D129" s="15" t="s">
        <v>2017</v>
      </c>
      <c r="E129" s="16" t="s">
        <v>2071</v>
      </c>
      <c r="F129" s="16" t="s">
        <v>2080</v>
      </c>
      <c r="G129" s="17">
        <v>75</v>
      </c>
      <c r="H129" s="17" t="s">
        <v>2084</v>
      </c>
      <c r="I129" s="16" t="s">
        <v>2089</v>
      </c>
      <c r="J129" s="18">
        <v>2000</v>
      </c>
      <c r="K129" s="188" t="str">
        <f>IFERROR(VLOOKUP(一覧[[#This Row],[品番]],'202211価格改定一覧'!B:J,9,FALSE),"-")</f>
        <v>-</v>
      </c>
      <c r="L129" s="19" t="s">
        <v>4</v>
      </c>
      <c r="M129" s="2">
        <v>3287572419905</v>
      </c>
    </row>
    <row r="130" spans="2:13" s="20" customFormat="1" ht="21" customHeight="1">
      <c r="B130" s="21"/>
      <c r="C130" s="51">
        <v>1141</v>
      </c>
      <c r="D130" s="15" t="s">
        <v>2017</v>
      </c>
      <c r="E130" s="16" t="s">
        <v>2067</v>
      </c>
      <c r="F130" s="16" t="s">
        <v>2064</v>
      </c>
      <c r="G130" s="17">
        <v>75</v>
      </c>
      <c r="H130" s="17" t="s">
        <v>196</v>
      </c>
      <c r="I130" s="16" t="s">
        <v>2372</v>
      </c>
      <c r="J130" s="18">
        <v>2000</v>
      </c>
      <c r="K130" s="188" t="str">
        <f>IFERROR(VLOOKUP(一覧[[#This Row],[品番]],'202211価格改定一覧'!B:J,9,FALSE),"-")</f>
        <v>-</v>
      </c>
      <c r="L130" s="19" t="s">
        <v>4</v>
      </c>
      <c r="M130" s="2">
        <v>3287572419059</v>
      </c>
    </row>
    <row r="131" spans="2:13" s="20" customFormat="1" ht="21" customHeight="1">
      <c r="B131" s="21"/>
      <c r="C131" s="51">
        <v>1150</v>
      </c>
      <c r="D131" s="15" t="s">
        <v>2017</v>
      </c>
      <c r="E131" s="16" t="s">
        <v>401</v>
      </c>
      <c r="F131" s="16" t="s">
        <v>461</v>
      </c>
      <c r="G131" s="17"/>
      <c r="H131" s="17"/>
      <c r="I131" s="16" t="s">
        <v>462</v>
      </c>
      <c r="J131" s="18">
        <v>600</v>
      </c>
      <c r="K131" s="188">
        <f>IFERROR(VLOOKUP(一覧[[#This Row],[品番]],'202211価格改定一覧'!B:J,9,FALSE),"-")</f>
        <v>800</v>
      </c>
      <c r="L131" s="19" t="s">
        <v>4</v>
      </c>
      <c r="M131" s="2">
        <v>3287570455998</v>
      </c>
    </row>
    <row r="132" spans="2:13" s="20" customFormat="1" ht="21" customHeight="1">
      <c r="B132" s="21"/>
      <c r="C132" s="51">
        <v>1151</v>
      </c>
      <c r="D132" s="15" t="s">
        <v>2017</v>
      </c>
      <c r="E132" s="16" t="s">
        <v>408</v>
      </c>
      <c r="F132" s="16" t="s">
        <v>429</v>
      </c>
      <c r="G132" s="1">
        <v>250</v>
      </c>
      <c r="H132" s="1" t="s">
        <v>430</v>
      </c>
      <c r="I132" s="16" t="s">
        <v>431</v>
      </c>
      <c r="J132" s="18">
        <v>2600</v>
      </c>
      <c r="K132" s="188">
        <f>IFERROR(VLOOKUP(一覧[[#This Row],[品番]],'202211価格改定一覧'!B:J,9,FALSE),"-")</f>
        <v>3000</v>
      </c>
      <c r="L132" s="19" t="s">
        <v>4</v>
      </c>
      <c r="M132" s="2">
        <v>3287570455127</v>
      </c>
    </row>
    <row r="133" spans="2:13" s="20" customFormat="1" ht="21" customHeight="1">
      <c r="B133" s="21"/>
      <c r="C133" s="51">
        <v>1152</v>
      </c>
      <c r="D133" s="15" t="s">
        <v>2017</v>
      </c>
      <c r="E133" s="16" t="s">
        <v>408</v>
      </c>
      <c r="F133" s="16" t="s">
        <v>429</v>
      </c>
      <c r="G133" s="1">
        <v>250</v>
      </c>
      <c r="H133" s="1" t="s">
        <v>270</v>
      </c>
      <c r="I133" s="16" t="s">
        <v>432</v>
      </c>
      <c r="J133" s="18">
        <v>2600</v>
      </c>
      <c r="K133" s="188">
        <f>IFERROR(VLOOKUP(一覧[[#This Row],[品番]],'202211価格改定一覧'!B:J,9,FALSE),"-")</f>
        <v>3000</v>
      </c>
      <c r="L133" s="19" t="s">
        <v>4</v>
      </c>
      <c r="M133" s="2">
        <v>3287570455059</v>
      </c>
    </row>
    <row r="134" spans="2:13" s="20" customFormat="1" ht="21" customHeight="1">
      <c r="B134" s="21"/>
      <c r="C134" s="51">
        <v>1153</v>
      </c>
      <c r="D134" s="15" t="s">
        <v>2017</v>
      </c>
      <c r="E134" s="16" t="s">
        <v>405</v>
      </c>
      <c r="F134" s="16" t="s">
        <v>429</v>
      </c>
      <c r="G134" s="1">
        <v>250</v>
      </c>
      <c r="H134" s="1" t="s">
        <v>270</v>
      </c>
      <c r="I134" s="16" t="s">
        <v>433</v>
      </c>
      <c r="J134" s="18">
        <v>2600</v>
      </c>
      <c r="K134" s="188">
        <f>IFERROR(VLOOKUP(一覧[[#This Row],[品番]],'202211価格改定一覧'!B:J,9,FALSE),"-")</f>
        <v>3000</v>
      </c>
      <c r="L134" s="19" t="s">
        <v>4</v>
      </c>
      <c r="M134" s="2">
        <v>3287570455189</v>
      </c>
    </row>
    <row r="135" spans="2:13" s="20" customFormat="1" ht="21" customHeight="1">
      <c r="B135" s="21"/>
      <c r="C135" s="51">
        <v>1154</v>
      </c>
      <c r="D135" s="15" t="s">
        <v>2017</v>
      </c>
      <c r="E135" s="16" t="s">
        <v>408</v>
      </c>
      <c r="F135" s="16" t="s">
        <v>429</v>
      </c>
      <c r="G135" s="1">
        <v>250</v>
      </c>
      <c r="H135" s="1" t="s">
        <v>215</v>
      </c>
      <c r="I135" s="16" t="s">
        <v>434</v>
      </c>
      <c r="J135" s="18">
        <v>2600</v>
      </c>
      <c r="K135" s="188">
        <f>IFERROR(VLOOKUP(一覧[[#This Row],[品番]],'202211価格改定一覧'!B:J,9,FALSE),"-")</f>
        <v>3000</v>
      </c>
      <c r="L135" s="19" t="s">
        <v>4</v>
      </c>
      <c r="M135" s="2">
        <v>3287570455486</v>
      </c>
    </row>
    <row r="136" spans="2:13" s="20" customFormat="1" ht="21" customHeight="1">
      <c r="B136" s="21"/>
      <c r="C136" s="51">
        <v>1155</v>
      </c>
      <c r="D136" s="15" t="s">
        <v>2017</v>
      </c>
      <c r="E136" s="16" t="s">
        <v>421</v>
      </c>
      <c r="F136" s="16" t="s">
        <v>429</v>
      </c>
      <c r="G136" s="1">
        <v>250</v>
      </c>
      <c r="H136" s="1" t="s">
        <v>270</v>
      </c>
      <c r="I136" s="16" t="s">
        <v>368</v>
      </c>
      <c r="J136" s="18">
        <v>2600</v>
      </c>
      <c r="K136" s="188">
        <f>IFERROR(VLOOKUP(一覧[[#This Row],[品番]],'202211価格改定一覧'!B:J,9,FALSE),"-")</f>
        <v>3000</v>
      </c>
      <c r="L136" s="19" t="s">
        <v>4</v>
      </c>
      <c r="M136" s="2">
        <v>3287570455400</v>
      </c>
    </row>
    <row r="137" spans="2:13" s="20" customFormat="1" ht="21" customHeight="1">
      <c r="B137" s="21"/>
      <c r="C137" s="51">
        <v>1156</v>
      </c>
      <c r="D137" s="15" t="s">
        <v>2017</v>
      </c>
      <c r="E137" s="16" t="s">
        <v>401</v>
      </c>
      <c r="F137" s="16" t="s">
        <v>429</v>
      </c>
      <c r="G137" s="1">
        <v>250</v>
      </c>
      <c r="H137" s="1" t="s">
        <v>270</v>
      </c>
      <c r="I137" s="16" t="s">
        <v>435</v>
      </c>
      <c r="J137" s="18">
        <v>2600</v>
      </c>
      <c r="K137" s="188">
        <f>IFERROR(VLOOKUP(一覧[[#This Row],[品番]],'202211価格改定一覧'!B:J,9,FALSE),"-")</f>
        <v>3000</v>
      </c>
      <c r="L137" s="19" t="s">
        <v>4</v>
      </c>
      <c r="M137" s="2">
        <v>3287570455035</v>
      </c>
    </row>
    <row r="138" spans="2:13" s="20" customFormat="1" ht="21" customHeight="1">
      <c r="B138" s="21"/>
      <c r="C138" s="51">
        <v>1157</v>
      </c>
      <c r="D138" s="15" t="s">
        <v>2017</v>
      </c>
      <c r="E138" s="16" t="s">
        <v>408</v>
      </c>
      <c r="F138" s="16" t="s">
        <v>429</v>
      </c>
      <c r="G138" s="1">
        <v>250</v>
      </c>
      <c r="H138" s="1" t="s">
        <v>215</v>
      </c>
      <c r="I138" s="16" t="s">
        <v>436</v>
      </c>
      <c r="J138" s="18">
        <v>2600</v>
      </c>
      <c r="K138" s="188">
        <f>IFERROR(VLOOKUP(一覧[[#This Row],[品番]],'202211価格改定一覧'!B:J,9,FALSE),"-")</f>
        <v>3000</v>
      </c>
      <c r="L138" s="19" t="s">
        <v>4</v>
      </c>
      <c r="M138" s="2">
        <v>3287570455073</v>
      </c>
    </row>
    <row r="139" spans="2:13" s="20" customFormat="1" ht="21" customHeight="1">
      <c r="B139" s="21"/>
      <c r="C139" s="51">
        <v>1158</v>
      </c>
      <c r="D139" s="15" t="s">
        <v>2017</v>
      </c>
      <c r="E139" s="16" t="s">
        <v>401</v>
      </c>
      <c r="F139" s="16" t="s">
        <v>429</v>
      </c>
      <c r="G139" s="1">
        <v>250</v>
      </c>
      <c r="H139" s="1" t="s">
        <v>270</v>
      </c>
      <c r="I139" s="16" t="s">
        <v>437</v>
      </c>
      <c r="J139" s="18">
        <v>2600</v>
      </c>
      <c r="K139" s="188">
        <f>IFERROR(VLOOKUP(一覧[[#This Row],[品番]],'202211価格改定一覧'!B:J,9,FALSE),"-")</f>
        <v>3000</v>
      </c>
      <c r="L139" s="19" t="s">
        <v>4</v>
      </c>
      <c r="M139" s="2">
        <v>3287570455028</v>
      </c>
    </row>
    <row r="140" spans="2:13" s="20" customFormat="1" ht="21" customHeight="1">
      <c r="B140" s="21"/>
      <c r="C140" s="51">
        <v>1159</v>
      </c>
      <c r="D140" s="15" t="s">
        <v>2017</v>
      </c>
      <c r="E140" s="16" t="s">
        <v>401</v>
      </c>
      <c r="F140" s="16" t="s">
        <v>429</v>
      </c>
      <c r="G140" s="1">
        <v>250</v>
      </c>
      <c r="H140" s="1" t="s">
        <v>215</v>
      </c>
      <c r="I140" s="16" t="s">
        <v>438</v>
      </c>
      <c r="J140" s="18">
        <v>2600</v>
      </c>
      <c r="K140" s="188">
        <f>IFERROR(VLOOKUP(一覧[[#This Row],[品番]],'202211価格改定一覧'!B:J,9,FALSE),"-")</f>
        <v>3000</v>
      </c>
      <c r="L140" s="19" t="s">
        <v>4</v>
      </c>
      <c r="M140" s="2">
        <v>3287570455219</v>
      </c>
    </row>
    <row r="141" spans="2:13" s="20" customFormat="1" ht="21" customHeight="1">
      <c r="B141" s="21"/>
      <c r="C141" s="51">
        <v>1160</v>
      </c>
      <c r="D141" s="15" t="s">
        <v>2017</v>
      </c>
      <c r="E141" s="16" t="s">
        <v>401</v>
      </c>
      <c r="F141" s="16" t="s">
        <v>429</v>
      </c>
      <c r="G141" s="1">
        <v>250</v>
      </c>
      <c r="H141" s="1" t="s">
        <v>215</v>
      </c>
      <c r="I141" s="16" t="s">
        <v>439</v>
      </c>
      <c r="J141" s="18">
        <v>2600</v>
      </c>
      <c r="K141" s="188">
        <f>IFERROR(VLOOKUP(一覧[[#This Row],[品番]],'202211価格改定一覧'!B:J,9,FALSE),"-")</f>
        <v>3000</v>
      </c>
      <c r="L141" s="19" t="s">
        <v>4</v>
      </c>
      <c r="M141" s="2">
        <v>3287570455622</v>
      </c>
    </row>
    <row r="142" spans="2:13" s="20" customFormat="1" ht="21" customHeight="1">
      <c r="B142" s="21" t="s">
        <v>2425</v>
      </c>
      <c r="C142" s="51">
        <v>1161</v>
      </c>
      <c r="D142" s="15" t="s">
        <v>2017</v>
      </c>
      <c r="E142" s="16" t="s">
        <v>440</v>
      </c>
      <c r="F142" s="16" t="s">
        <v>429</v>
      </c>
      <c r="G142" s="1">
        <v>250</v>
      </c>
      <c r="H142" s="1" t="s">
        <v>270</v>
      </c>
      <c r="I142" s="16" t="s">
        <v>441</v>
      </c>
      <c r="J142" s="18">
        <v>2600</v>
      </c>
      <c r="K142" s="188" t="str">
        <f>IFERROR(VLOOKUP(一覧[[#This Row],[品番]],'202211価格改定一覧'!B:J,9,FALSE),"-")</f>
        <v>-</v>
      </c>
      <c r="L142" s="19" t="s">
        <v>4</v>
      </c>
      <c r="M142" s="2">
        <v>3287570455721</v>
      </c>
    </row>
    <row r="143" spans="2:13" s="20" customFormat="1" ht="21" customHeight="1">
      <c r="B143" s="14" t="s">
        <v>2187</v>
      </c>
      <c r="C143" s="51">
        <v>1162</v>
      </c>
      <c r="D143" s="15" t="s">
        <v>2017</v>
      </c>
      <c r="E143" s="16" t="s">
        <v>401</v>
      </c>
      <c r="F143" s="16" t="s">
        <v>429</v>
      </c>
      <c r="G143" s="1">
        <v>250</v>
      </c>
      <c r="H143" s="1" t="s">
        <v>430</v>
      </c>
      <c r="I143" s="16" t="s">
        <v>414</v>
      </c>
      <c r="J143" s="18">
        <v>2600</v>
      </c>
      <c r="K143" s="188" t="str">
        <f>IFERROR(VLOOKUP(一覧[[#This Row],[品番]],'202211価格改定一覧'!B:J,9,FALSE),"-")</f>
        <v>-</v>
      </c>
      <c r="L143" s="19" t="s">
        <v>4</v>
      </c>
      <c r="M143" s="2">
        <v>3287570455707</v>
      </c>
    </row>
    <row r="144" spans="2:13" s="20" customFormat="1" ht="21" customHeight="1">
      <c r="B144" s="21"/>
      <c r="C144" s="51">
        <v>1163</v>
      </c>
      <c r="D144" s="15" t="s">
        <v>2017</v>
      </c>
      <c r="E144" s="22" t="s">
        <v>442</v>
      </c>
      <c r="F144" s="22" t="s">
        <v>429</v>
      </c>
      <c r="G144" s="31">
        <v>250</v>
      </c>
      <c r="H144" s="1" t="s">
        <v>430</v>
      </c>
      <c r="I144" s="16" t="s">
        <v>443</v>
      </c>
      <c r="J144" s="18">
        <v>2600</v>
      </c>
      <c r="K144" s="188">
        <f>IFERROR(VLOOKUP(一覧[[#This Row],[品番]],'202211価格改定一覧'!B:J,9,FALSE),"-")</f>
        <v>3000</v>
      </c>
      <c r="L144" s="19" t="s">
        <v>4</v>
      </c>
      <c r="M144" s="2">
        <v>3287570455646</v>
      </c>
    </row>
    <row r="145" spans="2:13" s="20" customFormat="1" ht="21" customHeight="1">
      <c r="B145" s="14" t="s">
        <v>226</v>
      </c>
      <c r="C145" s="51">
        <v>1164</v>
      </c>
      <c r="D145" s="15" t="s">
        <v>2017</v>
      </c>
      <c r="E145" s="22" t="s">
        <v>401</v>
      </c>
      <c r="F145" s="22" t="s">
        <v>429</v>
      </c>
      <c r="G145" s="31">
        <v>250</v>
      </c>
      <c r="H145" s="1" t="s">
        <v>430</v>
      </c>
      <c r="I145" s="16" t="s">
        <v>444</v>
      </c>
      <c r="J145" s="18">
        <v>2600</v>
      </c>
      <c r="K145" s="188" t="str">
        <f>IFERROR(VLOOKUP(一覧[[#This Row],[品番]],'202211価格改定一覧'!B:J,9,FALSE),"-")</f>
        <v>-</v>
      </c>
      <c r="L145" s="19" t="s">
        <v>4</v>
      </c>
      <c r="M145" s="2">
        <v>3287570455288</v>
      </c>
    </row>
    <row r="146" spans="2:13" s="20" customFormat="1" ht="21" customHeight="1">
      <c r="B146" s="21"/>
      <c r="C146" s="51">
        <v>1165</v>
      </c>
      <c r="D146" s="15" t="s">
        <v>2017</v>
      </c>
      <c r="E146" s="22" t="s">
        <v>401</v>
      </c>
      <c r="F146" s="22" t="s">
        <v>429</v>
      </c>
      <c r="G146" s="31">
        <v>250</v>
      </c>
      <c r="H146" s="1" t="s">
        <v>270</v>
      </c>
      <c r="I146" s="16" t="s">
        <v>445</v>
      </c>
      <c r="J146" s="18">
        <v>2600</v>
      </c>
      <c r="K146" s="188">
        <f>IFERROR(VLOOKUP(一覧[[#This Row],[品番]],'202211価格改定一覧'!B:J,9,FALSE),"-")</f>
        <v>3000</v>
      </c>
      <c r="L146" s="19" t="s">
        <v>4</v>
      </c>
      <c r="M146" s="2">
        <v>3287570455233</v>
      </c>
    </row>
    <row r="147" spans="2:13" s="20" customFormat="1" ht="21" customHeight="1">
      <c r="B147" s="14" t="s">
        <v>255</v>
      </c>
      <c r="C147" s="51">
        <v>1167</v>
      </c>
      <c r="D147" s="15" t="s">
        <v>2017</v>
      </c>
      <c r="E147" s="22" t="s">
        <v>401</v>
      </c>
      <c r="F147" s="22" t="s">
        <v>429</v>
      </c>
      <c r="G147" s="31">
        <v>250</v>
      </c>
      <c r="H147" s="1" t="s">
        <v>215</v>
      </c>
      <c r="I147" s="16" t="s">
        <v>446</v>
      </c>
      <c r="J147" s="18">
        <v>2600</v>
      </c>
      <c r="K147" s="188" t="str">
        <f>IFERROR(VLOOKUP(一覧[[#This Row],[品番]],'202211価格改定一覧'!B:J,9,FALSE),"-")</f>
        <v>-</v>
      </c>
      <c r="L147" s="19" t="s">
        <v>4</v>
      </c>
      <c r="M147" s="2">
        <v>3287570455752</v>
      </c>
    </row>
    <row r="148" spans="2:13" s="20" customFormat="1" ht="21" customHeight="1">
      <c r="B148" s="100"/>
      <c r="C148" s="101">
        <v>1168</v>
      </c>
      <c r="D148" s="102" t="s">
        <v>2017</v>
      </c>
      <c r="E148" s="110" t="s">
        <v>401</v>
      </c>
      <c r="F148" s="110" t="s">
        <v>429</v>
      </c>
      <c r="G148" s="111">
        <v>250</v>
      </c>
      <c r="H148" s="103" t="s">
        <v>270</v>
      </c>
      <c r="I148" s="104" t="s">
        <v>447</v>
      </c>
      <c r="J148" s="105">
        <v>2600</v>
      </c>
      <c r="K148" s="188" t="str">
        <f>IFERROR(VLOOKUP(一覧[[#This Row],[品番]],'202211価格改定一覧'!B:J,9,FALSE),"-")</f>
        <v>-</v>
      </c>
      <c r="L148" s="106" t="s">
        <v>4</v>
      </c>
      <c r="M148" s="107">
        <v>3287570455899</v>
      </c>
    </row>
    <row r="149" spans="2:13" s="20" customFormat="1" ht="21" customHeight="1">
      <c r="B149" s="123"/>
      <c r="C149" s="51">
        <v>1169</v>
      </c>
      <c r="D149" s="124" t="s">
        <v>2017</v>
      </c>
      <c r="E149" s="22" t="s">
        <v>401</v>
      </c>
      <c r="F149" s="22" t="s">
        <v>429</v>
      </c>
      <c r="G149" s="31">
        <v>250</v>
      </c>
      <c r="H149" s="1" t="s">
        <v>270</v>
      </c>
      <c r="I149" s="16" t="s">
        <v>448</v>
      </c>
      <c r="J149" s="18">
        <v>2600</v>
      </c>
      <c r="K149" s="188" t="str">
        <f>IFERROR(VLOOKUP(一覧[[#This Row],[品番]],'202211価格改定一覧'!B:J,9,FALSE),"-")</f>
        <v>-</v>
      </c>
      <c r="L149" s="19" t="s">
        <v>4</v>
      </c>
      <c r="M149" s="2">
        <v>3287570455905</v>
      </c>
    </row>
    <row r="150" spans="2:13" s="20" customFormat="1" ht="21" customHeight="1">
      <c r="B150" s="21"/>
      <c r="C150" s="51">
        <v>1170</v>
      </c>
      <c r="D150" s="15" t="s">
        <v>2017</v>
      </c>
      <c r="E150" s="22" t="s">
        <v>408</v>
      </c>
      <c r="F150" s="22" t="s">
        <v>429</v>
      </c>
      <c r="G150" s="31">
        <v>250</v>
      </c>
      <c r="H150" s="1" t="s">
        <v>215</v>
      </c>
      <c r="I150" s="16" t="s">
        <v>449</v>
      </c>
      <c r="J150" s="18">
        <v>2600</v>
      </c>
      <c r="K150" s="188">
        <f>IFERROR(VLOOKUP(一覧[[#This Row],[品番]],'202211価格改定一覧'!B:J,9,FALSE),"-")</f>
        <v>3000</v>
      </c>
      <c r="L150" s="19" t="s">
        <v>4</v>
      </c>
      <c r="M150" s="2">
        <v>3287570455967</v>
      </c>
    </row>
    <row r="151" spans="2:13" s="20" customFormat="1" ht="21" customHeight="1">
      <c r="B151" s="14" t="s">
        <v>450</v>
      </c>
      <c r="C151" s="51">
        <v>1171</v>
      </c>
      <c r="D151" s="15" t="s">
        <v>2017</v>
      </c>
      <c r="E151" s="22" t="s">
        <v>401</v>
      </c>
      <c r="F151" s="22" t="s">
        <v>429</v>
      </c>
      <c r="G151" s="31">
        <v>250</v>
      </c>
      <c r="H151" s="1" t="s">
        <v>430</v>
      </c>
      <c r="I151" s="16" t="s">
        <v>451</v>
      </c>
      <c r="J151" s="18">
        <v>2600</v>
      </c>
      <c r="K151" s="188" t="str">
        <f>IFERROR(VLOOKUP(一覧[[#This Row],[品番]],'202211価格改定一覧'!B:J,9,FALSE),"-")</f>
        <v>-</v>
      </c>
      <c r="L151" s="19" t="s">
        <v>4</v>
      </c>
      <c r="M151" s="2">
        <v>3287570455431</v>
      </c>
    </row>
    <row r="152" spans="2:13" s="20" customFormat="1" ht="21" customHeight="1">
      <c r="B152" s="21"/>
      <c r="C152" s="51">
        <v>1172</v>
      </c>
      <c r="D152" s="15" t="s">
        <v>2017</v>
      </c>
      <c r="E152" s="22" t="s">
        <v>440</v>
      </c>
      <c r="F152" s="22" t="s">
        <v>429</v>
      </c>
      <c r="G152" s="31">
        <v>250</v>
      </c>
      <c r="H152" s="1" t="s">
        <v>430</v>
      </c>
      <c r="I152" s="16" t="s">
        <v>452</v>
      </c>
      <c r="J152" s="18">
        <v>2600</v>
      </c>
      <c r="K152" s="188">
        <f>IFERROR(VLOOKUP(一覧[[#This Row],[品番]],'202211価格改定一覧'!B:J,9,FALSE),"-")</f>
        <v>3000</v>
      </c>
      <c r="L152" s="19" t="s">
        <v>4</v>
      </c>
      <c r="M152" s="2">
        <v>3287570455202</v>
      </c>
    </row>
    <row r="153" spans="2:13" s="20" customFormat="1" ht="21" customHeight="1">
      <c r="B153" s="21"/>
      <c r="C153" s="51">
        <v>1173</v>
      </c>
      <c r="D153" s="15" t="s">
        <v>2017</v>
      </c>
      <c r="E153" s="22" t="s">
        <v>440</v>
      </c>
      <c r="F153" s="22" t="s">
        <v>429</v>
      </c>
      <c r="G153" s="31">
        <v>250</v>
      </c>
      <c r="H153" s="1" t="s">
        <v>270</v>
      </c>
      <c r="I153" s="16" t="s">
        <v>420</v>
      </c>
      <c r="J153" s="18">
        <v>2600</v>
      </c>
      <c r="K153" s="188">
        <f>IFERROR(VLOOKUP(一覧[[#This Row],[品番]],'202211価格改定一覧'!B:J,9,FALSE),"-")</f>
        <v>3000</v>
      </c>
      <c r="L153" s="19" t="s">
        <v>4</v>
      </c>
      <c r="M153" s="2">
        <v>3287570455134</v>
      </c>
    </row>
    <row r="154" spans="2:13" s="20" customFormat="1" ht="21" customHeight="1">
      <c r="B154" s="21"/>
      <c r="C154" s="51">
        <v>1174</v>
      </c>
      <c r="D154" s="15" t="s">
        <v>2017</v>
      </c>
      <c r="E154" s="22" t="s">
        <v>401</v>
      </c>
      <c r="F154" s="22" t="s">
        <v>429</v>
      </c>
      <c r="G154" s="31">
        <v>250</v>
      </c>
      <c r="H154" s="1" t="s">
        <v>270</v>
      </c>
      <c r="I154" s="16" t="s">
        <v>453</v>
      </c>
      <c r="J154" s="18">
        <v>2600</v>
      </c>
      <c r="K154" s="188">
        <f>IFERROR(VLOOKUP(一覧[[#This Row],[品番]],'202211価格改定一覧'!B:J,9,FALSE),"-")</f>
        <v>3000</v>
      </c>
      <c r="L154" s="19" t="s">
        <v>4</v>
      </c>
      <c r="M154" s="2">
        <v>3287574551207</v>
      </c>
    </row>
    <row r="155" spans="2:13" s="20" customFormat="1" ht="21" customHeight="1">
      <c r="B155" s="21"/>
      <c r="C155" s="51">
        <v>1175</v>
      </c>
      <c r="D155" s="15" t="s">
        <v>2017</v>
      </c>
      <c r="E155" s="22" t="s">
        <v>401</v>
      </c>
      <c r="F155" s="22" t="s">
        <v>429</v>
      </c>
      <c r="G155" s="31">
        <v>250</v>
      </c>
      <c r="H155" s="1" t="s">
        <v>270</v>
      </c>
      <c r="I155" s="16" t="s">
        <v>387</v>
      </c>
      <c r="J155" s="18">
        <v>2600</v>
      </c>
      <c r="K155" s="188">
        <f>IFERROR(VLOOKUP(一覧[[#This Row],[品番]],'202211価格改定一覧'!B:J,9,FALSE),"-")</f>
        <v>3000</v>
      </c>
      <c r="L155" s="19" t="s">
        <v>4</v>
      </c>
      <c r="M155" s="2">
        <v>3287574551214</v>
      </c>
    </row>
    <row r="156" spans="2:13" s="20" customFormat="1" ht="21" customHeight="1">
      <c r="B156" s="21"/>
      <c r="C156" s="51">
        <v>1176</v>
      </c>
      <c r="D156" s="15" t="s">
        <v>2017</v>
      </c>
      <c r="E156" s="22" t="s">
        <v>401</v>
      </c>
      <c r="F156" s="22" t="s">
        <v>429</v>
      </c>
      <c r="G156" s="31">
        <v>250</v>
      </c>
      <c r="H156" s="1" t="s">
        <v>211</v>
      </c>
      <c r="I156" s="16" t="s">
        <v>2115</v>
      </c>
      <c r="J156" s="18">
        <v>2600</v>
      </c>
      <c r="K156" s="188">
        <f>IFERROR(VLOOKUP(一覧[[#This Row],[品番]],'202211価格改定一覧'!B:J,9,FALSE),"-")</f>
        <v>3000</v>
      </c>
      <c r="L156" s="19" t="s">
        <v>4</v>
      </c>
      <c r="M156" s="2">
        <v>3287574551436</v>
      </c>
    </row>
    <row r="157" spans="2:13" s="20" customFormat="1" ht="21" customHeight="1">
      <c r="B157" s="21"/>
      <c r="C157" s="51">
        <v>1177</v>
      </c>
      <c r="D157" s="15" t="s">
        <v>2017</v>
      </c>
      <c r="E157" s="22" t="s">
        <v>401</v>
      </c>
      <c r="F157" s="22" t="s">
        <v>429</v>
      </c>
      <c r="G157" s="31">
        <v>250</v>
      </c>
      <c r="H157" s="1" t="s">
        <v>211</v>
      </c>
      <c r="I157" s="16" t="s">
        <v>2286</v>
      </c>
      <c r="J157" s="18">
        <v>2600</v>
      </c>
      <c r="K157" s="188">
        <f>IFERROR(VLOOKUP(一覧[[#This Row],[品番]],'202211価格改定一覧'!B:J,9,FALSE),"-")</f>
        <v>3000</v>
      </c>
      <c r="L157" s="19" t="s">
        <v>4</v>
      </c>
      <c r="M157" s="2">
        <v>3287574551443</v>
      </c>
    </row>
    <row r="158" spans="2:13" s="20" customFormat="1" ht="21" customHeight="1">
      <c r="B158" s="21"/>
      <c r="C158" s="51">
        <v>1178</v>
      </c>
      <c r="D158" s="15" t="s">
        <v>2017</v>
      </c>
      <c r="E158" s="22" t="s">
        <v>401</v>
      </c>
      <c r="F158" s="22" t="s">
        <v>429</v>
      </c>
      <c r="G158" s="31">
        <v>250</v>
      </c>
      <c r="H158" s="1" t="s">
        <v>211</v>
      </c>
      <c r="I158" s="16" t="s">
        <v>2367</v>
      </c>
      <c r="J158" s="18">
        <v>2600</v>
      </c>
      <c r="K158" s="188">
        <f>IFERROR(VLOOKUP(一覧[[#This Row],[品番]],'202211価格改定一覧'!B:J,9,FALSE),"-")</f>
        <v>3000</v>
      </c>
      <c r="L158" s="19" t="s">
        <v>4</v>
      </c>
      <c r="M158" s="2">
        <v>3287574551467</v>
      </c>
    </row>
    <row r="159" spans="2:13" s="20" customFormat="1" ht="21" customHeight="1">
      <c r="B159" s="14"/>
      <c r="C159" s="51">
        <v>1200</v>
      </c>
      <c r="D159" s="15" t="s">
        <v>2017</v>
      </c>
      <c r="E159" s="22" t="s">
        <v>371</v>
      </c>
      <c r="F159" s="22" t="s">
        <v>35</v>
      </c>
      <c r="G159" s="31">
        <v>180</v>
      </c>
      <c r="H159" s="1" t="s">
        <v>285</v>
      </c>
      <c r="I159" s="16" t="s">
        <v>314</v>
      </c>
      <c r="J159" s="18">
        <v>2800</v>
      </c>
      <c r="K159" s="188">
        <f>IFERROR(VLOOKUP(一覧[[#This Row],[品番]],'202211価格改定一覧'!B:J,9,FALSE),"-")</f>
        <v>3400</v>
      </c>
      <c r="L159" s="19" t="s">
        <v>4</v>
      </c>
      <c r="M159" s="2">
        <v>4994228016607</v>
      </c>
    </row>
    <row r="160" spans="2:13" s="20" customFormat="1" ht="21" customHeight="1">
      <c r="B160" s="21"/>
      <c r="C160" s="51">
        <v>1201</v>
      </c>
      <c r="D160" s="15" t="s">
        <v>2017</v>
      </c>
      <c r="E160" s="22" t="s">
        <v>371</v>
      </c>
      <c r="F160" s="22" t="s">
        <v>35</v>
      </c>
      <c r="G160" s="31">
        <v>180</v>
      </c>
      <c r="H160" s="1" t="s">
        <v>281</v>
      </c>
      <c r="I160" s="16" t="s">
        <v>336</v>
      </c>
      <c r="J160" s="18">
        <v>2800</v>
      </c>
      <c r="K160" s="188">
        <f>IFERROR(VLOOKUP(一覧[[#This Row],[品番]],'202211価格改定一覧'!B:J,9,FALSE),"-")</f>
        <v>3400</v>
      </c>
      <c r="L160" s="19" t="s">
        <v>4</v>
      </c>
      <c r="M160" s="2">
        <v>4994228016591</v>
      </c>
    </row>
    <row r="161" spans="2:13" s="20" customFormat="1" ht="21" customHeight="1">
      <c r="B161" s="21"/>
      <c r="C161" s="51">
        <v>1202</v>
      </c>
      <c r="D161" s="15" t="s">
        <v>2017</v>
      </c>
      <c r="E161" s="22" t="s">
        <v>372</v>
      </c>
      <c r="F161" s="22" t="s">
        <v>35</v>
      </c>
      <c r="G161" s="31">
        <v>180</v>
      </c>
      <c r="H161" s="1" t="s">
        <v>281</v>
      </c>
      <c r="I161" s="16" t="s">
        <v>373</v>
      </c>
      <c r="J161" s="18">
        <v>2800</v>
      </c>
      <c r="K161" s="188">
        <f>IFERROR(VLOOKUP(一覧[[#This Row],[品番]],'202211価格改定一覧'!B:J,9,FALSE),"-")</f>
        <v>3400</v>
      </c>
      <c r="L161" s="19" t="s">
        <v>4</v>
      </c>
      <c r="M161" s="2">
        <v>4994228016621</v>
      </c>
    </row>
    <row r="162" spans="2:13" s="20" customFormat="1" ht="21" customHeight="1">
      <c r="B162" s="21"/>
      <c r="C162" s="51">
        <v>1203</v>
      </c>
      <c r="D162" s="15" t="s">
        <v>2017</v>
      </c>
      <c r="E162" s="22" t="s">
        <v>372</v>
      </c>
      <c r="F162" s="22" t="s">
        <v>35</v>
      </c>
      <c r="G162" s="31">
        <v>180</v>
      </c>
      <c r="H162" s="1" t="s">
        <v>281</v>
      </c>
      <c r="I162" s="16" t="s">
        <v>306</v>
      </c>
      <c r="J162" s="18">
        <v>2800</v>
      </c>
      <c r="K162" s="188">
        <f>IFERROR(VLOOKUP(一覧[[#This Row],[品番]],'202211価格改定一覧'!B:J,9,FALSE),"-")</f>
        <v>3400</v>
      </c>
      <c r="L162" s="19" t="s">
        <v>4</v>
      </c>
      <c r="M162" s="2">
        <v>4994228023995</v>
      </c>
    </row>
    <row r="163" spans="2:13" s="20" customFormat="1" ht="21" customHeight="1">
      <c r="B163" s="14" t="s">
        <v>1777</v>
      </c>
      <c r="C163" s="51">
        <v>1204</v>
      </c>
      <c r="D163" s="15" t="s">
        <v>2017</v>
      </c>
      <c r="E163" s="22" t="s">
        <v>372</v>
      </c>
      <c r="F163" s="22" t="s">
        <v>35</v>
      </c>
      <c r="G163" s="31">
        <v>180</v>
      </c>
      <c r="H163" s="1" t="s">
        <v>288</v>
      </c>
      <c r="I163" s="16" t="s">
        <v>374</v>
      </c>
      <c r="J163" s="18">
        <v>2800</v>
      </c>
      <c r="K163" s="188" t="str">
        <f>IFERROR(VLOOKUP(一覧[[#This Row],[品番]],'202211価格改定一覧'!B:J,9,FALSE),"-")</f>
        <v>-</v>
      </c>
      <c r="L163" s="19" t="s">
        <v>4</v>
      </c>
      <c r="M163" s="2">
        <v>4994228021427</v>
      </c>
    </row>
    <row r="164" spans="2:13" s="20" customFormat="1" ht="21" customHeight="1">
      <c r="B164" s="21" t="s">
        <v>375</v>
      </c>
      <c r="C164" s="52">
        <v>1205</v>
      </c>
      <c r="D164" s="15" t="s">
        <v>2017</v>
      </c>
      <c r="E164" s="22" t="s">
        <v>376</v>
      </c>
      <c r="F164" s="22" t="s">
        <v>35</v>
      </c>
      <c r="G164" s="31">
        <v>180</v>
      </c>
      <c r="H164" s="31" t="s">
        <v>281</v>
      </c>
      <c r="I164" s="16" t="s">
        <v>377</v>
      </c>
      <c r="J164" s="24">
        <v>2800</v>
      </c>
      <c r="K164" s="188" t="str">
        <f>IFERROR(VLOOKUP(一覧[[#This Row],[品番]],'202211価格改定一覧'!B:J,9,FALSE),"-")</f>
        <v>-</v>
      </c>
      <c r="L164" s="19" t="s">
        <v>4</v>
      </c>
      <c r="M164" s="25">
        <v>4994228021724</v>
      </c>
    </row>
    <row r="165" spans="2:13" s="20" customFormat="1" ht="21" customHeight="1">
      <c r="B165" s="21"/>
      <c r="C165" s="51">
        <v>1206</v>
      </c>
      <c r="D165" s="15" t="s">
        <v>2017</v>
      </c>
      <c r="E165" s="16" t="s">
        <v>372</v>
      </c>
      <c r="F165" s="16" t="s">
        <v>35</v>
      </c>
      <c r="G165" s="1">
        <v>180</v>
      </c>
      <c r="H165" s="1" t="s">
        <v>196</v>
      </c>
      <c r="I165" s="16" t="s">
        <v>378</v>
      </c>
      <c r="J165" s="18">
        <v>2800</v>
      </c>
      <c r="K165" s="188">
        <f>IFERROR(VLOOKUP(一覧[[#This Row],[品番]],'202211価格改定一覧'!B:J,9,FALSE),"-")</f>
        <v>3400</v>
      </c>
      <c r="L165" s="19" t="s">
        <v>4</v>
      </c>
      <c r="M165" s="2">
        <v>3287570452133</v>
      </c>
    </row>
    <row r="166" spans="2:13" s="20" customFormat="1" ht="21" customHeight="1">
      <c r="B166" s="21" t="s">
        <v>242</v>
      </c>
      <c r="C166" s="51">
        <v>1207</v>
      </c>
      <c r="D166" s="15" t="s">
        <v>2017</v>
      </c>
      <c r="E166" s="16" t="s">
        <v>372</v>
      </c>
      <c r="F166" s="16" t="s">
        <v>35</v>
      </c>
      <c r="G166" s="1">
        <v>180</v>
      </c>
      <c r="H166" s="1" t="s">
        <v>281</v>
      </c>
      <c r="I166" s="16" t="s">
        <v>379</v>
      </c>
      <c r="J166" s="18">
        <v>2800</v>
      </c>
      <c r="K166" s="188" t="str">
        <f>IFERROR(VLOOKUP(一覧[[#This Row],[品番]],'202211価格改定一覧'!B:J,9,FALSE),"-")</f>
        <v>-</v>
      </c>
      <c r="L166" s="19" t="s">
        <v>4</v>
      </c>
      <c r="M166" s="2">
        <v>3287570452621</v>
      </c>
    </row>
    <row r="167" spans="2:13" s="20" customFormat="1" ht="21" customHeight="1">
      <c r="B167" s="21" t="s">
        <v>226</v>
      </c>
      <c r="C167" s="51">
        <v>1208</v>
      </c>
      <c r="D167" s="15" t="s">
        <v>2017</v>
      </c>
      <c r="E167" s="16" t="s">
        <v>372</v>
      </c>
      <c r="F167" s="16" t="s">
        <v>35</v>
      </c>
      <c r="G167" s="1">
        <v>180</v>
      </c>
      <c r="H167" s="1" t="s">
        <v>196</v>
      </c>
      <c r="I167" s="16" t="s">
        <v>380</v>
      </c>
      <c r="J167" s="18">
        <v>2800</v>
      </c>
      <c r="K167" s="188" t="str">
        <f>IFERROR(VLOOKUP(一覧[[#This Row],[品番]],'202211価格改定一覧'!B:J,9,FALSE),"-")</f>
        <v>-</v>
      </c>
      <c r="L167" s="19" t="s">
        <v>4</v>
      </c>
      <c r="M167" s="2">
        <v>3287570452720</v>
      </c>
    </row>
    <row r="168" spans="2:13" s="20" customFormat="1" ht="21" customHeight="1">
      <c r="B168" s="14" t="s">
        <v>226</v>
      </c>
      <c r="C168" s="51">
        <v>1209</v>
      </c>
      <c r="D168" s="15" t="s">
        <v>2017</v>
      </c>
      <c r="E168" s="16" t="s">
        <v>371</v>
      </c>
      <c r="F168" s="16" t="s">
        <v>35</v>
      </c>
      <c r="G168" s="1">
        <v>180</v>
      </c>
      <c r="H168" s="1" t="s">
        <v>196</v>
      </c>
      <c r="I168" s="16" t="s">
        <v>1988</v>
      </c>
      <c r="J168" s="18">
        <v>2800</v>
      </c>
      <c r="K168" s="188" t="str">
        <f>IFERROR(VLOOKUP(一覧[[#This Row],[品番]],'202211価格改定一覧'!B:J,9,FALSE),"-")</f>
        <v>-</v>
      </c>
      <c r="L168" s="19"/>
      <c r="M168" s="2">
        <v>3287570452706</v>
      </c>
    </row>
    <row r="169" spans="2:13" s="20" customFormat="1" ht="21" customHeight="1">
      <c r="B169" s="21"/>
      <c r="C169" s="51">
        <v>1210</v>
      </c>
      <c r="D169" s="15" t="s">
        <v>2017</v>
      </c>
      <c r="E169" s="16" t="s">
        <v>372</v>
      </c>
      <c r="F169" s="16" t="s">
        <v>35</v>
      </c>
      <c r="G169" s="1">
        <v>180</v>
      </c>
      <c r="H169" s="1" t="s">
        <v>196</v>
      </c>
      <c r="I169" s="16" t="s">
        <v>381</v>
      </c>
      <c r="J169" s="18">
        <v>2800</v>
      </c>
      <c r="K169" s="188">
        <f>IFERROR(VLOOKUP(一覧[[#This Row],[品番]],'202211価格改定一覧'!B:J,9,FALSE),"-")</f>
        <v>3400</v>
      </c>
      <c r="L169" s="19" t="s">
        <v>4</v>
      </c>
      <c r="M169" s="2">
        <v>4994228020970</v>
      </c>
    </row>
    <row r="170" spans="2:13" s="20" customFormat="1" ht="21" customHeight="1">
      <c r="B170" s="21" t="s">
        <v>226</v>
      </c>
      <c r="C170" s="51">
        <v>1211</v>
      </c>
      <c r="D170" s="15" t="s">
        <v>2017</v>
      </c>
      <c r="E170" s="16" t="s">
        <v>376</v>
      </c>
      <c r="F170" s="16" t="s">
        <v>35</v>
      </c>
      <c r="G170" s="1">
        <v>180</v>
      </c>
      <c r="H170" s="1" t="s">
        <v>196</v>
      </c>
      <c r="I170" s="16" t="s">
        <v>382</v>
      </c>
      <c r="J170" s="18">
        <v>2800</v>
      </c>
      <c r="K170" s="188" t="str">
        <f>IFERROR(VLOOKUP(一覧[[#This Row],[品番]],'202211価格改定一覧'!B:J,9,FALSE),"-")</f>
        <v>-</v>
      </c>
      <c r="L170" s="19" t="s">
        <v>4</v>
      </c>
      <c r="M170" s="2">
        <v>3287570452898</v>
      </c>
    </row>
    <row r="171" spans="2:13" s="20" customFormat="1" ht="21" customHeight="1">
      <c r="B171" s="100"/>
      <c r="C171" s="101">
        <v>1212</v>
      </c>
      <c r="D171" s="102" t="s">
        <v>2017</v>
      </c>
      <c r="E171" s="104" t="s">
        <v>383</v>
      </c>
      <c r="F171" s="104" t="s">
        <v>35</v>
      </c>
      <c r="G171" s="103">
        <v>180</v>
      </c>
      <c r="H171" s="103" t="s">
        <v>196</v>
      </c>
      <c r="I171" s="104" t="s">
        <v>384</v>
      </c>
      <c r="J171" s="105">
        <v>2800</v>
      </c>
      <c r="K171" s="188" t="str">
        <f>IFERROR(VLOOKUP(一覧[[#This Row],[品番]],'202211価格改定一覧'!B:J,9,FALSE),"-")</f>
        <v>-</v>
      </c>
      <c r="L171" s="106" t="s">
        <v>4</v>
      </c>
      <c r="M171" s="107">
        <v>3287570452904</v>
      </c>
    </row>
    <row r="172" spans="2:13" s="20" customFormat="1" ht="21" customHeight="1">
      <c r="B172" s="21" t="s">
        <v>1757</v>
      </c>
      <c r="C172" s="51">
        <v>1213</v>
      </c>
      <c r="D172" s="15" t="s">
        <v>2017</v>
      </c>
      <c r="E172" s="16" t="s">
        <v>376</v>
      </c>
      <c r="F172" s="16" t="s">
        <v>35</v>
      </c>
      <c r="G172" s="1">
        <v>180</v>
      </c>
      <c r="H172" s="1" t="s">
        <v>196</v>
      </c>
      <c r="I172" s="16" t="s">
        <v>385</v>
      </c>
      <c r="J172" s="18">
        <v>2800</v>
      </c>
      <c r="K172" s="188" t="str">
        <f>IFERROR(VLOOKUP(一覧[[#This Row],[品番]],'202211価格改定一覧'!B:J,9,FALSE),"-")</f>
        <v>-</v>
      </c>
      <c r="L172" s="19" t="s">
        <v>4</v>
      </c>
      <c r="M172" s="2">
        <v>3287570452966</v>
      </c>
    </row>
    <row r="173" spans="2:13" s="20" customFormat="1" ht="21" customHeight="1">
      <c r="B173" s="14" t="s">
        <v>226</v>
      </c>
      <c r="C173" s="51">
        <v>1214</v>
      </c>
      <c r="D173" s="15" t="s">
        <v>2017</v>
      </c>
      <c r="E173" s="16" t="s">
        <v>372</v>
      </c>
      <c r="F173" s="16" t="s">
        <v>35</v>
      </c>
      <c r="G173" s="1">
        <v>180</v>
      </c>
      <c r="H173" s="1" t="s">
        <v>196</v>
      </c>
      <c r="I173" s="16" t="s">
        <v>1933</v>
      </c>
      <c r="J173" s="18">
        <v>2800</v>
      </c>
      <c r="K173" s="188" t="str">
        <f>IFERROR(VLOOKUP(一覧[[#This Row],[品番]],'202211価格改定一覧'!B:J,9,FALSE),"-")</f>
        <v>-</v>
      </c>
      <c r="L173" s="19"/>
      <c r="M173" s="2">
        <v>3287570452430</v>
      </c>
    </row>
    <row r="174" spans="2:13" s="20" customFormat="1" ht="21" customHeight="1">
      <c r="B174" s="21"/>
      <c r="C174" s="51">
        <v>1215</v>
      </c>
      <c r="D174" s="15" t="s">
        <v>2017</v>
      </c>
      <c r="E174" s="16" t="s">
        <v>1696</v>
      </c>
      <c r="F174" s="16" t="s">
        <v>35</v>
      </c>
      <c r="G174" s="1">
        <v>180</v>
      </c>
      <c r="H174" s="1" t="s">
        <v>196</v>
      </c>
      <c r="I174" s="16" t="s">
        <v>1697</v>
      </c>
      <c r="J174" s="18">
        <v>2800</v>
      </c>
      <c r="K174" s="188">
        <f>IFERROR(VLOOKUP(一覧[[#This Row],[品番]],'202211価格改定一覧'!B:J,9,FALSE),"-")</f>
        <v>3400</v>
      </c>
      <c r="L174" s="19" t="s">
        <v>4</v>
      </c>
      <c r="M174" s="95">
        <v>3287570452201</v>
      </c>
    </row>
    <row r="175" spans="2:13" s="20" customFormat="1" ht="21" customHeight="1">
      <c r="B175" s="21"/>
      <c r="C175" s="51">
        <v>1216</v>
      </c>
      <c r="D175" s="15" t="s">
        <v>2017</v>
      </c>
      <c r="E175" s="16" t="s">
        <v>372</v>
      </c>
      <c r="F175" s="16" t="s">
        <v>35</v>
      </c>
      <c r="G175" s="1">
        <v>180</v>
      </c>
      <c r="H175" s="1" t="s">
        <v>196</v>
      </c>
      <c r="I175" s="16" t="s">
        <v>386</v>
      </c>
      <c r="J175" s="18">
        <v>2800</v>
      </c>
      <c r="K175" s="188">
        <f>IFERROR(VLOOKUP(一覧[[#This Row],[品番]],'202211価格改定一覧'!B:J,9,FALSE),"-")</f>
        <v>3400</v>
      </c>
      <c r="L175" s="19" t="s">
        <v>4</v>
      </c>
      <c r="M175" s="2">
        <v>3287574521200</v>
      </c>
    </row>
    <row r="176" spans="2:13" s="20" customFormat="1" ht="21" customHeight="1">
      <c r="B176" s="21" t="s">
        <v>1757</v>
      </c>
      <c r="C176" s="51">
        <v>1217</v>
      </c>
      <c r="D176" s="15" t="s">
        <v>2017</v>
      </c>
      <c r="E176" s="16" t="s">
        <v>372</v>
      </c>
      <c r="F176" s="16" t="s">
        <v>35</v>
      </c>
      <c r="G176" s="1">
        <v>180</v>
      </c>
      <c r="H176" s="1" t="s">
        <v>281</v>
      </c>
      <c r="I176" s="16" t="s">
        <v>387</v>
      </c>
      <c r="J176" s="18">
        <v>2800</v>
      </c>
      <c r="K176" s="188" t="str">
        <f>IFERROR(VLOOKUP(一覧[[#This Row],[品番]],'202211価格改定一覧'!B:J,9,FALSE),"-")</f>
        <v>-</v>
      </c>
      <c r="L176" s="19" t="s">
        <v>4</v>
      </c>
      <c r="M176" s="2">
        <v>3287574521217</v>
      </c>
    </row>
    <row r="177" spans="2:13" s="20" customFormat="1" ht="21" customHeight="1">
      <c r="B177" s="14" t="s">
        <v>226</v>
      </c>
      <c r="C177" s="51">
        <v>1218</v>
      </c>
      <c r="D177" s="15" t="s">
        <v>2017</v>
      </c>
      <c r="E177" s="16" t="s">
        <v>1600</v>
      </c>
      <c r="F177" s="16" t="s">
        <v>35</v>
      </c>
      <c r="G177" s="1">
        <v>180</v>
      </c>
      <c r="H177" s="1" t="s">
        <v>281</v>
      </c>
      <c r="I177" s="16" t="s">
        <v>1934</v>
      </c>
      <c r="J177" s="18">
        <v>2800</v>
      </c>
      <c r="K177" s="188" t="str">
        <f>IFERROR(VLOOKUP(一覧[[#This Row],[品番]],'202211価格改定一覧'!B:J,9,FALSE),"-")</f>
        <v>-</v>
      </c>
      <c r="L177" s="19"/>
      <c r="M177" s="2">
        <v>3287570752363</v>
      </c>
    </row>
    <row r="178" spans="2:13" s="20" customFormat="1" ht="21" customHeight="1">
      <c r="B178" s="21"/>
      <c r="C178" s="51">
        <v>1219</v>
      </c>
      <c r="D178" s="15" t="s">
        <v>2017</v>
      </c>
      <c r="E178" s="16" t="s">
        <v>372</v>
      </c>
      <c r="F178" s="16" t="s">
        <v>35</v>
      </c>
      <c r="G178" s="1">
        <v>180</v>
      </c>
      <c r="H178" s="1" t="s">
        <v>281</v>
      </c>
      <c r="I178" s="16" t="s">
        <v>338</v>
      </c>
      <c r="J178" s="18">
        <v>2800</v>
      </c>
      <c r="K178" s="188">
        <f>IFERROR(VLOOKUP(一覧[[#This Row],[品番]],'202211価格改定一覧'!B:J,9,FALSE),"-")</f>
        <v>3400</v>
      </c>
      <c r="L178" s="19" t="s">
        <v>4</v>
      </c>
      <c r="M178" s="2">
        <v>3287570452959</v>
      </c>
    </row>
    <row r="179" spans="2:13" s="20" customFormat="1" ht="21" customHeight="1">
      <c r="B179" s="21"/>
      <c r="C179" s="53">
        <v>1220</v>
      </c>
      <c r="D179" s="15" t="s">
        <v>2017</v>
      </c>
      <c r="E179" s="16" t="s">
        <v>376</v>
      </c>
      <c r="F179" s="16" t="s">
        <v>35</v>
      </c>
      <c r="G179" s="1">
        <v>180</v>
      </c>
      <c r="H179" s="1" t="s">
        <v>281</v>
      </c>
      <c r="I179" s="16" t="s">
        <v>388</v>
      </c>
      <c r="J179" s="18">
        <v>2800</v>
      </c>
      <c r="K179" s="188">
        <f>IFERROR(VLOOKUP(一覧[[#This Row],[品番]],'202211価格改定一覧'!B:J,9,FALSE),"-")</f>
        <v>3400</v>
      </c>
      <c r="L179" s="19" t="s">
        <v>4</v>
      </c>
      <c r="M179" s="2">
        <v>3287570452485</v>
      </c>
    </row>
    <row r="180" spans="2:13" s="20" customFormat="1" ht="21" customHeight="1">
      <c r="B180" s="21"/>
      <c r="C180" s="51">
        <v>1221</v>
      </c>
      <c r="D180" s="15" t="s">
        <v>2017</v>
      </c>
      <c r="E180" s="16" t="s">
        <v>371</v>
      </c>
      <c r="F180" s="16" t="s">
        <v>35</v>
      </c>
      <c r="G180" s="1">
        <v>180</v>
      </c>
      <c r="H180" s="1" t="s">
        <v>196</v>
      </c>
      <c r="I180" s="16" t="s">
        <v>2116</v>
      </c>
      <c r="J180" s="18">
        <v>2800</v>
      </c>
      <c r="K180" s="188">
        <f>IFERROR(VLOOKUP(一覧[[#This Row],[品番]],'202211価格改定一覧'!B:J,9,FALSE),"-")</f>
        <v>3400</v>
      </c>
      <c r="L180" s="19" t="s">
        <v>4</v>
      </c>
      <c r="M180" s="2">
        <v>3287574521439</v>
      </c>
    </row>
    <row r="181" spans="2:13" s="20" customFormat="1" ht="21" customHeight="1">
      <c r="B181" s="21"/>
      <c r="C181" s="51">
        <v>1222</v>
      </c>
      <c r="D181" s="15" t="s">
        <v>2017</v>
      </c>
      <c r="E181" s="16" t="s">
        <v>371</v>
      </c>
      <c r="F181" s="16" t="s">
        <v>35</v>
      </c>
      <c r="G181" s="1">
        <v>180</v>
      </c>
      <c r="H181" s="1" t="s">
        <v>196</v>
      </c>
      <c r="I181" s="16" t="s">
        <v>2287</v>
      </c>
      <c r="J181" s="18">
        <v>2800</v>
      </c>
      <c r="K181" s="188">
        <f>IFERROR(VLOOKUP(一覧[[#This Row],[品番]],'202211価格改定一覧'!B:J,9,FALSE),"-")</f>
        <v>3400</v>
      </c>
      <c r="L181" s="19" t="s">
        <v>4</v>
      </c>
      <c r="M181" s="5">
        <v>3287574521446</v>
      </c>
    </row>
    <row r="182" spans="2:13" s="20" customFormat="1" ht="21" customHeight="1">
      <c r="B182" s="21"/>
      <c r="C182" s="51">
        <v>1223</v>
      </c>
      <c r="D182" s="15" t="s">
        <v>2017</v>
      </c>
      <c r="E182" s="16" t="s">
        <v>371</v>
      </c>
      <c r="F182" s="16" t="s">
        <v>35</v>
      </c>
      <c r="G182" s="1">
        <v>180</v>
      </c>
      <c r="H182" s="1" t="s">
        <v>196</v>
      </c>
      <c r="I182" s="16" t="s">
        <v>2288</v>
      </c>
      <c r="J182" s="18">
        <v>2800</v>
      </c>
      <c r="K182" s="188">
        <f>IFERROR(VLOOKUP(一覧[[#This Row],[品番]],'202211価格改定一覧'!B:J,9,FALSE),"-")</f>
        <v>3400</v>
      </c>
      <c r="L182" s="19" t="s">
        <v>4</v>
      </c>
      <c r="M182" s="5">
        <v>3287574521460</v>
      </c>
    </row>
    <row r="183" spans="2:13" s="20" customFormat="1" ht="21" customHeight="1">
      <c r="B183" s="14"/>
      <c r="C183" s="51">
        <v>1231</v>
      </c>
      <c r="D183" s="15" t="s">
        <v>2017</v>
      </c>
      <c r="E183" s="16" t="s">
        <v>376</v>
      </c>
      <c r="F183" s="16" t="s">
        <v>389</v>
      </c>
      <c r="G183" s="17">
        <v>30</v>
      </c>
      <c r="H183" s="17" t="s">
        <v>196</v>
      </c>
      <c r="I183" s="16" t="s">
        <v>388</v>
      </c>
      <c r="J183" s="18">
        <v>900</v>
      </c>
      <c r="K183" s="188" t="str">
        <f>IFERROR(VLOOKUP(一覧[[#This Row],[品番]],'202211価格改定一覧'!B:J,9,FALSE),"-")</f>
        <v>-</v>
      </c>
      <c r="L183" s="19" t="s">
        <v>4</v>
      </c>
      <c r="M183" s="5">
        <v>3287574590480</v>
      </c>
    </row>
    <row r="184" spans="2:13" s="20" customFormat="1" ht="21" customHeight="1">
      <c r="B184" s="14"/>
      <c r="C184" s="51">
        <v>1232</v>
      </c>
      <c r="D184" s="15" t="s">
        <v>2017</v>
      </c>
      <c r="E184" s="16" t="s">
        <v>390</v>
      </c>
      <c r="F184" s="16" t="s">
        <v>389</v>
      </c>
      <c r="G184" s="17">
        <v>30</v>
      </c>
      <c r="H184" s="17" t="s">
        <v>391</v>
      </c>
      <c r="I184" s="16" t="s">
        <v>392</v>
      </c>
      <c r="J184" s="18">
        <v>900</v>
      </c>
      <c r="K184" s="188" t="str">
        <f>IFERROR(VLOOKUP(一覧[[#This Row],[品番]],'202211価格改定一覧'!B:J,9,FALSE),"-")</f>
        <v>-</v>
      </c>
      <c r="L184" s="19" t="s">
        <v>4</v>
      </c>
      <c r="M184" s="5">
        <v>3287574590510</v>
      </c>
    </row>
    <row r="185" spans="2:13" s="20" customFormat="1" ht="21" customHeight="1">
      <c r="B185" s="14"/>
      <c r="C185" s="51">
        <v>1233</v>
      </c>
      <c r="D185" s="15" t="s">
        <v>2017</v>
      </c>
      <c r="E185" s="16" t="s">
        <v>393</v>
      </c>
      <c r="F185" s="16" t="s">
        <v>394</v>
      </c>
      <c r="G185" s="17">
        <v>30</v>
      </c>
      <c r="H185" s="17" t="s">
        <v>196</v>
      </c>
      <c r="I185" s="16" t="s">
        <v>395</v>
      </c>
      <c r="J185" s="18">
        <v>900</v>
      </c>
      <c r="K185" s="188" t="str">
        <f>IFERROR(VLOOKUP(一覧[[#This Row],[品番]],'202211価格改定一覧'!B:J,9,FALSE),"-")</f>
        <v>-</v>
      </c>
      <c r="L185" s="19" t="s">
        <v>4</v>
      </c>
      <c r="M185" s="5">
        <v>3287574590732</v>
      </c>
    </row>
    <row r="186" spans="2:13" s="20" customFormat="1" ht="21" customHeight="1">
      <c r="B186" s="14"/>
      <c r="C186" s="51">
        <v>1234</v>
      </c>
      <c r="D186" s="15" t="s">
        <v>2017</v>
      </c>
      <c r="E186" s="16" t="s">
        <v>372</v>
      </c>
      <c r="F186" s="16" t="s">
        <v>389</v>
      </c>
      <c r="G186" s="17">
        <v>30</v>
      </c>
      <c r="H186" s="17" t="s">
        <v>196</v>
      </c>
      <c r="I186" s="16" t="s">
        <v>396</v>
      </c>
      <c r="J186" s="18">
        <v>900</v>
      </c>
      <c r="K186" s="188" t="str">
        <f>IFERROR(VLOOKUP(一覧[[#This Row],[品番]],'202211価格改定一覧'!B:J,9,FALSE),"-")</f>
        <v>-</v>
      </c>
      <c r="L186" s="19" t="s">
        <v>4</v>
      </c>
      <c r="M186" s="5">
        <v>3287574590282</v>
      </c>
    </row>
    <row r="187" spans="2:13" s="20" customFormat="1" ht="21" customHeight="1">
      <c r="B187" s="14"/>
      <c r="C187" s="51">
        <v>1235</v>
      </c>
      <c r="D187" s="15" t="s">
        <v>2017</v>
      </c>
      <c r="E187" s="16" t="s">
        <v>376</v>
      </c>
      <c r="F187" s="16" t="s">
        <v>389</v>
      </c>
      <c r="G187" s="17">
        <v>30</v>
      </c>
      <c r="H187" s="17" t="s">
        <v>281</v>
      </c>
      <c r="I187" s="16" t="s">
        <v>356</v>
      </c>
      <c r="J187" s="18">
        <v>900</v>
      </c>
      <c r="K187" s="188" t="str">
        <f>IFERROR(VLOOKUP(一覧[[#This Row],[品番]],'202211価格改定一覧'!B:J,9,FALSE),"-")</f>
        <v>-</v>
      </c>
      <c r="L187" s="19" t="s">
        <v>4</v>
      </c>
      <c r="M187" s="5">
        <v>3287574590527</v>
      </c>
    </row>
    <row r="188" spans="2:13" s="20" customFormat="1" ht="21" customHeight="1">
      <c r="B188" s="14"/>
      <c r="C188" s="51">
        <v>1236</v>
      </c>
      <c r="D188" s="15" t="s">
        <v>2017</v>
      </c>
      <c r="E188" s="16" t="s">
        <v>372</v>
      </c>
      <c r="F188" s="16" t="s">
        <v>389</v>
      </c>
      <c r="G188" s="17">
        <v>30</v>
      </c>
      <c r="H188" s="17" t="s">
        <v>196</v>
      </c>
      <c r="I188" s="16" t="s">
        <v>397</v>
      </c>
      <c r="J188" s="18">
        <v>900</v>
      </c>
      <c r="K188" s="188" t="str">
        <f>IFERROR(VLOOKUP(一覧[[#This Row],[品番]],'202211価格改定一覧'!B:J,9,FALSE),"-")</f>
        <v>-</v>
      </c>
      <c r="L188" s="19" t="s">
        <v>4</v>
      </c>
      <c r="M188" s="5">
        <v>3287574590312</v>
      </c>
    </row>
    <row r="189" spans="2:13" s="20" customFormat="1" ht="21" customHeight="1">
      <c r="B189" s="14"/>
      <c r="C189" s="51">
        <v>1237</v>
      </c>
      <c r="D189" s="15" t="s">
        <v>2017</v>
      </c>
      <c r="E189" s="16" t="s">
        <v>372</v>
      </c>
      <c r="F189" s="16" t="s">
        <v>389</v>
      </c>
      <c r="G189" s="17">
        <v>30</v>
      </c>
      <c r="H189" s="17" t="s">
        <v>196</v>
      </c>
      <c r="I189" s="16" t="s">
        <v>398</v>
      </c>
      <c r="J189" s="18">
        <v>900</v>
      </c>
      <c r="K189" s="188" t="str">
        <f>IFERROR(VLOOKUP(一覧[[#This Row],[品番]],'202211価格改定一覧'!B:J,9,FALSE),"-")</f>
        <v>-</v>
      </c>
      <c r="L189" s="19" t="s">
        <v>4</v>
      </c>
      <c r="M189" s="5">
        <v>3287574591203</v>
      </c>
    </row>
    <row r="190" spans="2:13" s="20" customFormat="1" ht="21" customHeight="1">
      <c r="B190" s="14"/>
      <c r="C190" s="51">
        <v>1238</v>
      </c>
      <c r="D190" s="15" t="s">
        <v>2017</v>
      </c>
      <c r="E190" s="16" t="s">
        <v>372</v>
      </c>
      <c r="F190" s="16" t="s">
        <v>399</v>
      </c>
      <c r="G190" s="17">
        <v>30</v>
      </c>
      <c r="H190" s="17" t="s">
        <v>196</v>
      </c>
      <c r="I190" s="16" t="s">
        <v>342</v>
      </c>
      <c r="J190" s="18">
        <v>900</v>
      </c>
      <c r="K190" s="188" t="str">
        <f>IFERROR(VLOOKUP(一覧[[#This Row],[品番]],'202211価格改定一覧'!B:J,9,FALSE),"-")</f>
        <v>-</v>
      </c>
      <c r="L190" s="19" t="s">
        <v>4</v>
      </c>
      <c r="M190" s="5">
        <v>3287574590138</v>
      </c>
    </row>
    <row r="191" spans="2:13" s="20" customFormat="1" ht="21" customHeight="1">
      <c r="B191" s="14"/>
      <c r="C191" s="51">
        <v>1239</v>
      </c>
      <c r="D191" s="15" t="s">
        <v>2017</v>
      </c>
      <c r="E191" s="16" t="s">
        <v>372</v>
      </c>
      <c r="F191" s="16" t="s">
        <v>389</v>
      </c>
      <c r="G191" s="17">
        <v>30</v>
      </c>
      <c r="H191" s="17" t="s">
        <v>196</v>
      </c>
      <c r="I191" s="16" t="s">
        <v>400</v>
      </c>
      <c r="J191" s="18">
        <v>900</v>
      </c>
      <c r="K191" s="188" t="str">
        <f>IFERROR(VLOOKUP(一覧[[#This Row],[品番]],'202211価格改定一覧'!B:J,9,FALSE),"-")</f>
        <v>-</v>
      </c>
      <c r="L191" s="19" t="s">
        <v>4</v>
      </c>
      <c r="M191" s="5">
        <v>3287574590145</v>
      </c>
    </row>
    <row r="192" spans="2:13" s="20" customFormat="1" ht="21" customHeight="1">
      <c r="B192" s="14" t="s">
        <v>2181</v>
      </c>
      <c r="C192" s="51">
        <v>1240</v>
      </c>
      <c r="D192" s="15" t="s">
        <v>2017</v>
      </c>
      <c r="E192" s="16" t="s">
        <v>1980</v>
      </c>
      <c r="F192" s="16" t="s">
        <v>1981</v>
      </c>
      <c r="G192" s="17">
        <v>180</v>
      </c>
      <c r="H192" s="17" t="s">
        <v>1982</v>
      </c>
      <c r="I192" s="16" t="s">
        <v>1979</v>
      </c>
      <c r="J192" s="18">
        <v>2800</v>
      </c>
      <c r="K192" s="188" t="str">
        <f>IFERROR(VLOOKUP(一覧[[#This Row],[品番]],'202211価格改定一覧'!B:J,9,FALSE),"-")</f>
        <v>-</v>
      </c>
      <c r="L192" s="19" t="s">
        <v>4</v>
      </c>
      <c r="M192" s="2">
        <v>4994228023018</v>
      </c>
    </row>
    <row r="193" spans="2:13" s="20" customFormat="1" ht="21" customHeight="1">
      <c r="B193" s="21"/>
      <c r="C193" s="51">
        <v>1245</v>
      </c>
      <c r="D193" s="15" t="s">
        <v>2017</v>
      </c>
      <c r="E193" s="16" t="s">
        <v>576</v>
      </c>
      <c r="F193" s="16" t="s">
        <v>577</v>
      </c>
      <c r="G193" s="1">
        <v>500</v>
      </c>
      <c r="H193" s="1" t="s">
        <v>196</v>
      </c>
      <c r="I193" s="16" t="s">
        <v>340</v>
      </c>
      <c r="J193" s="18">
        <v>8000</v>
      </c>
      <c r="K193" s="188" t="str">
        <f>IFERROR(VLOOKUP(一覧[[#This Row],[品番]],'202211価格改定一覧'!B:J,9,FALSE),"-")</f>
        <v>-</v>
      </c>
      <c r="L193" s="19" t="s">
        <v>4</v>
      </c>
      <c r="M193" s="2">
        <v>3287570451488</v>
      </c>
    </row>
    <row r="194" spans="2:13" s="20" customFormat="1" ht="21" customHeight="1">
      <c r="B194" s="21"/>
      <c r="C194" s="51">
        <v>1246</v>
      </c>
      <c r="D194" s="15" t="s">
        <v>2017</v>
      </c>
      <c r="E194" s="16" t="s">
        <v>576</v>
      </c>
      <c r="F194" s="16" t="s">
        <v>578</v>
      </c>
      <c r="G194" s="1">
        <v>500</v>
      </c>
      <c r="H194" s="1" t="s">
        <v>196</v>
      </c>
      <c r="I194" s="16" t="s">
        <v>579</v>
      </c>
      <c r="J194" s="18">
        <v>8000</v>
      </c>
      <c r="K194" s="188" t="str">
        <f>IFERROR(VLOOKUP(一覧[[#This Row],[品番]],'202211価格改定一覧'!B:J,9,FALSE),"-")</f>
        <v>-</v>
      </c>
      <c r="L194" s="19" t="s">
        <v>4</v>
      </c>
      <c r="M194" s="2">
        <v>3287570451518</v>
      </c>
    </row>
    <row r="195" spans="2:13" s="20" customFormat="1" ht="21" customHeight="1">
      <c r="B195" s="21"/>
      <c r="C195" s="51">
        <v>1247</v>
      </c>
      <c r="D195" s="15" t="s">
        <v>2017</v>
      </c>
      <c r="E195" s="16" t="s">
        <v>576</v>
      </c>
      <c r="F195" s="16" t="s">
        <v>580</v>
      </c>
      <c r="G195" s="1">
        <v>500</v>
      </c>
      <c r="H195" s="1" t="s">
        <v>281</v>
      </c>
      <c r="I195" s="16" t="s">
        <v>581</v>
      </c>
      <c r="J195" s="18">
        <v>8000</v>
      </c>
      <c r="K195" s="188" t="str">
        <f>IFERROR(VLOOKUP(一覧[[#This Row],[品番]],'202211価格改定一覧'!B:J,9,FALSE),"-")</f>
        <v>-</v>
      </c>
      <c r="L195" s="19" t="s">
        <v>4</v>
      </c>
      <c r="M195" s="2">
        <v>3287570451822</v>
      </c>
    </row>
    <row r="196" spans="2:13" s="20" customFormat="1" ht="21" customHeight="1">
      <c r="B196" s="21"/>
      <c r="C196" s="51">
        <v>1248</v>
      </c>
      <c r="D196" s="15" t="s">
        <v>2017</v>
      </c>
      <c r="E196" s="16" t="s">
        <v>582</v>
      </c>
      <c r="F196" s="16" t="s">
        <v>580</v>
      </c>
      <c r="G196" s="1">
        <v>500</v>
      </c>
      <c r="H196" s="1" t="s">
        <v>281</v>
      </c>
      <c r="I196" s="16" t="s">
        <v>583</v>
      </c>
      <c r="J196" s="18">
        <v>8000</v>
      </c>
      <c r="K196" s="188" t="str">
        <f>IFERROR(VLOOKUP(一覧[[#This Row],[品番]],'202211価格改定一覧'!B:J,9,FALSE),"-")</f>
        <v>-</v>
      </c>
      <c r="L196" s="19" t="s">
        <v>4</v>
      </c>
      <c r="M196" s="2">
        <v>3287570451020</v>
      </c>
    </row>
    <row r="197" spans="2:13" s="20" customFormat="1" ht="21" customHeight="1">
      <c r="B197" s="21" t="s">
        <v>2320</v>
      </c>
      <c r="C197" s="51">
        <v>1259</v>
      </c>
      <c r="D197" s="15" t="s">
        <v>2017</v>
      </c>
      <c r="E197" s="16" t="s">
        <v>401</v>
      </c>
      <c r="F197" s="16" t="s">
        <v>461</v>
      </c>
      <c r="G197" s="1"/>
      <c r="H197" s="1"/>
      <c r="I197" s="16" t="s">
        <v>463</v>
      </c>
      <c r="J197" s="18">
        <v>800</v>
      </c>
      <c r="K197" s="188" t="str">
        <f>IFERROR(VLOOKUP(一覧[[#This Row],[品番]],'202211価格改定一覧'!B:J,9,FALSE),"-")</f>
        <v>-</v>
      </c>
      <c r="L197" s="19" t="s">
        <v>4</v>
      </c>
      <c r="M197" s="2">
        <v>3287570406013</v>
      </c>
    </row>
    <row r="198" spans="2:13" s="20" customFormat="1" ht="21" customHeight="1">
      <c r="B198" s="14" t="s">
        <v>226</v>
      </c>
      <c r="C198" s="51">
        <v>1260</v>
      </c>
      <c r="D198" s="15" t="s">
        <v>2017</v>
      </c>
      <c r="E198" s="16" t="s">
        <v>576</v>
      </c>
      <c r="F198" s="16" t="s">
        <v>1935</v>
      </c>
      <c r="G198" s="17"/>
      <c r="H198" s="17"/>
      <c r="I198" s="16"/>
      <c r="J198" s="18">
        <v>980</v>
      </c>
      <c r="K198" s="188" t="str">
        <f>IFERROR(VLOOKUP(一覧[[#This Row],[品番]],'202211価格改定一覧'!B:J,9,FALSE),"-")</f>
        <v>-</v>
      </c>
      <c r="L198" s="19"/>
      <c r="M198" s="2">
        <v>3287570483991</v>
      </c>
    </row>
    <row r="199" spans="2:13" s="20" customFormat="1" ht="21" customHeight="1">
      <c r="B199" s="21"/>
      <c r="C199" s="51">
        <v>1261</v>
      </c>
      <c r="D199" s="15" t="s">
        <v>2017</v>
      </c>
      <c r="E199" s="16" t="s">
        <v>576</v>
      </c>
      <c r="F199" s="16" t="s">
        <v>202</v>
      </c>
      <c r="G199" s="17">
        <v>280</v>
      </c>
      <c r="H199" s="17" t="s">
        <v>281</v>
      </c>
      <c r="I199" s="16" t="s">
        <v>306</v>
      </c>
      <c r="J199" s="18">
        <v>5400</v>
      </c>
      <c r="K199" s="188" t="str">
        <f>IFERROR(VLOOKUP(一覧[[#This Row],[品番]],'202211価格改定一覧'!B:J,9,FALSE),"-")</f>
        <v>-</v>
      </c>
      <c r="L199" s="19" t="s">
        <v>4</v>
      </c>
      <c r="M199" s="2">
        <v>3287570493020</v>
      </c>
    </row>
    <row r="200" spans="2:13" s="20" customFormat="1" ht="21" customHeight="1">
      <c r="B200" s="14" t="s">
        <v>1990</v>
      </c>
      <c r="C200" s="51">
        <v>1262</v>
      </c>
      <c r="D200" s="15" t="s">
        <v>2017</v>
      </c>
      <c r="E200" s="16" t="s">
        <v>576</v>
      </c>
      <c r="F200" s="16" t="s">
        <v>202</v>
      </c>
      <c r="G200" s="17">
        <v>280</v>
      </c>
      <c r="H200" s="17" t="s">
        <v>281</v>
      </c>
      <c r="I200" s="16" t="s">
        <v>388</v>
      </c>
      <c r="J200" s="18">
        <v>5400</v>
      </c>
      <c r="K200" s="188" t="str">
        <f>IFERROR(VLOOKUP(一覧[[#This Row],[品番]],'202211価格改定一覧'!B:J,9,FALSE),"-")</f>
        <v>-</v>
      </c>
      <c r="L200" s="19" t="s">
        <v>4</v>
      </c>
      <c r="M200" s="2">
        <v>3287570493488</v>
      </c>
    </row>
    <row r="201" spans="2:13" s="20" customFormat="1" ht="21" customHeight="1">
      <c r="B201" s="14" t="s">
        <v>226</v>
      </c>
      <c r="C201" s="51">
        <v>1263</v>
      </c>
      <c r="D201" s="15" t="s">
        <v>2017</v>
      </c>
      <c r="E201" s="16" t="s">
        <v>576</v>
      </c>
      <c r="F201" s="16" t="s">
        <v>25</v>
      </c>
      <c r="G201" s="17">
        <v>280</v>
      </c>
      <c r="H201" s="17" t="s">
        <v>281</v>
      </c>
      <c r="I201" s="16" t="s">
        <v>1998</v>
      </c>
      <c r="J201" s="18">
        <v>5400</v>
      </c>
      <c r="K201" s="188" t="str">
        <f>IFERROR(VLOOKUP(一覧[[#This Row],[品番]],'202211価格改定一覧'!B:J,9,FALSE),"-")</f>
        <v>-</v>
      </c>
      <c r="L201" s="19" t="s">
        <v>2206</v>
      </c>
      <c r="M201" s="2">
        <v>3287570493822</v>
      </c>
    </row>
    <row r="202" spans="2:13" s="20" customFormat="1" ht="21" customHeight="1">
      <c r="B202" s="14" t="s">
        <v>226</v>
      </c>
      <c r="C202" s="52">
        <v>1264</v>
      </c>
      <c r="D202" s="15" t="s">
        <v>2017</v>
      </c>
      <c r="E202" s="16" t="s">
        <v>576</v>
      </c>
      <c r="F202" s="22" t="s">
        <v>25</v>
      </c>
      <c r="G202" s="23">
        <v>280</v>
      </c>
      <c r="H202" s="23" t="s">
        <v>2179</v>
      </c>
      <c r="I202" s="22" t="s">
        <v>2180</v>
      </c>
      <c r="J202" s="24">
        <v>5400</v>
      </c>
      <c r="K202" s="188" t="str">
        <f>IFERROR(VLOOKUP(一覧[[#This Row],[品番]],'202211価格改定一覧'!B:J,9,FALSE),"-")</f>
        <v>-</v>
      </c>
      <c r="L202" s="19" t="s">
        <v>4</v>
      </c>
      <c r="M202" s="25">
        <v>3287570493075</v>
      </c>
    </row>
    <row r="203" spans="2:13" s="20" customFormat="1" ht="21" customHeight="1">
      <c r="B203" s="21"/>
      <c r="C203" s="52">
        <v>1265</v>
      </c>
      <c r="D203" s="15" t="s">
        <v>2017</v>
      </c>
      <c r="E203" s="16" t="s">
        <v>576</v>
      </c>
      <c r="F203" s="22" t="s">
        <v>401</v>
      </c>
      <c r="G203" s="23">
        <v>275</v>
      </c>
      <c r="H203" s="23" t="s">
        <v>215</v>
      </c>
      <c r="I203" s="22" t="s">
        <v>584</v>
      </c>
      <c r="J203" s="24">
        <v>7600</v>
      </c>
      <c r="K203" s="188" t="str">
        <f>IFERROR(VLOOKUP(一覧[[#This Row],[品番]],'202211価格改定一覧'!B:J,9,FALSE),"-")</f>
        <v>-</v>
      </c>
      <c r="L203" s="19" t="s">
        <v>4</v>
      </c>
      <c r="M203" s="25">
        <v>3287570483021</v>
      </c>
    </row>
    <row r="204" spans="2:13" s="20" customFormat="1" ht="21" customHeight="1">
      <c r="B204" s="21" t="s">
        <v>2272</v>
      </c>
      <c r="C204" s="52">
        <v>1266</v>
      </c>
      <c r="D204" s="15" t="s">
        <v>2017</v>
      </c>
      <c r="E204" s="16" t="s">
        <v>585</v>
      </c>
      <c r="F204" s="22" t="s">
        <v>405</v>
      </c>
      <c r="G204" s="23">
        <v>275</v>
      </c>
      <c r="H204" s="23" t="s">
        <v>215</v>
      </c>
      <c r="I204" s="22" t="s">
        <v>340</v>
      </c>
      <c r="J204" s="24">
        <v>7600</v>
      </c>
      <c r="K204" s="188" t="str">
        <f>IFERROR(VLOOKUP(一覧[[#This Row],[品番]],'202211価格改定一覧'!B:J,9,FALSE),"-")</f>
        <v>-</v>
      </c>
      <c r="L204" s="19" t="s">
        <v>4</v>
      </c>
      <c r="M204" s="25">
        <v>3287570483489</v>
      </c>
    </row>
    <row r="205" spans="2:13" s="20" customFormat="1" ht="21" customHeight="1">
      <c r="B205" s="21"/>
      <c r="C205" s="52">
        <v>1267</v>
      </c>
      <c r="D205" s="15" t="s">
        <v>2017</v>
      </c>
      <c r="E205" s="16" t="s">
        <v>576</v>
      </c>
      <c r="F205" s="22" t="s">
        <v>401</v>
      </c>
      <c r="G205" s="23">
        <v>275</v>
      </c>
      <c r="H205" s="23" t="s">
        <v>215</v>
      </c>
      <c r="I205" s="22" t="s">
        <v>586</v>
      </c>
      <c r="J205" s="24">
        <v>7600</v>
      </c>
      <c r="K205" s="188" t="str">
        <f>IFERROR(VLOOKUP(一覧[[#This Row],[品番]],'202211価格改定一覧'!B:J,9,FALSE),"-")</f>
        <v>-</v>
      </c>
      <c r="L205" s="19" t="s">
        <v>4</v>
      </c>
      <c r="M205" s="25">
        <v>3287570483823</v>
      </c>
    </row>
    <row r="206" spans="2:13" s="20" customFormat="1" ht="21" customHeight="1">
      <c r="B206" s="14" t="s">
        <v>226</v>
      </c>
      <c r="C206" s="52">
        <v>1268</v>
      </c>
      <c r="D206" s="15" t="s">
        <v>2017</v>
      </c>
      <c r="E206" s="16" t="s">
        <v>576</v>
      </c>
      <c r="F206" s="22" t="s">
        <v>401</v>
      </c>
      <c r="G206" s="23">
        <v>275</v>
      </c>
      <c r="H206" s="23" t="s">
        <v>211</v>
      </c>
      <c r="I206" s="22" t="s">
        <v>1999</v>
      </c>
      <c r="J206" s="24">
        <v>7600</v>
      </c>
      <c r="K206" s="188" t="str">
        <f>IFERROR(VLOOKUP(一覧[[#This Row],[品番]],'202211価格改定一覧'!B:J,9,FALSE),"-")</f>
        <v>-</v>
      </c>
      <c r="L206" s="19" t="s">
        <v>2270</v>
      </c>
      <c r="M206" s="25">
        <v>3287570483076</v>
      </c>
    </row>
    <row r="207" spans="2:13" s="20" customFormat="1" ht="21" customHeight="1">
      <c r="B207" s="14"/>
      <c r="C207" s="52">
        <v>1269</v>
      </c>
      <c r="D207" s="15" t="s">
        <v>2017</v>
      </c>
      <c r="E207" s="16" t="s">
        <v>576</v>
      </c>
      <c r="F207" s="22" t="s">
        <v>401</v>
      </c>
      <c r="G207" s="23">
        <v>275</v>
      </c>
      <c r="H207" s="23" t="s">
        <v>211</v>
      </c>
      <c r="I207" s="22" t="s">
        <v>2269</v>
      </c>
      <c r="J207" s="24">
        <v>7600</v>
      </c>
      <c r="K207" s="188" t="str">
        <f>IFERROR(VLOOKUP(一覧[[#This Row],[品番]],'202211価格改定一覧'!B:J,9,FALSE),"-")</f>
        <v>-</v>
      </c>
      <c r="L207" s="19" t="s">
        <v>2270</v>
      </c>
      <c r="M207" s="25"/>
    </row>
    <row r="208" spans="2:13" s="20" customFormat="1" ht="21" customHeight="1">
      <c r="B208" s="14"/>
      <c r="C208" s="52">
        <v>1270</v>
      </c>
      <c r="D208" s="15" t="s">
        <v>2017</v>
      </c>
      <c r="E208" s="16" t="s">
        <v>2450</v>
      </c>
      <c r="F208" s="22" t="s">
        <v>2452</v>
      </c>
      <c r="G208" s="23"/>
      <c r="H208" s="23"/>
      <c r="I208" s="22"/>
      <c r="J208" s="24">
        <v>4200</v>
      </c>
      <c r="K208" s="188" t="str">
        <f>IFERROR(VLOOKUP(一覧[[#This Row],[品番]],'202211価格改定一覧'!B:J,9,FALSE),"-")</f>
        <v>-</v>
      </c>
      <c r="L208" s="125" t="s">
        <v>2451</v>
      </c>
      <c r="M208" s="26"/>
    </row>
    <row r="209" spans="2:13" s="20" customFormat="1" ht="21" customHeight="1">
      <c r="B209" s="14"/>
      <c r="C209" s="52">
        <v>1271</v>
      </c>
      <c r="D209" s="15" t="s">
        <v>2017</v>
      </c>
      <c r="E209" s="16" t="s">
        <v>2450</v>
      </c>
      <c r="F209" s="22" t="s">
        <v>2453</v>
      </c>
      <c r="G209" s="23">
        <v>250</v>
      </c>
      <c r="H209" s="23" t="s">
        <v>2455</v>
      </c>
      <c r="I209" s="22" t="s">
        <v>2461</v>
      </c>
      <c r="J209" s="24">
        <v>3600</v>
      </c>
      <c r="K209" s="188" t="str">
        <f>IFERROR(VLOOKUP(一覧[[#This Row],[品番]],'202211価格改定一覧'!B:J,9,FALSE),"-")</f>
        <v>-</v>
      </c>
      <c r="L209" s="19" t="s">
        <v>1434</v>
      </c>
      <c r="M209" s="25">
        <v>3287571811007</v>
      </c>
    </row>
    <row r="210" spans="2:13" s="20" customFormat="1" ht="21" customHeight="1">
      <c r="B210" s="14"/>
      <c r="C210" s="52">
        <v>1272</v>
      </c>
      <c r="D210" s="15" t="s">
        <v>2017</v>
      </c>
      <c r="E210" s="16" t="s">
        <v>2450</v>
      </c>
      <c r="F210" s="22" t="s">
        <v>2456</v>
      </c>
      <c r="G210" s="23">
        <v>100</v>
      </c>
      <c r="H210" s="23" t="s">
        <v>2454</v>
      </c>
      <c r="I210" s="22" t="s">
        <v>2461</v>
      </c>
      <c r="J210" s="24">
        <v>2700</v>
      </c>
      <c r="K210" s="188" t="str">
        <f>IFERROR(VLOOKUP(一覧[[#This Row],[品番]],'202211価格改定一覧'!B:J,9,FALSE),"-")</f>
        <v>-</v>
      </c>
      <c r="L210" s="19" t="s">
        <v>1434</v>
      </c>
      <c r="M210" s="25">
        <v>3287571821006</v>
      </c>
    </row>
    <row r="211" spans="2:13" s="20" customFormat="1" ht="21" customHeight="1">
      <c r="B211" s="14"/>
      <c r="C211" s="52">
        <v>1273</v>
      </c>
      <c r="D211" s="15" t="s">
        <v>2017</v>
      </c>
      <c r="E211" s="16" t="s">
        <v>2450</v>
      </c>
      <c r="F211" s="22" t="s">
        <v>2457</v>
      </c>
      <c r="G211" s="23">
        <v>200</v>
      </c>
      <c r="H211" s="23" t="s">
        <v>2455</v>
      </c>
      <c r="I211" s="22" t="s">
        <v>2461</v>
      </c>
      <c r="J211" s="24">
        <v>5400</v>
      </c>
      <c r="K211" s="188" t="str">
        <f>IFERROR(VLOOKUP(一覧[[#This Row],[品番]],'202211価格改定一覧'!B:J,9,FALSE),"-")</f>
        <v>-</v>
      </c>
      <c r="L211" s="19" t="s">
        <v>1434</v>
      </c>
      <c r="M211" s="25">
        <v>3287571814008</v>
      </c>
    </row>
    <row r="212" spans="2:13" s="20" customFormat="1" ht="21" customHeight="1">
      <c r="B212" s="14"/>
      <c r="C212" s="51">
        <v>1274</v>
      </c>
      <c r="D212" s="15" t="s">
        <v>2017</v>
      </c>
      <c r="E212" s="16" t="s">
        <v>2450</v>
      </c>
      <c r="F212" s="16" t="s">
        <v>2458</v>
      </c>
      <c r="G212" s="17">
        <v>50</v>
      </c>
      <c r="H212" s="17" t="s">
        <v>2459</v>
      </c>
      <c r="I212" s="16" t="s">
        <v>2461</v>
      </c>
      <c r="J212" s="18">
        <v>2000</v>
      </c>
      <c r="K212" s="188" t="str">
        <f>IFERROR(VLOOKUP(一覧[[#This Row],[品番]],'202211価格改定一覧'!B:J,9,FALSE),"-")</f>
        <v>-</v>
      </c>
      <c r="L212" s="19" t="s">
        <v>1434</v>
      </c>
      <c r="M212" s="2">
        <v>3287571801008</v>
      </c>
    </row>
    <row r="213" spans="2:13" s="20" customFormat="1" ht="21" customHeight="1">
      <c r="B213" s="14"/>
      <c r="C213" s="51">
        <v>1275</v>
      </c>
      <c r="D213" s="15" t="s">
        <v>2017</v>
      </c>
      <c r="E213" s="16" t="s">
        <v>2450</v>
      </c>
      <c r="F213" s="16" t="s">
        <v>2460</v>
      </c>
      <c r="G213" s="17">
        <v>15</v>
      </c>
      <c r="H213" s="17" t="s">
        <v>2455</v>
      </c>
      <c r="I213" s="16" t="s">
        <v>2461</v>
      </c>
      <c r="J213" s="18">
        <v>2700</v>
      </c>
      <c r="K213" s="188" t="str">
        <f>IFERROR(VLOOKUP(一覧[[#This Row],[品番]],'202211価格改定一覧'!B:J,9,FALSE),"-")</f>
        <v>-</v>
      </c>
      <c r="L213" s="19" t="s">
        <v>1434</v>
      </c>
      <c r="M213" s="2">
        <v>3287571818006</v>
      </c>
    </row>
    <row r="214" spans="2:13" s="20" customFormat="1" ht="21" customHeight="1">
      <c r="B214" s="21"/>
      <c r="C214" s="51">
        <v>1300</v>
      </c>
      <c r="D214" s="15" t="s">
        <v>2017</v>
      </c>
      <c r="E214" s="16" t="s">
        <v>319</v>
      </c>
      <c r="F214" s="16" t="s">
        <v>320</v>
      </c>
      <c r="G214" s="17">
        <v>50</v>
      </c>
      <c r="H214" s="17" t="s">
        <v>215</v>
      </c>
      <c r="I214" s="16" t="s">
        <v>321</v>
      </c>
      <c r="J214" s="18">
        <v>1200</v>
      </c>
      <c r="K214" s="188">
        <f>IFERROR(VLOOKUP(一覧[[#This Row],[品番]],'202211価格改定一覧'!B:J,9,FALSE),"-")</f>
        <v>1400</v>
      </c>
      <c r="L214" s="19" t="s">
        <v>4</v>
      </c>
      <c r="M214" s="2">
        <v>4994228014245</v>
      </c>
    </row>
    <row r="215" spans="2:13" s="20" customFormat="1" ht="21" customHeight="1">
      <c r="B215" s="21"/>
      <c r="C215" s="51">
        <v>1301</v>
      </c>
      <c r="D215" s="15" t="s">
        <v>2017</v>
      </c>
      <c r="E215" s="16" t="s">
        <v>319</v>
      </c>
      <c r="F215" s="16" t="s">
        <v>320</v>
      </c>
      <c r="G215" s="17">
        <v>50</v>
      </c>
      <c r="H215" s="17" t="s">
        <v>215</v>
      </c>
      <c r="I215" s="16" t="s">
        <v>322</v>
      </c>
      <c r="J215" s="18">
        <v>1200</v>
      </c>
      <c r="K215" s="188">
        <f>IFERROR(VLOOKUP(一覧[[#This Row],[品番]],'202211価格改定一覧'!B:J,9,FALSE),"-")</f>
        <v>1400</v>
      </c>
      <c r="L215" s="19" t="s">
        <v>4</v>
      </c>
      <c r="M215" s="2">
        <v>4994228013552</v>
      </c>
    </row>
    <row r="216" spans="2:13" s="20" customFormat="1" ht="21" customHeight="1">
      <c r="B216" s="21"/>
      <c r="C216" s="51">
        <v>1302</v>
      </c>
      <c r="D216" s="15" t="s">
        <v>2017</v>
      </c>
      <c r="E216" s="16" t="s">
        <v>319</v>
      </c>
      <c r="F216" s="16" t="s">
        <v>320</v>
      </c>
      <c r="G216" s="17">
        <v>50</v>
      </c>
      <c r="H216" s="17" t="s">
        <v>215</v>
      </c>
      <c r="I216" s="16" t="s">
        <v>323</v>
      </c>
      <c r="J216" s="18">
        <v>1200</v>
      </c>
      <c r="K216" s="188">
        <f>IFERROR(VLOOKUP(一覧[[#This Row],[品番]],'202211価格改定一覧'!B:J,9,FALSE),"-")</f>
        <v>1400</v>
      </c>
      <c r="L216" s="19" t="s">
        <v>4</v>
      </c>
      <c r="M216" s="2">
        <v>4994228018960</v>
      </c>
    </row>
    <row r="217" spans="2:13" s="20" customFormat="1" ht="21" customHeight="1">
      <c r="B217" s="21"/>
      <c r="C217" s="51">
        <v>1303</v>
      </c>
      <c r="D217" s="15" t="s">
        <v>2017</v>
      </c>
      <c r="E217" s="16" t="s">
        <v>319</v>
      </c>
      <c r="F217" s="16" t="s">
        <v>320</v>
      </c>
      <c r="G217" s="17">
        <v>50</v>
      </c>
      <c r="H217" s="17" t="s">
        <v>270</v>
      </c>
      <c r="I217" s="16" t="s">
        <v>325</v>
      </c>
      <c r="J217" s="18">
        <v>1200</v>
      </c>
      <c r="K217" s="188">
        <f>IFERROR(VLOOKUP(一覧[[#This Row],[品番]],'202211価格改定一覧'!B:J,9,FALSE),"-")</f>
        <v>1400</v>
      </c>
      <c r="L217" s="19" t="s">
        <v>4</v>
      </c>
      <c r="M217" s="2">
        <v>4994228013545</v>
      </c>
    </row>
    <row r="218" spans="2:13" s="20" customFormat="1" ht="21" customHeight="1">
      <c r="B218" s="21" t="s">
        <v>2490</v>
      </c>
      <c r="C218" s="51">
        <v>1304</v>
      </c>
      <c r="D218" s="15" t="s">
        <v>2017</v>
      </c>
      <c r="E218" s="16" t="s">
        <v>319</v>
      </c>
      <c r="F218" s="16" t="s">
        <v>320</v>
      </c>
      <c r="G218" s="17">
        <v>50</v>
      </c>
      <c r="H218" s="17" t="s">
        <v>211</v>
      </c>
      <c r="I218" s="16" t="s">
        <v>326</v>
      </c>
      <c r="J218" s="18">
        <v>1200</v>
      </c>
      <c r="K218" s="188" t="str">
        <f>IFERROR(VLOOKUP(一覧[[#This Row],[品番]],'202211価格改定一覧'!B:J,9,FALSE),"-")</f>
        <v>-</v>
      </c>
      <c r="L218" s="19" t="s">
        <v>4</v>
      </c>
      <c r="M218" s="2">
        <v>4994228021250</v>
      </c>
    </row>
    <row r="219" spans="2:13" s="20" customFormat="1" ht="21" customHeight="1">
      <c r="B219" s="21"/>
      <c r="C219" s="51">
        <v>1305</v>
      </c>
      <c r="D219" s="15" t="s">
        <v>2017</v>
      </c>
      <c r="E219" s="16" t="s">
        <v>319</v>
      </c>
      <c r="F219" s="16" t="s">
        <v>320</v>
      </c>
      <c r="G219" s="17">
        <v>50</v>
      </c>
      <c r="H219" s="17" t="s">
        <v>211</v>
      </c>
      <c r="I219" s="16" t="s">
        <v>327</v>
      </c>
      <c r="J219" s="18">
        <v>1200</v>
      </c>
      <c r="K219" s="188">
        <f>IFERROR(VLOOKUP(一覧[[#This Row],[品番]],'202211価格改定一覧'!B:J,9,FALSE),"-")</f>
        <v>1400</v>
      </c>
      <c r="L219" s="19" t="s">
        <v>4</v>
      </c>
      <c r="M219" s="2">
        <v>4994228020734</v>
      </c>
    </row>
    <row r="220" spans="2:13" s="20" customFormat="1" ht="21" customHeight="1">
      <c r="B220" s="21" t="s">
        <v>2343</v>
      </c>
      <c r="C220" s="51">
        <v>1306</v>
      </c>
      <c r="D220" s="15" t="s">
        <v>2017</v>
      </c>
      <c r="E220" s="16" t="s">
        <v>324</v>
      </c>
      <c r="F220" s="16" t="s">
        <v>320</v>
      </c>
      <c r="G220" s="17">
        <v>50</v>
      </c>
      <c r="H220" s="17" t="s">
        <v>270</v>
      </c>
      <c r="I220" s="16" t="s">
        <v>328</v>
      </c>
      <c r="J220" s="18">
        <v>1200</v>
      </c>
      <c r="K220" s="188" t="str">
        <f>IFERROR(VLOOKUP(一覧[[#This Row],[品番]],'202211価格改定一覧'!B:J,9,FALSE),"-")</f>
        <v>-</v>
      </c>
      <c r="L220" s="19" t="s">
        <v>4</v>
      </c>
      <c r="M220" s="2">
        <v>4994228013569</v>
      </c>
    </row>
    <row r="221" spans="2:13" s="20" customFormat="1" ht="21" customHeight="1">
      <c r="B221" s="100" t="s">
        <v>2381</v>
      </c>
      <c r="C221" s="101">
        <v>1307</v>
      </c>
      <c r="D221" s="102" t="s">
        <v>2017</v>
      </c>
      <c r="E221" s="104" t="s">
        <v>319</v>
      </c>
      <c r="F221" s="104" t="s">
        <v>320</v>
      </c>
      <c r="G221" s="108">
        <v>50</v>
      </c>
      <c r="H221" s="108" t="s">
        <v>215</v>
      </c>
      <c r="I221" s="104" t="s">
        <v>329</v>
      </c>
      <c r="J221" s="105">
        <v>1200</v>
      </c>
      <c r="K221" s="188" t="str">
        <f>IFERROR(VLOOKUP(一覧[[#This Row],[品番]],'202211価格改定一覧'!B:J,9,FALSE),"-")</f>
        <v>-</v>
      </c>
      <c r="L221" s="106" t="s">
        <v>4</v>
      </c>
      <c r="M221" s="107">
        <v>4994228018946</v>
      </c>
    </row>
    <row r="222" spans="2:13" s="20" customFormat="1" ht="21" customHeight="1">
      <c r="B222" s="21" t="s">
        <v>1932</v>
      </c>
      <c r="C222" s="51">
        <v>1308</v>
      </c>
      <c r="D222" s="15" t="s">
        <v>2017</v>
      </c>
      <c r="E222" s="16" t="s">
        <v>319</v>
      </c>
      <c r="F222" s="16" t="s">
        <v>320</v>
      </c>
      <c r="G222" s="17">
        <v>50</v>
      </c>
      <c r="H222" s="17" t="s">
        <v>215</v>
      </c>
      <c r="I222" s="16" t="s">
        <v>330</v>
      </c>
      <c r="J222" s="18">
        <v>1200</v>
      </c>
      <c r="K222" s="188" t="str">
        <f>IFERROR(VLOOKUP(一覧[[#This Row],[品番]],'202211価格改定一覧'!B:J,9,FALSE),"-")</f>
        <v>-</v>
      </c>
      <c r="L222" s="19" t="s">
        <v>4</v>
      </c>
      <c r="M222" s="2">
        <v>4994228013576</v>
      </c>
    </row>
    <row r="223" spans="2:13" s="20" customFormat="1" ht="21" customHeight="1">
      <c r="B223" s="21" t="s">
        <v>1931</v>
      </c>
      <c r="C223" s="51">
        <v>1309</v>
      </c>
      <c r="D223" s="15" t="s">
        <v>2017</v>
      </c>
      <c r="E223" s="16" t="s">
        <v>319</v>
      </c>
      <c r="F223" s="16" t="s">
        <v>320</v>
      </c>
      <c r="G223" s="17">
        <v>50</v>
      </c>
      <c r="H223" s="17" t="s">
        <v>211</v>
      </c>
      <c r="I223" s="16" t="s">
        <v>331</v>
      </c>
      <c r="J223" s="18">
        <v>1200</v>
      </c>
      <c r="K223" s="188" t="str">
        <f>IFERROR(VLOOKUP(一覧[[#This Row],[品番]],'202211価格改定一覧'!B:J,9,FALSE),"-")</f>
        <v>-</v>
      </c>
      <c r="L223" s="19" t="s">
        <v>4</v>
      </c>
      <c r="M223" s="2">
        <v>4994228013538</v>
      </c>
    </row>
    <row r="224" spans="2:13" s="20" customFormat="1" ht="21" customHeight="1">
      <c r="B224" s="21"/>
      <c r="C224" s="51">
        <v>1310</v>
      </c>
      <c r="D224" s="15" t="s">
        <v>2017</v>
      </c>
      <c r="E224" s="16" t="s">
        <v>332</v>
      </c>
      <c r="F224" s="16" t="s">
        <v>320</v>
      </c>
      <c r="G224" s="17">
        <v>50</v>
      </c>
      <c r="H224" s="17" t="s">
        <v>211</v>
      </c>
      <c r="I224" s="16" t="s">
        <v>333</v>
      </c>
      <c r="J224" s="18">
        <v>1200</v>
      </c>
      <c r="K224" s="188">
        <f>IFERROR(VLOOKUP(一覧[[#This Row],[品番]],'202211価格改定一覧'!B:J,9,FALSE),"-")</f>
        <v>1400</v>
      </c>
      <c r="L224" s="19" t="s">
        <v>4</v>
      </c>
      <c r="M224" s="2">
        <v>3287570425526</v>
      </c>
    </row>
    <row r="225" spans="2:13" s="20" customFormat="1" ht="21" customHeight="1">
      <c r="B225" s="21"/>
      <c r="C225" s="51">
        <v>1311</v>
      </c>
      <c r="D225" s="15" t="s">
        <v>2017</v>
      </c>
      <c r="E225" s="16" t="s">
        <v>319</v>
      </c>
      <c r="F225" s="16" t="s">
        <v>320</v>
      </c>
      <c r="G225" s="17">
        <v>50</v>
      </c>
      <c r="H225" s="17" t="s">
        <v>211</v>
      </c>
      <c r="I225" s="16" t="s">
        <v>2380</v>
      </c>
      <c r="J225" s="18">
        <v>1200</v>
      </c>
      <c r="K225" s="188">
        <f>IFERROR(VLOOKUP(一覧[[#This Row],[品番]],'202211価格改定一覧'!B:J,9,FALSE),"-")</f>
        <v>1400</v>
      </c>
      <c r="L225" s="19" t="s">
        <v>4</v>
      </c>
      <c r="M225" s="2">
        <v>3287570425731</v>
      </c>
    </row>
    <row r="226" spans="2:13" s="20" customFormat="1" ht="21" customHeight="1">
      <c r="B226" s="21"/>
      <c r="C226" s="51">
        <v>1350</v>
      </c>
      <c r="D226" s="15" t="s">
        <v>2017</v>
      </c>
      <c r="E226" s="16" t="s">
        <v>334</v>
      </c>
      <c r="F226" s="16" t="s">
        <v>334</v>
      </c>
      <c r="G226" s="17">
        <v>30</v>
      </c>
      <c r="H226" s="17" t="s">
        <v>215</v>
      </c>
      <c r="I226" s="16" t="s">
        <v>314</v>
      </c>
      <c r="J226" s="18">
        <v>1200</v>
      </c>
      <c r="K226" s="188">
        <f>IFERROR(VLOOKUP(一覧[[#This Row],[品番]],'202211価格改定一覧'!B:J,9,FALSE),"-")</f>
        <v>1800</v>
      </c>
      <c r="L226" s="19" t="s">
        <v>4</v>
      </c>
      <c r="M226" s="2">
        <v>3287570390121</v>
      </c>
    </row>
    <row r="227" spans="2:13" s="20" customFormat="1" ht="21" customHeight="1">
      <c r="B227" s="21"/>
      <c r="C227" s="51">
        <v>1351</v>
      </c>
      <c r="D227" s="15" t="s">
        <v>2017</v>
      </c>
      <c r="E227" s="16" t="s">
        <v>335</v>
      </c>
      <c r="F227" s="16" t="s">
        <v>334</v>
      </c>
      <c r="G227" s="17">
        <v>30</v>
      </c>
      <c r="H227" s="17" t="s">
        <v>215</v>
      </c>
      <c r="I227" s="16" t="s">
        <v>336</v>
      </c>
      <c r="J227" s="18">
        <v>1200</v>
      </c>
      <c r="K227" s="188">
        <f>IFERROR(VLOOKUP(一覧[[#This Row],[品番]],'202211価格改定一覧'!B:J,9,FALSE),"-")</f>
        <v>1800</v>
      </c>
      <c r="L227" s="19" t="s">
        <v>4</v>
      </c>
      <c r="M227" s="2">
        <v>3287570390053</v>
      </c>
    </row>
    <row r="228" spans="2:13" s="20" customFormat="1" ht="21" customHeight="1">
      <c r="B228" s="21"/>
      <c r="C228" s="51">
        <v>1352</v>
      </c>
      <c r="D228" s="15" t="s">
        <v>2017</v>
      </c>
      <c r="E228" s="16" t="s">
        <v>334</v>
      </c>
      <c r="F228" s="16" t="s">
        <v>337</v>
      </c>
      <c r="G228" s="17">
        <v>30</v>
      </c>
      <c r="H228" s="17" t="s">
        <v>215</v>
      </c>
      <c r="I228" s="16" t="s">
        <v>338</v>
      </c>
      <c r="J228" s="18">
        <v>1200</v>
      </c>
      <c r="K228" s="188">
        <f>IFERROR(VLOOKUP(一覧[[#This Row],[品番]],'202211価格改定一覧'!B:J,9,FALSE),"-")</f>
        <v>1800</v>
      </c>
      <c r="L228" s="19" t="s">
        <v>4</v>
      </c>
      <c r="M228" s="2">
        <v>3287570390954</v>
      </c>
    </row>
    <row r="229" spans="2:13" s="20" customFormat="1" ht="21" customHeight="1">
      <c r="B229" s="21"/>
      <c r="C229" s="51">
        <v>1353</v>
      </c>
      <c r="D229" s="15" t="s">
        <v>2017</v>
      </c>
      <c r="E229" s="16" t="s">
        <v>334</v>
      </c>
      <c r="F229" s="16" t="s">
        <v>339</v>
      </c>
      <c r="G229" s="17">
        <v>30</v>
      </c>
      <c r="H229" s="17" t="s">
        <v>215</v>
      </c>
      <c r="I229" s="16" t="s">
        <v>340</v>
      </c>
      <c r="J229" s="18">
        <v>1200</v>
      </c>
      <c r="K229" s="188">
        <f>IFERROR(VLOOKUP(一覧[[#This Row],[品番]],'202211価格改定一覧'!B:J,9,FALSE),"-")</f>
        <v>1800</v>
      </c>
      <c r="L229" s="19" t="s">
        <v>4</v>
      </c>
      <c r="M229" s="2">
        <v>3287570390480</v>
      </c>
    </row>
    <row r="230" spans="2:13" s="20" customFormat="1" ht="21" customHeight="1">
      <c r="B230" s="21"/>
      <c r="C230" s="51">
        <v>1354</v>
      </c>
      <c r="D230" s="15" t="s">
        <v>2017</v>
      </c>
      <c r="E230" s="16" t="s">
        <v>334</v>
      </c>
      <c r="F230" s="16" t="s">
        <v>334</v>
      </c>
      <c r="G230" s="17">
        <v>30</v>
      </c>
      <c r="H230" s="17" t="s">
        <v>211</v>
      </c>
      <c r="I230" s="16" t="s">
        <v>341</v>
      </c>
      <c r="J230" s="18">
        <v>1200</v>
      </c>
      <c r="K230" s="188">
        <f>IFERROR(VLOOKUP(一覧[[#This Row],[品番]],'202211価格改定一覧'!B:J,9,FALSE),"-")</f>
        <v>1800</v>
      </c>
      <c r="L230" s="19" t="s">
        <v>4</v>
      </c>
      <c r="M230" s="2">
        <v>3287570390039</v>
      </c>
    </row>
    <row r="231" spans="2:13" s="20" customFormat="1" ht="21" customHeight="1">
      <c r="B231" s="21"/>
      <c r="C231" s="51">
        <v>1355</v>
      </c>
      <c r="D231" s="15" t="s">
        <v>2017</v>
      </c>
      <c r="E231" s="16" t="s">
        <v>334</v>
      </c>
      <c r="F231" s="16" t="s">
        <v>334</v>
      </c>
      <c r="G231" s="17">
        <v>30</v>
      </c>
      <c r="H231" s="17" t="s">
        <v>219</v>
      </c>
      <c r="I231" s="16" t="s">
        <v>304</v>
      </c>
      <c r="J231" s="18">
        <v>1200</v>
      </c>
      <c r="K231" s="188">
        <f>IFERROR(VLOOKUP(一覧[[#This Row],[品番]],'202211価格改定一覧'!B:J,9,FALSE),"-")</f>
        <v>1800</v>
      </c>
      <c r="L231" s="19" t="s">
        <v>4</v>
      </c>
      <c r="M231" s="2">
        <v>3287570390077</v>
      </c>
    </row>
    <row r="232" spans="2:13" s="20" customFormat="1" ht="21" customHeight="1">
      <c r="B232" s="14" t="s">
        <v>226</v>
      </c>
      <c r="C232" s="51">
        <v>1356</v>
      </c>
      <c r="D232" s="15" t="s">
        <v>2017</v>
      </c>
      <c r="E232" s="16" t="s">
        <v>334</v>
      </c>
      <c r="F232" s="16" t="s">
        <v>334</v>
      </c>
      <c r="G232" s="17">
        <v>30</v>
      </c>
      <c r="H232" s="17" t="s">
        <v>211</v>
      </c>
      <c r="I232" s="16" t="s">
        <v>2166</v>
      </c>
      <c r="J232" s="18">
        <v>1200</v>
      </c>
      <c r="K232" s="188" t="str">
        <f>IFERROR(VLOOKUP(一覧[[#This Row],[品番]],'202211価格改定一覧'!B:J,9,FALSE),"-")</f>
        <v>-</v>
      </c>
      <c r="L232" s="19"/>
      <c r="M232" s="2">
        <v>3287570390091</v>
      </c>
    </row>
    <row r="233" spans="2:13" s="20" customFormat="1" ht="21" customHeight="1">
      <c r="B233" s="14"/>
      <c r="C233" s="51">
        <v>1358</v>
      </c>
      <c r="D233" s="15" t="s">
        <v>2017</v>
      </c>
      <c r="E233" s="16" t="s">
        <v>339</v>
      </c>
      <c r="F233" s="16" t="s">
        <v>334</v>
      </c>
      <c r="G233" s="17">
        <v>30</v>
      </c>
      <c r="H233" s="17" t="s">
        <v>215</v>
      </c>
      <c r="I233" s="16" t="s">
        <v>342</v>
      </c>
      <c r="J233" s="18">
        <v>1200</v>
      </c>
      <c r="K233" s="188">
        <f>IFERROR(VLOOKUP(一覧[[#This Row],[品番]],'202211価格改定一覧'!B:J,9,FALSE),"-")</f>
        <v>1800</v>
      </c>
      <c r="L233" s="19" t="s">
        <v>4</v>
      </c>
      <c r="M233" s="2">
        <v>3287570390138</v>
      </c>
    </row>
    <row r="234" spans="2:13" s="20" customFormat="1" ht="21" customHeight="1">
      <c r="B234" s="14" t="s">
        <v>226</v>
      </c>
      <c r="C234" s="51">
        <v>1370</v>
      </c>
      <c r="D234" s="15" t="s">
        <v>2017</v>
      </c>
      <c r="E234" s="16" t="s">
        <v>2153</v>
      </c>
      <c r="F234" s="16" t="s">
        <v>2165</v>
      </c>
      <c r="G234" s="17"/>
      <c r="H234" s="17"/>
      <c r="I234" s="16" t="s">
        <v>656</v>
      </c>
      <c r="J234" s="18">
        <v>1800</v>
      </c>
      <c r="K234" s="188" t="str">
        <f>IFERROR(VLOOKUP(一覧[[#This Row],[品番]],'202211価格改定一覧'!B:J,9,FALSE),"-")</f>
        <v>-</v>
      </c>
      <c r="L234" s="19"/>
      <c r="M234" s="2">
        <v>3287570160489</v>
      </c>
    </row>
    <row r="235" spans="2:13" s="20" customFormat="1" ht="21" customHeight="1">
      <c r="B235" s="14" t="s">
        <v>226</v>
      </c>
      <c r="C235" s="51">
        <v>1371</v>
      </c>
      <c r="D235" s="15" t="s">
        <v>2017</v>
      </c>
      <c r="E235" s="16" t="s">
        <v>2153</v>
      </c>
      <c r="F235" s="16" t="s">
        <v>2165</v>
      </c>
      <c r="G235" s="17"/>
      <c r="H235" s="17"/>
      <c r="I235" s="16" t="s">
        <v>411</v>
      </c>
      <c r="J235" s="18">
        <v>1800</v>
      </c>
      <c r="K235" s="188" t="str">
        <f>IFERROR(VLOOKUP(一覧[[#This Row],[品番]],'202211価格改定一覧'!B:J,9,FALSE),"-")</f>
        <v>-</v>
      </c>
      <c r="L235" s="19"/>
      <c r="M235" s="2">
        <v>3287570160021</v>
      </c>
    </row>
    <row r="236" spans="2:13" s="20" customFormat="1" ht="21" customHeight="1">
      <c r="B236" s="14" t="s">
        <v>226</v>
      </c>
      <c r="C236" s="51">
        <v>1372</v>
      </c>
      <c r="D236" s="15" t="s">
        <v>2017</v>
      </c>
      <c r="E236" s="16" t="s">
        <v>2154</v>
      </c>
      <c r="F236" s="16" t="s">
        <v>2165</v>
      </c>
      <c r="G236" s="17"/>
      <c r="H236" s="17"/>
      <c r="I236" s="16" t="s">
        <v>2156</v>
      </c>
      <c r="J236" s="18">
        <v>1800</v>
      </c>
      <c r="K236" s="188" t="str">
        <f>IFERROR(VLOOKUP(一覧[[#This Row],[品番]],'202211価格改定一覧'!B:J,9,FALSE),"-")</f>
        <v>-</v>
      </c>
      <c r="L236" s="19"/>
      <c r="M236" s="2">
        <v>3287570160519</v>
      </c>
    </row>
    <row r="237" spans="2:13" s="20" customFormat="1" ht="21" customHeight="1">
      <c r="B237" s="14" t="s">
        <v>226</v>
      </c>
      <c r="C237" s="51">
        <v>1373</v>
      </c>
      <c r="D237" s="15" t="s">
        <v>2017</v>
      </c>
      <c r="E237" s="16" t="s">
        <v>2154</v>
      </c>
      <c r="F237" s="16" t="s">
        <v>2165</v>
      </c>
      <c r="G237" s="17"/>
      <c r="H237" s="17"/>
      <c r="I237" s="16" t="s">
        <v>1255</v>
      </c>
      <c r="J237" s="18">
        <v>1800</v>
      </c>
      <c r="K237" s="188" t="str">
        <f>IFERROR(VLOOKUP(一覧[[#This Row],[品番]],'202211価格改定一覧'!B:J,9,FALSE),"-")</f>
        <v>-</v>
      </c>
      <c r="L237" s="19"/>
      <c r="M237" s="2">
        <v>3287570160755</v>
      </c>
    </row>
    <row r="238" spans="2:13" s="20" customFormat="1" ht="21" customHeight="1">
      <c r="B238" s="14" t="s">
        <v>226</v>
      </c>
      <c r="C238" s="51">
        <v>1374</v>
      </c>
      <c r="D238" s="15" t="s">
        <v>2017</v>
      </c>
      <c r="E238" s="16" t="s">
        <v>2153</v>
      </c>
      <c r="F238" s="16" t="s">
        <v>2165</v>
      </c>
      <c r="G238" s="17"/>
      <c r="H238" s="17"/>
      <c r="I238" s="16" t="s">
        <v>2157</v>
      </c>
      <c r="J238" s="18">
        <v>1800</v>
      </c>
      <c r="K238" s="188" t="str">
        <f>IFERROR(VLOOKUP(一覧[[#This Row],[品番]],'202211価格改定一覧'!B:J,9,FALSE),"-")</f>
        <v>-</v>
      </c>
      <c r="L238" s="19"/>
      <c r="M238" s="2">
        <v>3287570160144</v>
      </c>
    </row>
    <row r="239" spans="2:13" s="20" customFormat="1" ht="21" customHeight="1">
      <c r="B239" s="14" t="s">
        <v>226</v>
      </c>
      <c r="C239" s="51">
        <v>1375</v>
      </c>
      <c r="D239" s="15" t="s">
        <v>2017</v>
      </c>
      <c r="E239" s="16" t="s">
        <v>2155</v>
      </c>
      <c r="F239" s="16" t="s">
        <v>2165</v>
      </c>
      <c r="G239" s="17"/>
      <c r="H239" s="17"/>
      <c r="I239" s="16" t="s">
        <v>2158</v>
      </c>
      <c r="J239" s="18">
        <v>1800</v>
      </c>
      <c r="K239" s="188" t="str">
        <f>IFERROR(VLOOKUP(一覧[[#This Row],[品番]],'202211価格改定一覧'!B:J,9,FALSE),"-")</f>
        <v>-</v>
      </c>
      <c r="L239" s="19"/>
      <c r="M239" s="2">
        <v>3287570160595</v>
      </c>
    </row>
    <row r="240" spans="2:13" s="20" customFormat="1" ht="21" customHeight="1">
      <c r="B240" s="14" t="s">
        <v>226</v>
      </c>
      <c r="C240" s="51">
        <v>1380</v>
      </c>
      <c r="D240" s="15" t="s">
        <v>2017</v>
      </c>
      <c r="E240" s="16" t="s">
        <v>2153</v>
      </c>
      <c r="F240" s="16" t="s">
        <v>2159</v>
      </c>
      <c r="G240" s="17"/>
      <c r="H240" s="17"/>
      <c r="I240" s="16" t="s">
        <v>656</v>
      </c>
      <c r="J240" s="18">
        <v>1200</v>
      </c>
      <c r="K240" s="188" t="str">
        <f>IFERROR(VLOOKUP(一覧[[#This Row],[品番]],'202211価格改定一覧'!B:J,9,FALSE),"-")</f>
        <v>-</v>
      </c>
      <c r="L240" s="19"/>
      <c r="M240" s="2">
        <v>3287570161486</v>
      </c>
    </row>
    <row r="241" spans="2:13" s="20" customFormat="1" ht="21" customHeight="1">
      <c r="B241" s="14" t="s">
        <v>226</v>
      </c>
      <c r="C241" s="51">
        <v>1381</v>
      </c>
      <c r="D241" s="15" t="s">
        <v>2017</v>
      </c>
      <c r="E241" s="16" t="s">
        <v>2154</v>
      </c>
      <c r="F241" s="16" t="s">
        <v>2160</v>
      </c>
      <c r="G241" s="17"/>
      <c r="H241" s="17"/>
      <c r="I241" s="16" t="s">
        <v>411</v>
      </c>
      <c r="J241" s="18">
        <v>1200</v>
      </c>
      <c r="K241" s="188" t="str">
        <f>IFERROR(VLOOKUP(一覧[[#This Row],[品番]],'202211価格改定一覧'!B:J,9,FALSE),"-")</f>
        <v>-</v>
      </c>
      <c r="L241" s="19"/>
      <c r="M241" s="2">
        <v>3287570161028</v>
      </c>
    </row>
    <row r="242" spans="2:13" s="20" customFormat="1" ht="21" customHeight="1">
      <c r="B242" s="14" t="s">
        <v>226</v>
      </c>
      <c r="C242" s="51">
        <v>1382</v>
      </c>
      <c r="D242" s="15" t="s">
        <v>2017</v>
      </c>
      <c r="E242" s="16" t="s">
        <v>2154</v>
      </c>
      <c r="F242" s="16" t="s">
        <v>2161</v>
      </c>
      <c r="G242" s="17"/>
      <c r="H242" s="17"/>
      <c r="I242" s="16" t="s">
        <v>2156</v>
      </c>
      <c r="J242" s="18">
        <v>1200</v>
      </c>
      <c r="K242" s="188" t="str">
        <f>IFERROR(VLOOKUP(一覧[[#This Row],[品番]],'202211価格改定一覧'!B:J,9,FALSE),"-")</f>
        <v>-</v>
      </c>
      <c r="L242" s="19"/>
      <c r="M242" s="2">
        <v>3287570161516</v>
      </c>
    </row>
    <row r="243" spans="2:13" s="20" customFormat="1" ht="21" customHeight="1">
      <c r="B243" s="14" t="s">
        <v>226</v>
      </c>
      <c r="C243" s="51">
        <v>1383</v>
      </c>
      <c r="D243" s="15" t="s">
        <v>2017</v>
      </c>
      <c r="E243" s="16" t="s">
        <v>2153</v>
      </c>
      <c r="F243" s="16" t="s">
        <v>2162</v>
      </c>
      <c r="G243" s="17"/>
      <c r="H243" s="17"/>
      <c r="I243" s="16" t="s">
        <v>1255</v>
      </c>
      <c r="J243" s="18">
        <v>1200</v>
      </c>
      <c r="K243" s="188" t="str">
        <f>IFERROR(VLOOKUP(一覧[[#This Row],[品番]],'202211価格改定一覧'!B:J,9,FALSE),"-")</f>
        <v>-</v>
      </c>
      <c r="L243" s="19"/>
      <c r="M243" s="2">
        <v>3287570161752</v>
      </c>
    </row>
    <row r="244" spans="2:13" s="20" customFormat="1" ht="21" customHeight="1">
      <c r="B244" s="14" t="s">
        <v>226</v>
      </c>
      <c r="C244" s="51">
        <v>1383</v>
      </c>
      <c r="D244" s="15" t="s">
        <v>2017</v>
      </c>
      <c r="E244" s="16" t="s">
        <v>2153</v>
      </c>
      <c r="F244" s="16" t="s">
        <v>2162</v>
      </c>
      <c r="G244" s="17"/>
      <c r="H244" s="17"/>
      <c r="I244" s="16" t="s">
        <v>2157</v>
      </c>
      <c r="J244" s="18">
        <v>1200</v>
      </c>
      <c r="K244" s="188" t="str">
        <f>IFERROR(VLOOKUP(一覧[[#This Row],[品番]],'202211価格改定一覧'!B:J,9,FALSE),"-")</f>
        <v>-</v>
      </c>
      <c r="L244" s="19"/>
      <c r="M244" s="2">
        <v>3287570161752</v>
      </c>
    </row>
    <row r="245" spans="2:13" s="20" customFormat="1" ht="21" customHeight="1">
      <c r="B245" s="14" t="s">
        <v>226</v>
      </c>
      <c r="C245" s="51">
        <v>1384</v>
      </c>
      <c r="D245" s="15" t="s">
        <v>2017</v>
      </c>
      <c r="E245" s="16" t="s">
        <v>2153</v>
      </c>
      <c r="F245" s="16" t="s">
        <v>2163</v>
      </c>
      <c r="G245" s="17"/>
      <c r="H245" s="17"/>
      <c r="I245" s="16" t="s">
        <v>2157</v>
      </c>
      <c r="J245" s="18">
        <v>1200</v>
      </c>
      <c r="K245" s="188" t="str">
        <f>IFERROR(VLOOKUP(一覧[[#This Row],[品番]],'202211価格改定一覧'!B:J,9,FALSE),"-")</f>
        <v>-</v>
      </c>
      <c r="L245" s="19"/>
      <c r="M245" s="2">
        <v>3287570161141</v>
      </c>
    </row>
    <row r="246" spans="2:13" s="20" customFormat="1" ht="21" customHeight="1">
      <c r="B246" s="14" t="s">
        <v>226</v>
      </c>
      <c r="C246" s="51">
        <v>1385</v>
      </c>
      <c r="D246" s="15" t="s">
        <v>2017</v>
      </c>
      <c r="E246" s="16" t="s">
        <v>2155</v>
      </c>
      <c r="F246" s="16" t="s">
        <v>2164</v>
      </c>
      <c r="G246" s="17"/>
      <c r="H246" s="17"/>
      <c r="I246" s="16" t="s">
        <v>2158</v>
      </c>
      <c r="J246" s="18">
        <v>1200</v>
      </c>
      <c r="K246" s="188" t="str">
        <f>IFERROR(VLOOKUP(一覧[[#This Row],[品番]],'202211価格改定一覧'!B:J,9,FALSE),"-")</f>
        <v>-</v>
      </c>
      <c r="L246" s="19"/>
      <c r="M246" s="2">
        <v>3287570161592</v>
      </c>
    </row>
    <row r="247" spans="2:13" s="20" customFormat="1" ht="21" customHeight="1">
      <c r="B247" s="21"/>
      <c r="C247" s="51">
        <v>1423</v>
      </c>
      <c r="D247" s="15" t="s">
        <v>2017</v>
      </c>
      <c r="E247" s="16" t="s">
        <v>551</v>
      </c>
      <c r="F247" s="16" t="s">
        <v>552</v>
      </c>
      <c r="G247" s="17">
        <v>50</v>
      </c>
      <c r="H247" s="17" t="s">
        <v>215</v>
      </c>
      <c r="I247" s="16" t="s">
        <v>549</v>
      </c>
      <c r="J247" s="18">
        <v>1800</v>
      </c>
      <c r="K247" s="188" t="str">
        <f>IFERROR(VLOOKUP(一覧[[#This Row],[品番]],'202211価格改定一覧'!B:J,9,FALSE),"-")</f>
        <v>-</v>
      </c>
      <c r="L247" s="19" t="s">
        <v>4</v>
      </c>
      <c r="M247" s="2">
        <v>3287570559030</v>
      </c>
    </row>
    <row r="248" spans="2:13" s="20" customFormat="1" ht="21" customHeight="1">
      <c r="B248" s="21"/>
      <c r="C248" s="51">
        <v>1424</v>
      </c>
      <c r="D248" s="15" t="s">
        <v>2017</v>
      </c>
      <c r="E248" s="16" t="s">
        <v>546</v>
      </c>
      <c r="F248" s="16" t="s">
        <v>553</v>
      </c>
      <c r="G248" s="17">
        <v>50</v>
      </c>
      <c r="H248" s="17" t="s">
        <v>211</v>
      </c>
      <c r="I248" s="16" t="s">
        <v>554</v>
      </c>
      <c r="J248" s="18">
        <v>1800</v>
      </c>
      <c r="K248" s="188" t="str">
        <f>IFERROR(VLOOKUP(一覧[[#This Row],[品番]],'202211価格改定一覧'!B:J,9,FALSE),"-")</f>
        <v>-</v>
      </c>
      <c r="L248" s="19" t="s">
        <v>4</v>
      </c>
      <c r="M248" s="2">
        <v>3287570559054</v>
      </c>
    </row>
    <row r="249" spans="2:13" s="20" customFormat="1" ht="21" customHeight="1">
      <c r="B249" s="21"/>
      <c r="C249" s="51">
        <v>1425</v>
      </c>
      <c r="D249" s="15" t="s">
        <v>2017</v>
      </c>
      <c r="E249" s="16" t="s">
        <v>546</v>
      </c>
      <c r="F249" s="16" t="s">
        <v>548</v>
      </c>
      <c r="G249" s="17">
        <v>5</v>
      </c>
      <c r="H249" s="17" t="s">
        <v>215</v>
      </c>
      <c r="I249" s="16" t="s">
        <v>549</v>
      </c>
      <c r="J249" s="18">
        <v>1600</v>
      </c>
      <c r="K249" s="188" t="str">
        <f>IFERROR(VLOOKUP(一覧[[#This Row],[品番]],'202211価格改定一覧'!B:J,9,FALSE),"-")</f>
        <v>-</v>
      </c>
      <c r="L249" s="19" t="s">
        <v>4</v>
      </c>
      <c r="M249" s="2">
        <v>3287570559047</v>
      </c>
    </row>
    <row r="250" spans="2:13" s="20" customFormat="1" ht="21" customHeight="1">
      <c r="B250" s="21"/>
      <c r="C250" s="51">
        <v>1426</v>
      </c>
      <c r="D250" s="15" t="s">
        <v>2017</v>
      </c>
      <c r="E250" s="16" t="s">
        <v>542</v>
      </c>
      <c r="F250" s="16" t="s">
        <v>548</v>
      </c>
      <c r="G250" s="17">
        <v>5</v>
      </c>
      <c r="H250" s="17" t="s">
        <v>215</v>
      </c>
      <c r="I250" s="16" t="s">
        <v>550</v>
      </c>
      <c r="J250" s="18">
        <v>1600</v>
      </c>
      <c r="K250" s="188" t="str">
        <f>IFERROR(VLOOKUP(一覧[[#This Row],[品番]],'202211価格改定一覧'!B:J,9,FALSE),"-")</f>
        <v>-</v>
      </c>
      <c r="L250" s="19" t="s">
        <v>4</v>
      </c>
      <c r="M250" s="2">
        <v>3287570559061</v>
      </c>
    </row>
    <row r="251" spans="2:13" s="20" customFormat="1" ht="21" customHeight="1">
      <c r="B251" s="21" t="s">
        <v>1777</v>
      </c>
      <c r="C251" s="51">
        <v>1427</v>
      </c>
      <c r="D251" s="15" t="s">
        <v>2017</v>
      </c>
      <c r="E251" s="16" t="s">
        <v>542</v>
      </c>
      <c r="F251" s="16" t="s">
        <v>543</v>
      </c>
      <c r="G251" s="17">
        <v>10</v>
      </c>
      <c r="H251" s="17" t="s">
        <v>215</v>
      </c>
      <c r="I251" s="16" t="s">
        <v>544</v>
      </c>
      <c r="J251" s="18">
        <v>1400</v>
      </c>
      <c r="K251" s="188" t="str">
        <f>IFERROR(VLOOKUP(一覧[[#This Row],[品番]],'202211価格改定一覧'!B:J,9,FALSE),"-")</f>
        <v>-</v>
      </c>
      <c r="L251" s="19" t="s">
        <v>4</v>
      </c>
      <c r="M251" s="2">
        <v>3287570559016</v>
      </c>
    </row>
    <row r="252" spans="2:13" s="20" customFormat="1" ht="21" customHeight="1">
      <c r="B252" s="21"/>
      <c r="C252" s="51">
        <v>1428</v>
      </c>
      <c r="D252" s="15" t="s">
        <v>2017</v>
      </c>
      <c r="E252" s="16" t="s">
        <v>546</v>
      </c>
      <c r="F252" s="16" t="s">
        <v>543</v>
      </c>
      <c r="G252" s="17">
        <v>10</v>
      </c>
      <c r="H252" s="17" t="s">
        <v>215</v>
      </c>
      <c r="I252" s="16" t="s">
        <v>547</v>
      </c>
      <c r="J252" s="18">
        <v>1800</v>
      </c>
      <c r="K252" s="188" t="str">
        <f>IFERROR(VLOOKUP(一覧[[#This Row],[品番]],'202211価格改定一覧'!B:J,9,FALSE),"-")</f>
        <v>-</v>
      </c>
      <c r="L252" s="19" t="s">
        <v>4</v>
      </c>
      <c r="M252" s="2">
        <v>3287570559023</v>
      </c>
    </row>
    <row r="253" spans="2:13" s="20" customFormat="1" ht="21" customHeight="1">
      <c r="B253" s="14"/>
      <c r="C253" s="51">
        <v>1474</v>
      </c>
      <c r="D253" s="15" t="s">
        <v>2017</v>
      </c>
      <c r="E253" s="16" t="s">
        <v>200</v>
      </c>
      <c r="F253" s="16" t="s">
        <v>247</v>
      </c>
      <c r="G253" s="17">
        <v>500</v>
      </c>
      <c r="H253" s="17" t="s">
        <v>215</v>
      </c>
      <c r="I253" s="16" t="s">
        <v>212</v>
      </c>
      <c r="J253" s="18">
        <v>2400</v>
      </c>
      <c r="K253" s="188">
        <f>IFERROR(VLOOKUP(一覧[[#This Row],[品番]],'202211価格改定一覧'!B:J,9,FALSE),"-")</f>
        <v>2800</v>
      </c>
      <c r="L253" s="19" t="s">
        <v>4</v>
      </c>
      <c r="M253" s="2">
        <v>3287570014621</v>
      </c>
    </row>
    <row r="254" spans="2:13" s="20" customFormat="1" ht="21" customHeight="1">
      <c r="B254" s="14"/>
      <c r="C254" s="51">
        <v>1475</v>
      </c>
      <c r="D254" s="15" t="s">
        <v>2017</v>
      </c>
      <c r="E254" s="16" t="s">
        <v>227</v>
      </c>
      <c r="F254" s="16" t="s">
        <v>247</v>
      </c>
      <c r="G254" s="17">
        <v>500</v>
      </c>
      <c r="H254" s="17" t="s">
        <v>215</v>
      </c>
      <c r="I254" s="16" t="s">
        <v>214</v>
      </c>
      <c r="J254" s="18">
        <v>2400</v>
      </c>
      <c r="K254" s="188">
        <f>IFERROR(VLOOKUP(一覧[[#This Row],[品番]],'202211価格改定一覧'!B:J,9,FALSE),"-")</f>
        <v>2800</v>
      </c>
      <c r="L254" s="19" t="s">
        <v>4</v>
      </c>
      <c r="M254" s="2">
        <v>3287570014430</v>
      </c>
    </row>
    <row r="255" spans="2:13" s="20" customFormat="1" ht="21" customHeight="1">
      <c r="B255" s="14"/>
      <c r="C255" s="51">
        <v>1476</v>
      </c>
      <c r="D255" s="15" t="s">
        <v>2017</v>
      </c>
      <c r="E255" s="16" t="s">
        <v>227</v>
      </c>
      <c r="F255" s="16" t="s">
        <v>248</v>
      </c>
      <c r="G255" s="17">
        <v>500</v>
      </c>
      <c r="H255" s="17" t="s">
        <v>211</v>
      </c>
      <c r="I255" s="16" t="s">
        <v>249</v>
      </c>
      <c r="J255" s="18">
        <v>2400</v>
      </c>
      <c r="K255" s="188">
        <f>IFERROR(VLOOKUP(一覧[[#This Row],[品番]],'202211価格改定一覧'!B:J,9,FALSE),"-")</f>
        <v>2800</v>
      </c>
      <c r="L255" s="19" t="s">
        <v>4</v>
      </c>
      <c r="M255" s="2">
        <v>3287570014485</v>
      </c>
    </row>
    <row r="256" spans="2:13" s="20" customFormat="1" ht="21" customHeight="1">
      <c r="B256" s="14"/>
      <c r="C256" s="51">
        <v>1477</v>
      </c>
      <c r="D256" s="15" t="s">
        <v>2017</v>
      </c>
      <c r="E256" s="16" t="s">
        <v>227</v>
      </c>
      <c r="F256" s="16" t="s">
        <v>248</v>
      </c>
      <c r="G256" s="17">
        <v>500</v>
      </c>
      <c r="H256" s="17" t="s">
        <v>215</v>
      </c>
      <c r="I256" s="16" t="s">
        <v>216</v>
      </c>
      <c r="J256" s="18">
        <v>2400</v>
      </c>
      <c r="K256" s="188">
        <f>IFERROR(VLOOKUP(一覧[[#This Row],[品番]],'202211価格改定一覧'!B:J,9,FALSE),"-")</f>
        <v>2800</v>
      </c>
      <c r="L256" s="19" t="s">
        <v>4</v>
      </c>
      <c r="M256" s="2">
        <v>3287570014102</v>
      </c>
    </row>
    <row r="257" spans="2:13" s="20" customFormat="1" ht="21" customHeight="1">
      <c r="B257" s="14"/>
      <c r="C257" s="51">
        <v>1478</v>
      </c>
      <c r="D257" s="15" t="s">
        <v>2017</v>
      </c>
      <c r="E257" s="16" t="s">
        <v>227</v>
      </c>
      <c r="F257" s="16" t="s">
        <v>250</v>
      </c>
      <c r="G257" s="17">
        <v>500</v>
      </c>
      <c r="H257" s="17" t="s">
        <v>211</v>
      </c>
      <c r="I257" s="16" t="s">
        <v>251</v>
      </c>
      <c r="J257" s="18">
        <v>2400</v>
      </c>
      <c r="K257" s="188">
        <f>IFERROR(VLOOKUP(一覧[[#This Row],[品番]],'202211価格改定一覧'!B:J,9,FALSE),"-")</f>
        <v>2800</v>
      </c>
      <c r="L257" s="19" t="s">
        <v>4</v>
      </c>
      <c r="M257" s="2">
        <v>3287570014737</v>
      </c>
    </row>
    <row r="258" spans="2:13" s="20" customFormat="1" ht="21" customHeight="1">
      <c r="B258" s="14"/>
      <c r="C258" s="51">
        <v>1479</v>
      </c>
      <c r="D258" s="15" t="s">
        <v>2017</v>
      </c>
      <c r="E258" s="16" t="s">
        <v>200</v>
      </c>
      <c r="F258" s="16" t="s">
        <v>248</v>
      </c>
      <c r="G258" s="17">
        <v>500</v>
      </c>
      <c r="H258" s="17" t="s">
        <v>211</v>
      </c>
      <c r="I258" s="16" t="s">
        <v>209</v>
      </c>
      <c r="J258" s="18">
        <v>2400</v>
      </c>
      <c r="K258" s="188" t="str">
        <f>IFERROR(VLOOKUP(一覧[[#This Row],[品番]],'202211価格改定一覧'!B:J,9,FALSE),"-")</f>
        <v>-</v>
      </c>
      <c r="L258" s="19" t="s">
        <v>4</v>
      </c>
      <c r="M258" s="2">
        <v>3287570014072</v>
      </c>
    </row>
    <row r="259" spans="2:13" s="20" customFormat="1" ht="21" customHeight="1">
      <c r="B259" s="14"/>
      <c r="C259" s="51">
        <v>1485</v>
      </c>
      <c r="D259" s="15" t="s">
        <v>2017</v>
      </c>
      <c r="E259" s="16" t="s">
        <v>200</v>
      </c>
      <c r="F259" s="16" t="s">
        <v>210</v>
      </c>
      <c r="G259" s="17">
        <v>225</v>
      </c>
      <c r="H259" s="17" t="s">
        <v>211</v>
      </c>
      <c r="I259" s="16" t="s">
        <v>212</v>
      </c>
      <c r="J259" s="18">
        <v>4200</v>
      </c>
      <c r="K259" s="188">
        <f>IFERROR(VLOOKUP(一覧[[#This Row],[品番]],'202211価格改定一覧'!B:J,9,FALSE),"-")</f>
        <v>5000</v>
      </c>
      <c r="L259" s="19" t="s">
        <v>4</v>
      </c>
      <c r="M259" s="2">
        <v>3287570064626</v>
      </c>
    </row>
    <row r="260" spans="2:13" s="20" customFormat="1" ht="21" customHeight="1">
      <c r="B260" s="14"/>
      <c r="C260" s="51">
        <v>1486</v>
      </c>
      <c r="D260" s="15" t="s">
        <v>2017</v>
      </c>
      <c r="E260" s="16" t="s">
        <v>200</v>
      </c>
      <c r="F260" s="16" t="s">
        <v>213</v>
      </c>
      <c r="G260" s="17">
        <v>225</v>
      </c>
      <c r="H260" s="17" t="s">
        <v>211</v>
      </c>
      <c r="I260" s="16" t="s">
        <v>214</v>
      </c>
      <c r="J260" s="18">
        <v>4200</v>
      </c>
      <c r="K260" s="188">
        <f>IFERROR(VLOOKUP(一覧[[#This Row],[品番]],'202211価格改定一覧'!B:J,9,FALSE),"-")</f>
        <v>5000</v>
      </c>
      <c r="L260" s="19" t="s">
        <v>4</v>
      </c>
      <c r="M260" s="2">
        <v>3287570064435</v>
      </c>
    </row>
    <row r="261" spans="2:13" s="20" customFormat="1" ht="21" customHeight="1">
      <c r="B261" s="14"/>
      <c r="C261" s="51">
        <v>1487</v>
      </c>
      <c r="D261" s="15" t="s">
        <v>2017</v>
      </c>
      <c r="E261" s="16" t="s">
        <v>200</v>
      </c>
      <c r="F261" s="16" t="s">
        <v>213</v>
      </c>
      <c r="G261" s="17">
        <v>225</v>
      </c>
      <c r="H261" s="17" t="s">
        <v>215</v>
      </c>
      <c r="I261" s="16" t="s">
        <v>204</v>
      </c>
      <c r="J261" s="18">
        <v>4200</v>
      </c>
      <c r="K261" s="188">
        <f>IFERROR(VLOOKUP(一覧[[#This Row],[品番]],'202211価格改定一覧'!B:J,9,FALSE),"-")</f>
        <v>5000</v>
      </c>
      <c r="L261" s="19" t="s">
        <v>4</v>
      </c>
      <c r="M261" s="2">
        <v>3287570064480</v>
      </c>
    </row>
    <row r="262" spans="2:13" s="20" customFormat="1" ht="21" customHeight="1">
      <c r="B262" s="14"/>
      <c r="C262" s="51">
        <v>1488</v>
      </c>
      <c r="D262" s="15" t="s">
        <v>2017</v>
      </c>
      <c r="E262" s="16" t="s">
        <v>200</v>
      </c>
      <c r="F262" s="16" t="s">
        <v>213</v>
      </c>
      <c r="G262" s="17">
        <v>225</v>
      </c>
      <c r="H262" s="17" t="s">
        <v>215</v>
      </c>
      <c r="I262" s="16" t="s">
        <v>216</v>
      </c>
      <c r="J262" s="18">
        <v>4200</v>
      </c>
      <c r="K262" s="188">
        <f>IFERROR(VLOOKUP(一覧[[#This Row],[品番]],'202211価格改定一覧'!B:J,9,FALSE),"-")</f>
        <v>5000</v>
      </c>
      <c r="L262" s="19" t="s">
        <v>4</v>
      </c>
      <c r="M262" s="2">
        <v>3287570064107</v>
      </c>
    </row>
    <row r="263" spans="2:13" s="20" customFormat="1" ht="21" customHeight="1">
      <c r="B263" s="14"/>
      <c r="C263" s="51">
        <v>1489</v>
      </c>
      <c r="D263" s="15" t="s">
        <v>2017</v>
      </c>
      <c r="E263" s="16" t="s">
        <v>217</v>
      </c>
      <c r="F263" s="16" t="s">
        <v>218</v>
      </c>
      <c r="G263" s="17">
        <v>225</v>
      </c>
      <c r="H263" s="17" t="s">
        <v>219</v>
      </c>
      <c r="I263" s="16" t="s">
        <v>220</v>
      </c>
      <c r="J263" s="18">
        <v>4200</v>
      </c>
      <c r="K263" s="188">
        <f>IFERROR(VLOOKUP(一覧[[#This Row],[品番]],'202211価格改定一覧'!B:J,9,FALSE),"-")</f>
        <v>5000</v>
      </c>
      <c r="L263" s="19" t="s">
        <v>4</v>
      </c>
      <c r="M263" s="2">
        <v>3287570064732</v>
      </c>
    </row>
    <row r="264" spans="2:13" s="20" customFormat="1" ht="21" customHeight="1">
      <c r="B264" s="14"/>
      <c r="C264" s="51">
        <v>1490</v>
      </c>
      <c r="D264" s="15" t="s">
        <v>2017</v>
      </c>
      <c r="E264" s="16" t="s">
        <v>221</v>
      </c>
      <c r="F264" s="16" t="s">
        <v>213</v>
      </c>
      <c r="G264" s="17">
        <v>225</v>
      </c>
      <c r="H264" s="17" t="s">
        <v>215</v>
      </c>
      <c r="I264" s="16" t="s">
        <v>209</v>
      </c>
      <c r="J264" s="18">
        <v>4200</v>
      </c>
      <c r="K264" s="188">
        <f>IFERROR(VLOOKUP(一覧[[#This Row],[品番]],'202211価格改定一覧'!B:J,9,FALSE),"-")</f>
        <v>5000</v>
      </c>
      <c r="L264" s="19" t="s">
        <v>4</v>
      </c>
      <c r="M264" s="2">
        <v>3287570064077</v>
      </c>
    </row>
    <row r="265" spans="2:13" s="20" customFormat="1" ht="21" customHeight="1">
      <c r="B265" s="14"/>
      <c r="C265" s="51">
        <v>1492</v>
      </c>
      <c r="D265" s="15" t="s">
        <v>2017</v>
      </c>
      <c r="E265" s="16" t="s">
        <v>194</v>
      </c>
      <c r="F265" s="16" t="s">
        <v>195</v>
      </c>
      <c r="G265" s="17">
        <v>180</v>
      </c>
      <c r="H265" s="17" t="s">
        <v>196</v>
      </c>
      <c r="I265" s="16" t="s">
        <v>197</v>
      </c>
      <c r="J265" s="18">
        <v>3600</v>
      </c>
      <c r="K265" s="188">
        <f>IFERROR(VLOOKUP(一覧[[#This Row],[品番]],'202211価格改定一覧'!B:J,9,FALSE),"-")</f>
        <v>4200</v>
      </c>
      <c r="L265" s="19" t="s">
        <v>4</v>
      </c>
      <c r="M265" s="2">
        <v>3287570054627</v>
      </c>
    </row>
    <row r="266" spans="2:13" s="20" customFormat="1" ht="21" customHeight="1">
      <c r="B266" s="14"/>
      <c r="C266" s="51">
        <v>1493</v>
      </c>
      <c r="D266" s="15" t="s">
        <v>2017</v>
      </c>
      <c r="E266" s="16" t="s">
        <v>200</v>
      </c>
      <c r="F266" s="16" t="s">
        <v>198</v>
      </c>
      <c r="G266" s="17">
        <v>180</v>
      </c>
      <c r="H266" s="17" t="s">
        <v>196</v>
      </c>
      <c r="I266" s="16" t="s">
        <v>201</v>
      </c>
      <c r="J266" s="18">
        <v>3600</v>
      </c>
      <c r="K266" s="188">
        <f>IFERROR(VLOOKUP(一覧[[#This Row],[品番]],'202211価格改定一覧'!B:J,9,FALSE),"-")</f>
        <v>4200</v>
      </c>
      <c r="L266" s="19" t="s">
        <v>4</v>
      </c>
      <c r="M266" s="2">
        <v>3287570054436</v>
      </c>
    </row>
    <row r="267" spans="2:13" s="20" customFormat="1" ht="21" customHeight="1">
      <c r="B267" s="14"/>
      <c r="C267" s="51">
        <v>1494</v>
      </c>
      <c r="D267" s="15" t="s">
        <v>2017</v>
      </c>
      <c r="E267" s="16" t="s">
        <v>200</v>
      </c>
      <c r="F267" s="16" t="s">
        <v>202</v>
      </c>
      <c r="G267" s="17">
        <v>180</v>
      </c>
      <c r="H267" s="17" t="s">
        <v>203</v>
      </c>
      <c r="I267" s="16" t="s">
        <v>204</v>
      </c>
      <c r="J267" s="18">
        <v>3600</v>
      </c>
      <c r="K267" s="188">
        <f>IFERROR(VLOOKUP(一覧[[#This Row],[品番]],'202211価格改定一覧'!B:J,9,FALSE),"-")</f>
        <v>4200</v>
      </c>
      <c r="L267" s="19" t="s">
        <v>4</v>
      </c>
      <c r="M267" s="2">
        <v>3287570054481</v>
      </c>
    </row>
    <row r="268" spans="2:13" s="20" customFormat="1" ht="21" customHeight="1">
      <c r="B268" s="14"/>
      <c r="C268" s="51">
        <v>1495</v>
      </c>
      <c r="D268" s="15" t="s">
        <v>2017</v>
      </c>
      <c r="E268" s="16" t="s">
        <v>205</v>
      </c>
      <c r="F268" s="16" t="s">
        <v>202</v>
      </c>
      <c r="G268" s="17">
        <v>180</v>
      </c>
      <c r="H268" s="17" t="s">
        <v>196</v>
      </c>
      <c r="I268" s="16" t="s">
        <v>206</v>
      </c>
      <c r="J268" s="18">
        <v>3600</v>
      </c>
      <c r="K268" s="188">
        <f>IFERROR(VLOOKUP(一覧[[#This Row],[品番]],'202211価格改定一覧'!B:J,9,FALSE),"-")</f>
        <v>4200</v>
      </c>
      <c r="L268" s="19" t="s">
        <v>4</v>
      </c>
      <c r="M268" s="2">
        <v>3287570054108</v>
      </c>
    </row>
    <row r="269" spans="2:13" s="20" customFormat="1" ht="21" customHeight="1">
      <c r="B269" s="14"/>
      <c r="C269" s="51">
        <v>1496</v>
      </c>
      <c r="D269" s="15" t="s">
        <v>2017</v>
      </c>
      <c r="E269" s="16" t="s">
        <v>200</v>
      </c>
      <c r="F269" s="16" t="s">
        <v>207</v>
      </c>
      <c r="G269" s="17">
        <v>180</v>
      </c>
      <c r="H269" s="17" t="s">
        <v>196</v>
      </c>
      <c r="I269" s="16" t="s">
        <v>208</v>
      </c>
      <c r="J269" s="18">
        <v>3600</v>
      </c>
      <c r="K269" s="188">
        <f>IFERROR(VLOOKUP(一覧[[#This Row],[品番]],'202211価格改定一覧'!B:J,9,FALSE),"-")</f>
        <v>4200</v>
      </c>
      <c r="L269" s="19" t="s">
        <v>4</v>
      </c>
      <c r="M269" s="2">
        <v>3287570054733</v>
      </c>
    </row>
    <row r="270" spans="2:13" s="20" customFormat="1" ht="21" customHeight="1">
      <c r="B270" s="14"/>
      <c r="C270" s="51">
        <v>1497</v>
      </c>
      <c r="D270" s="15" t="s">
        <v>2017</v>
      </c>
      <c r="E270" s="16" t="s">
        <v>200</v>
      </c>
      <c r="F270" s="16" t="s">
        <v>202</v>
      </c>
      <c r="G270" s="17">
        <v>180</v>
      </c>
      <c r="H270" s="17" t="s">
        <v>196</v>
      </c>
      <c r="I270" s="16" t="s">
        <v>209</v>
      </c>
      <c r="J270" s="18">
        <v>3600</v>
      </c>
      <c r="K270" s="188">
        <f>IFERROR(VLOOKUP(一覧[[#This Row],[品番]],'202211価格改定一覧'!B:J,9,FALSE),"-")</f>
        <v>4200</v>
      </c>
      <c r="L270" s="19" t="s">
        <v>4</v>
      </c>
      <c r="M270" s="2">
        <v>3287570054078</v>
      </c>
    </row>
    <row r="271" spans="2:13" s="20" customFormat="1" ht="21" customHeight="1">
      <c r="B271" s="14"/>
      <c r="C271" s="51">
        <v>1501</v>
      </c>
      <c r="D271" s="15" t="s">
        <v>2017</v>
      </c>
      <c r="E271" s="16" t="s">
        <v>194</v>
      </c>
      <c r="F271" s="16" t="s">
        <v>2487</v>
      </c>
      <c r="G271" s="17">
        <v>100</v>
      </c>
      <c r="H271" s="17" t="s">
        <v>2374</v>
      </c>
      <c r="I271" s="16" t="s">
        <v>2376</v>
      </c>
      <c r="J271" s="18">
        <v>3900</v>
      </c>
      <c r="K271" s="188" t="str">
        <f>IFERROR(VLOOKUP(一覧[[#This Row],[品番]],'202211価格改定一覧'!B:J,9,FALSE),"-")</f>
        <v>-</v>
      </c>
      <c r="L271" s="19" t="s">
        <v>4</v>
      </c>
      <c r="M271" s="2">
        <v>3287570164074</v>
      </c>
    </row>
    <row r="272" spans="2:13" s="20" customFormat="1" ht="21" customHeight="1">
      <c r="B272" s="14"/>
      <c r="C272" s="51">
        <v>1502</v>
      </c>
      <c r="D272" s="15" t="s">
        <v>2017</v>
      </c>
      <c r="E272" s="16" t="s">
        <v>194</v>
      </c>
      <c r="F272" s="16" t="s">
        <v>2488</v>
      </c>
      <c r="G272" s="17">
        <v>100</v>
      </c>
      <c r="H272" s="17" t="s">
        <v>2375</v>
      </c>
      <c r="I272" s="16" t="s">
        <v>2377</v>
      </c>
      <c r="J272" s="18">
        <v>3900</v>
      </c>
      <c r="K272" s="188" t="str">
        <f>IFERROR(VLOOKUP(一覧[[#This Row],[品番]],'202211価格改定一覧'!B:J,9,FALSE),"-")</f>
        <v>-</v>
      </c>
      <c r="L272" s="19" t="s">
        <v>4</v>
      </c>
      <c r="M272" s="2">
        <v>3287570164029</v>
      </c>
    </row>
    <row r="273" spans="2:13" s="20" customFormat="1" ht="21" customHeight="1">
      <c r="B273" s="14"/>
      <c r="C273" s="51">
        <v>1503</v>
      </c>
      <c r="D273" s="15" t="s">
        <v>2017</v>
      </c>
      <c r="E273" s="16" t="s">
        <v>2373</v>
      </c>
      <c r="F273" s="16" t="s">
        <v>2488</v>
      </c>
      <c r="G273" s="17">
        <v>100</v>
      </c>
      <c r="H273" s="17" t="s">
        <v>2374</v>
      </c>
      <c r="I273" s="16" t="s">
        <v>2378</v>
      </c>
      <c r="J273" s="18">
        <v>3900</v>
      </c>
      <c r="K273" s="188" t="str">
        <f>IFERROR(VLOOKUP(一覧[[#This Row],[品番]],'202211価格改定一覧'!B:J,9,FALSE),"-")</f>
        <v>-</v>
      </c>
      <c r="L273" s="19" t="s">
        <v>4</v>
      </c>
      <c r="M273" s="2">
        <v>3287570164739</v>
      </c>
    </row>
    <row r="274" spans="2:13" s="20" customFormat="1" ht="21" customHeight="1">
      <c r="B274" s="14"/>
      <c r="C274" s="51">
        <v>1504</v>
      </c>
      <c r="D274" s="15" t="s">
        <v>2017</v>
      </c>
      <c r="E274" s="16" t="s">
        <v>2373</v>
      </c>
      <c r="F274" s="16" t="s">
        <v>2488</v>
      </c>
      <c r="G274" s="17">
        <v>100</v>
      </c>
      <c r="H274" s="17" t="s">
        <v>2374</v>
      </c>
      <c r="I274" s="16" t="s">
        <v>2379</v>
      </c>
      <c r="J274" s="18">
        <v>3900</v>
      </c>
      <c r="K274" s="188" t="str">
        <f>IFERROR(VLOOKUP(一覧[[#This Row],[品番]],'202211価格改定一覧'!B:J,9,FALSE),"-")</f>
        <v>-</v>
      </c>
      <c r="L274" s="19" t="s">
        <v>4</v>
      </c>
      <c r="M274" s="2">
        <v>3287570164289</v>
      </c>
    </row>
    <row r="275" spans="2:13" s="20" customFormat="1" ht="21" customHeight="1">
      <c r="B275" s="21"/>
      <c r="C275" s="51">
        <v>1581</v>
      </c>
      <c r="D275" s="15" t="s">
        <v>2017</v>
      </c>
      <c r="E275" s="16" t="s">
        <v>2200</v>
      </c>
      <c r="F275" s="16"/>
      <c r="G275" s="17"/>
      <c r="H275" s="17"/>
      <c r="I275" s="16" t="s">
        <v>2202</v>
      </c>
      <c r="J275" s="18">
        <v>900</v>
      </c>
      <c r="K275" s="188" t="str">
        <f>IFERROR(VLOOKUP(一覧[[#This Row],[品番]],'202211価格改定一覧'!B:J,9,FALSE),"-")</f>
        <v>-</v>
      </c>
      <c r="L275" s="19" t="s">
        <v>4</v>
      </c>
      <c r="M275" s="2">
        <v>3287570475057</v>
      </c>
    </row>
    <row r="276" spans="2:13" s="20" customFormat="1" ht="21" customHeight="1">
      <c r="B276" s="21"/>
      <c r="C276" s="51">
        <v>1582</v>
      </c>
      <c r="D276" s="15" t="s">
        <v>2017</v>
      </c>
      <c r="E276" s="16" t="s">
        <v>1699</v>
      </c>
      <c r="F276" s="16"/>
      <c r="G276" s="17"/>
      <c r="H276" s="17"/>
      <c r="I276" s="16" t="s">
        <v>2203</v>
      </c>
      <c r="J276" s="18">
        <v>900</v>
      </c>
      <c r="K276" s="188" t="str">
        <f>IFERROR(VLOOKUP(一覧[[#This Row],[品番]],'202211価格改定一覧'!B:J,9,FALSE),"-")</f>
        <v>-</v>
      </c>
      <c r="L276" s="19" t="s">
        <v>4</v>
      </c>
      <c r="M276" s="2">
        <v>3287570475484</v>
      </c>
    </row>
    <row r="277" spans="2:13" s="20" customFormat="1" ht="21" customHeight="1">
      <c r="B277" s="21"/>
      <c r="C277" s="51">
        <v>1583</v>
      </c>
      <c r="D277" s="15" t="s">
        <v>2017</v>
      </c>
      <c r="E277" s="16" t="s">
        <v>2201</v>
      </c>
      <c r="F277" s="16"/>
      <c r="G277" s="17"/>
      <c r="H277" s="17"/>
      <c r="I277" s="16" t="s">
        <v>2204</v>
      </c>
      <c r="J277" s="18">
        <v>900</v>
      </c>
      <c r="K277" s="188" t="str">
        <f>IFERROR(VLOOKUP(一覧[[#This Row],[品番]],'202211価格改定一覧'!B:J,9,FALSE),"-")</f>
        <v>-</v>
      </c>
      <c r="L277" s="19" t="s">
        <v>4</v>
      </c>
      <c r="M277" s="2">
        <v>3287570475026</v>
      </c>
    </row>
    <row r="278" spans="2:13" s="20" customFormat="1" ht="21" customHeight="1">
      <c r="B278" s="21"/>
      <c r="C278" s="51">
        <v>1584</v>
      </c>
      <c r="D278" s="15" t="s">
        <v>2017</v>
      </c>
      <c r="E278" s="16" t="s">
        <v>2201</v>
      </c>
      <c r="F278" s="16"/>
      <c r="G278" s="17"/>
      <c r="H278" s="17"/>
      <c r="I278" s="16" t="s">
        <v>2205</v>
      </c>
      <c r="J278" s="18">
        <v>900</v>
      </c>
      <c r="K278" s="188" t="str">
        <f>IFERROR(VLOOKUP(一覧[[#This Row],[品番]],'202211価格改定一覧'!B:J,9,FALSE),"-")</f>
        <v>-</v>
      </c>
      <c r="L278" s="19" t="s">
        <v>4</v>
      </c>
      <c r="M278" s="2">
        <v>3287570475071</v>
      </c>
    </row>
    <row r="279" spans="2:13" s="20" customFormat="1" ht="21" customHeight="1">
      <c r="B279" s="14" t="s">
        <v>226</v>
      </c>
      <c r="C279" s="51">
        <v>1585</v>
      </c>
      <c r="D279" s="15" t="s">
        <v>2017</v>
      </c>
      <c r="E279" s="16" t="s">
        <v>2000</v>
      </c>
      <c r="F279" s="16" t="s">
        <v>37</v>
      </c>
      <c r="G279" s="17"/>
      <c r="H279" s="17"/>
      <c r="I279" s="16"/>
      <c r="J279" s="18">
        <v>1200</v>
      </c>
      <c r="K279" s="188" t="str">
        <f>IFERROR(VLOOKUP(一覧[[#This Row],[品番]],'202211価格改定一覧'!B:J,9,FALSE),"-")</f>
        <v>-</v>
      </c>
      <c r="L279" s="19"/>
      <c r="M279" s="2">
        <v>3287571301102</v>
      </c>
    </row>
    <row r="280" spans="2:13" s="20" customFormat="1" ht="21" customHeight="1">
      <c r="B280" s="14" t="s">
        <v>226</v>
      </c>
      <c r="C280" s="51">
        <v>1590</v>
      </c>
      <c r="D280" s="15" t="s">
        <v>2017</v>
      </c>
      <c r="E280" s="16" t="s">
        <v>2000</v>
      </c>
      <c r="F280" s="16" t="s">
        <v>38</v>
      </c>
      <c r="G280" s="17"/>
      <c r="H280" s="17"/>
      <c r="I280" s="16"/>
      <c r="J280" s="18">
        <v>900</v>
      </c>
      <c r="K280" s="188" t="str">
        <f>IFERROR(VLOOKUP(一覧[[#This Row],[品番]],'202211価格改定一覧'!B:J,9,FALSE),"-")</f>
        <v>-</v>
      </c>
      <c r="L280" s="19"/>
      <c r="M280" s="2">
        <v>3287571318100</v>
      </c>
    </row>
    <row r="281" spans="2:13" s="20" customFormat="1" ht="21" customHeight="1">
      <c r="B281" s="21"/>
      <c r="C281" s="51">
        <v>1608</v>
      </c>
      <c r="D281" s="15" t="s">
        <v>2017</v>
      </c>
      <c r="E281" s="16" t="s">
        <v>200</v>
      </c>
      <c r="F281" s="16" t="s">
        <v>280</v>
      </c>
      <c r="G281" s="17">
        <v>125</v>
      </c>
      <c r="H281" s="17" t="s">
        <v>281</v>
      </c>
      <c r="I281" s="16" t="s">
        <v>253</v>
      </c>
      <c r="J281" s="18">
        <v>980</v>
      </c>
      <c r="K281" s="188" t="str">
        <f>IFERROR(VLOOKUP(一覧[[#This Row],[品番]],'202211価格改定一覧'!B:J,9,FALSE),"-")</f>
        <v>-</v>
      </c>
      <c r="L281" s="19" t="s">
        <v>4</v>
      </c>
      <c r="M281" s="2">
        <v>3287570074625</v>
      </c>
    </row>
    <row r="282" spans="2:13" s="20" customFormat="1" ht="21" customHeight="1">
      <c r="B282" s="21"/>
      <c r="C282" s="51">
        <v>1609</v>
      </c>
      <c r="D282" s="15" t="s">
        <v>2017</v>
      </c>
      <c r="E282" s="16" t="s">
        <v>200</v>
      </c>
      <c r="F282" s="16" t="s">
        <v>282</v>
      </c>
      <c r="G282" s="17">
        <v>125</v>
      </c>
      <c r="H282" s="17" t="s">
        <v>196</v>
      </c>
      <c r="I282" s="16" t="s">
        <v>283</v>
      </c>
      <c r="J282" s="18">
        <v>980</v>
      </c>
      <c r="K282" s="188" t="str">
        <f>IFERROR(VLOOKUP(一覧[[#This Row],[品番]],'202211価格改定一覧'!B:J,9,FALSE),"-")</f>
        <v>-</v>
      </c>
      <c r="L282" s="19" t="s">
        <v>4</v>
      </c>
      <c r="M282" s="2">
        <v>3287570074076</v>
      </c>
    </row>
    <row r="283" spans="2:13" s="20" customFormat="1" ht="21" customHeight="1">
      <c r="B283" s="21" t="s">
        <v>2181</v>
      </c>
      <c r="C283" s="51">
        <v>1610</v>
      </c>
      <c r="D283" s="15" t="s">
        <v>2017</v>
      </c>
      <c r="E283" s="16" t="s">
        <v>200</v>
      </c>
      <c r="F283" s="16" t="s">
        <v>284</v>
      </c>
      <c r="G283" s="17">
        <v>125</v>
      </c>
      <c r="H283" s="17" t="s">
        <v>281</v>
      </c>
      <c r="I283" s="16" t="s">
        <v>254</v>
      </c>
      <c r="J283" s="18">
        <v>980</v>
      </c>
      <c r="K283" s="188" t="str">
        <f>IFERROR(VLOOKUP(一覧[[#This Row],[品番]],'202211価格改定一覧'!B:J,9,FALSE),"-")</f>
        <v>-</v>
      </c>
      <c r="L283" s="19" t="s">
        <v>4</v>
      </c>
      <c r="M283" s="2">
        <v>3287570074885</v>
      </c>
    </row>
    <row r="284" spans="2:13" s="20" customFormat="1" ht="21" customHeight="1">
      <c r="B284" s="21"/>
      <c r="C284" s="51">
        <v>1611</v>
      </c>
      <c r="D284" s="15" t="s">
        <v>2017</v>
      </c>
      <c r="E284" s="16" t="s">
        <v>200</v>
      </c>
      <c r="F284" s="16" t="s">
        <v>282</v>
      </c>
      <c r="G284" s="17">
        <v>125</v>
      </c>
      <c r="H284" s="17" t="s">
        <v>285</v>
      </c>
      <c r="I284" s="16" t="s">
        <v>206</v>
      </c>
      <c r="J284" s="18">
        <v>980</v>
      </c>
      <c r="K284" s="188" t="str">
        <f>IFERROR(VLOOKUP(一覧[[#This Row],[品番]],'202211価格改定一覧'!B:J,9,FALSE),"-")</f>
        <v>-</v>
      </c>
      <c r="L284" s="19" t="s">
        <v>4</v>
      </c>
      <c r="M284" s="2">
        <v>3287570074106</v>
      </c>
    </row>
    <row r="285" spans="2:13" s="20" customFormat="1" ht="21" customHeight="1">
      <c r="B285" s="21"/>
      <c r="C285" s="51">
        <v>1612</v>
      </c>
      <c r="D285" s="15" t="s">
        <v>2017</v>
      </c>
      <c r="E285" s="16" t="s">
        <v>200</v>
      </c>
      <c r="F285" s="16" t="s">
        <v>280</v>
      </c>
      <c r="G285" s="17">
        <v>125</v>
      </c>
      <c r="H285" s="17" t="s">
        <v>281</v>
      </c>
      <c r="I285" s="16" t="s">
        <v>279</v>
      </c>
      <c r="J285" s="18">
        <v>980</v>
      </c>
      <c r="K285" s="188" t="str">
        <f>IFERROR(VLOOKUP(一覧[[#This Row],[品番]],'202211価格改定一覧'!B:J,9,FALSE),"-")</f>
        <v>-</v>
      </c>
      <c r="L285" s="19" t="s">
        <v>4</v>
      </c>
      <c r="M285" s="2">
        <v>3287570074021</v>
      </c>
    </row>
    <row r="286" spans="2:13" s="20" customFormat="1" ht="21" customHeight="1">
      <c r="B286" s="21"/>
      <c r="C286" s="51">
        <v>1613</v>
      </c>
      <c r="D286" s="15" t="s">
        <v>2017</v>
      </c>
      <c r="E286" s="16" t="s">
        <v>200</v>
      </c>
      <c r="F286" s="16" t="s">
        <v>280</v>
      </c>
      <c r="G286" s="17">
        <v>125</v>
      </c>
      <c r="H286" s="17" t="s">
        <v>281</v>
      </c>
      <c r="I286" s="16" t="s">
        <v>274</v>
      </c>
      <c r="J286" s="18">
        <v>980</v>
      </c>
      <c r="K286" s="188" t="str">
        <f>IFERROR(VLOOKUP(一覧[[#This Row],[品番]],'202211価格改定一覧'!B:J,9,FALSE),"-")</f>
        <v>-</v>
      </c>
      <c r="L286" s="19" t="s">
        <v>4</v>
      </c>
      <c r="M286" s="2">
        <v>3287570074731</v>
      </c>
    </row>
    <row r="287" spans="2:13" s="20" customFormat="1" ht="21" customHeight="1">
      <c r="B287" s="21"/>
      <c r="C287" s="51">
        <v>1614</v>
      </c>
      <c r="D287" s="15" t="s">
        <v>2017</v>
      </c>
      <c r="E287" s="16" t="s">
        <v>233</v>
      </c>
      <c r="F287" s="16" t="s">
        <v>284</v>
      </c>
      <c r="G287" s="17">
        <v>125</v>
      </c>
      <c r="H287" s="17" t="s">
        <v>285</v>
      </c>
      <c r="I287" s="16" t="s">
        <v>239</v>
      </c>
      <c r="J287" s="18">
        <v>980</v>
      </c>
      <c r="K287" s="188" t="str">
        <f>IFERROR(VLOOKUP(一覧[[#This Row],[品番]],'202211価格改定一覧'!B:J,9,FALSE),"-")</f>
        <v>-</v>
      </c>
      <c r="L287" s="19" t="s">
        <v>4</v>
      </c>
      <c r="M287" s="2">
        <v>3287570074052</v>
      </c>
    </row>
    <row r="288" spans="2:13" s="20" customFormat="1" ht="21" customHeight="1">
      <c r="B288" s="21"/>
      <c r="C288" s="51">
        <v>1615</v>
      </c>
      <c r="D288" s="15" t="s">
        <v>2017</v>
      </c>
      <c r="E288" s="16" t="s">
        <v>221</v>
      </c>
      <c r="F288" s="16" t="s">
        <v>280</v>
      </c>
      <c r="G288" s="17">
        <v>125</v>
      </c>
      <c r="H288" s="17" t="s">
        <v>196</v>
      </c>
      <c r="I288" s="16" t="s">
        <v>201</v>
      </c>
      <c r="J288" s="18">
        <v>980</v>
      </c>
      <c r="K288" s="188" t="str">
        <f>IFERROR(VLOOKUP(一覧[[#This Row],[品番]],'202211価格改定一覧'!B:J,9,FALSE),"-")</f>
        <v>-</v>
      </c>
      <c r="L288" s="19" t="s">
        <v>4</v>
      </c>
      <c r="M288" s="2">
        <v>3287570074434</v>
      </c>
    </row>
    <row r="289" spans="2:13" s="20" customFormat="1" ht="21" customHeight="1">
      <c r="B289" s="21"/>
      <c r="C289" s="51">
        <v>1616</v>
      </c>
      <c r="D289" s="15" t="s">
        <v>2017</v>
      </c>
      <c r="E289" s="16" t="s">
        <v>200</v>
      </c>
      <c r="F289" s="16" t="s">
        <v>284</v>
      </c>
      <c r="G289" s="17">
        <v>125</v>
      </c>
      <c r="H289" s="17" t="s">
        <v>285</v>
      </c>
      <c r="I289" s="16" t="s">
        <v>269</v>
      </c>
      <c r="J289" s="18">
        <v>980</v>
      </c>
      <c r="K289" s="188" t="str">
        <f>IFERROR(VLOOKUP(一覧[[#This Row],[品番]],'202211価格改定一覧'!B:J,9,FALSE),"-")</f>
        <v>-</v>
      </c>
      <c r="L289" s="19" t="s">
        <v>4</v>
      </c>
      <c r="M289" s="2">
        <v>3287570074250</v>
      </c>
    </row>
    <row r="290" spans="2:13" s="20" customFormat="1" ht="21" customHeight="1">
      <c r="B290" s="21"/>
      <c r="C290" s="51">
        <v>1617</v>
      </c>
      <c r="D290" s="15" t="s">
        <v>2017</v>
      </c>
      <c r="E290" s="16" t="s">
        <v>200</v>
      </c>
      <c r="F290" s="16" t="s">
        <v>284</v>
      </c>
      <c r="G290" s="17">
        <v>125</v>
      </c>
      <c r="H290" s="17" t="s">
        <v>196</v>
      </c>
      <c r="I290" s="16" t="s">
        <v>249</v>
      </c>
      <c r="J290" s="18">
        <v>980</v>
      </c>
      <c r="K290" s="188" t="str">
        <f>IFERROR(VLOOKUP(一覧[[#This Row],[品番]],'202211価格改定一覧'!B:J,9,FALSE),"-")</f>
        <v>-</v>
      </c>
      <c r="L290" s="19" t="s">
        <v>4</v>
      </c>
      <c r="M290" s="2">
        <v>3287570074489</v>
      </c>
    </row>
    <row r="291" spans="2:13" s="20" customFormat="1" ht="21" customHeight="1">
      <c r="B291" s="21" t="s">
        <v>2332</v>
      </c>
      <c r="C291" s="51">
        <v>1618</v>
      </c>
      <c r="D291" s="15" t="s">
        <v>2017</v>
      </c>
      <c r="E291" s="16" t="s">
        <v>200</v>
      </c>
      <c r="F291" s="16" t="s">
        <v>280</v>
      </c>
      <c r="G291" s="17">
        <v>125</v>
      </c>
      <c r="H291" s="17" t="s">
        <v>196</v>
      </c>
      <c r="I291" s="16" t="s">
        <v>243</v>
      </c>
      <c r="J291" s="18">
        <v>980</v>
      </c>
      <c r="K291" s="188" t="str">
        <f>IFERROR(VLOOKUP(一覧[[#This Row],[品番]],'202211価格改定一覧'!B:J,9,FALSE),"-")</f>
        <v>-</v>
      </c>
      <c r="L291" s="19" t="s">
        <v>4</v>
      </c>
      <c r="M291" s="2">
        <v>3287570074533</v>
      </c>
    </row>
    <row r="292" spans="2:13" s="20" customFormat="1" ht="21" customHeight="1">
      <c r="B292" s="21"/>
      <c r="C292" s="51">
        <v>1619</v>
      </c>
      <c r="D292" s="15" t="s">
        <v>2017</v>
      </c>
      <c r="E292" s="16" t="s">
        <v>200</v>
      </c>
      <c r="F292" s="16" t="s">
        <v>282</v>
      </c>
      <c r="G292" s="17">
        <v>125</v>
      </c>
      <c r="H292" s="17" t="s">
        <v>196</v>
      </c>
      <c r="I292" s="16" t="s">
        <v>244</v>
      </c>
      <c r="J292" s="18">
        <v>980</v>
      </c>
      <c r="K292" s="188" t="str">
        <f>IFERROR(VLOOKUP(一覧[[#This Row],[品番]],'202211価格改定一覧'!B:J,9,FALSE),"-")</f>
        <v>-</v>
      </c>
      <c r="L292" s="19" t="s">
        <v>4</v>
      </c>
      <c r="M292" s="2">
        <v>3287570074137</v>
      </c>
    </row>
    <row r="293" spans="2:13" s="20" customFormat="1" ht="21" customHeight="1">
      <c r="B293" s="14"/>
      <c r="C293" s="51">
        <v>1620</v>
      </c>
      <c r="D293" s="15" t="s">
        <v>2017</v>
      </c>
      <c r="E293" s="16" t="s">
        <v>194</v>
      </c>
      <c r="F293" s="16" t="s">
        <v>280</v>
      </c>
      <c r="G293" s="17">
        <v>125</v>
      </c>
      <c r="H293" s="17" t="s">
        <v>196</v>
      </c>
      <c r="I293" s="16" t="s">
        <v>2052</v>
      </c>
      <c r="J293" s="18">
        <v>980</v>
      </c>
      <c r="K293" s="188" t="str">
        <f>IFERROR(VLOOKUP(一覧[[#This Row],[品番]],'202211価格改定一覧'!B:J,9,FALSE),"-")</f>
        <v>-</v>
      </c>
      <c r="L293" s="19" t="s">
        <v>4</v>
      </c>
      <c r="M293" s="2">
        <v>3287570074151</v>
      </c>
    </row>
    <row r="294" spans="2:13" s="20" customFormat="1" ht="21" customHeight="1">
      <c r="B294" s="14"/>
      <c r="C294" s="51">
        <v>1621</v>
      </c>
      <c r="D294" s="15" t="s">
        <v>2017</v>
      </c>
      <c r="E294" s="16" t="s">
        <v>194</v>
      </c>
      <c r="F294" s="16" t="s">
        <v>2486</v>
      </c>
      <c r="G294" s="17">
        <v>125</v>
      </c>
      <c r="H294" s="17" t="s">
        <v>196</v>
      </c>
      <c r="I294" s="16" t="s">
        <v>1435</v>
      </c>
      <c r="J294" s="18">
        <v>980</v>
      </c>
      <c r="K294" s="188" t="str">
        <f>IFERROR(VLOOKUP(一覧[[#This Row],[品番]],'202211価格改定一覧'!B:J,9,FALSE),"-")</f>
        <v>-</v>
      </c>
      <c r="L294" s="19" t="s">
        <v>4</v>
      </c>
      <c r="M294" s="2">
        <v>3287570074281</v>
      </c>
    </row>
    <row r="295" spans="2:13" s="20" customFormat="1" ht="21" customHeight="1">
      <c r="B295" s="14"/>
      <c r="C295" s="51">
        <v>1623</v>
      </c>
      <c r="D295" s="15" t="s">
        <v>2017</v>
      </c>
      <c r="E295" s="16" t="s">
        <v>194</v>
      </c>
      <c r="F295" s="16" t="s">
        <v>2485</v>
      </c>
      <c r="G295" s="17">
        <v>30</v>
      </c>
      <c r="H295" s="17" t="s">
        <v>211</v>
      </c>
      <c r="I295" s="16" t="s">
        <v>1435</v>
      </c>
      <c r="J295" s="1">
        <v>1200</v>
      </c>
      <c r="K295" s="188">
        <f>IFERROR(VLOOKUP(一覧[[#This Row],[品番]],'202211価格改定一覧'!B:J,9,FALSE),"-")</f>
        <v>1400</v>
      </c>
      <c r="L295" s="19" t="s">
        <v>4</v>
      </c>
      <c r="M295" s="2">
        <v>3287570044284</v>
      </c>
    </row>
    <row r="296" spans="2:13" s="20" customFormat="1" ht="21" customHeight="1">
      <c r="B296" s="14"/>
      <c r="C296" s="51">
        <v>1624</v>
      </c>
      <c r="D296" s="15" t="s">
        <v>2017</v>
      </c>
      <c r="E296" s="16" t="s">
        <v>194</v>
      </c>
      <c r="F296" s="16" t="s">
        <v>2484</v>
      </c>
      <c r="G296" s="17">
        <v>50</v>
      </c>
      <c r="H296" s="17" t="s">
        <v>211</v>
      </c>
      <c r="I296" s="16" t="s">
        <v>1435</v>
      </c>
      <c r="J296" s="1">
        <v>4800</v>
      </c>
      <c r="K296" s="188">
        <f>IFERROR(VLOOKUP(一覧[[#This Row],[品番]],'202211価格改定一覧'!B:J,9,FALSE),"-")</f>
        <v>6000</v>
      </c>
      <c r="L296" s="19" t="s">
        <v>4</v>
      </c>
      <c r="M296" s="2">
        <v>3287570114284</v>
      </c>
    </row>
    <row r="297" spans="2:13" s="20" customFormat="1" ht="21" customHeight="1">
      <c r="B297" s="14"/>
      <c r="C297" s="51">
        <v>1625</v>
      </c>
      <c r="D297" s="15" t="s">
        <v>2017</v>
      </c>
      <c r="E297" s="16" t="s">
        <v>194</v>
      </c>
      <c r="F297" s="16" t="s">
        <v>222</v>
      </c>
      <c r="G297" s="17">
        <v>30</v>
      </c>
      <c r="H297" s="17" t="s">
        <v>211</v>
      </c>
      <c r="I297" s="16" t="s">
        <v>2052</v>
      </c>
      <c r="J297" s="1">
        <v>1200</v>
      </c>
      <c r="K297" s="188">
        <f>IFERROR(VLOOKUP(一覧[[#This Row],[品番]],'202211価格改定一覧'!B:J,9,FALSE),"-")</f>
        <v>1400</v>
      </c>
      <c r="L297" s="19" t="s">
        <v>4</v>
      </c>
      <c r="M297" s="2">
        <v>3287570044154</v>
      </c>
    </row>
    <row r="298" spans="2:13" s="20" customFormat="1" ht="21" customHeight="1">
      <c r="B298" s="14"/>
      <c r="C298" s="51">
        <v>1626</v>
      </c>
      <c r="D298" s="15" t="s">
        <v>2017</v>
      </c>
      <c r="E298" s="16" t="s">
        <v>194</v>
      </c>
      <c r="F298" s="16" t="s">
        <v>262</v>
      </c>
      <c r="G298" s="17">
        <v>50</v>
      </c>
      <c r="H298" s="17" t="s">
        <v>211</v>
      </c>
      <c r="I298" s="16" t="s">
        <v>2052</v>
      </c>
      <c r="J298" s="1">
        <v>4800</v>
      </c>
      <c r="K298" s="188">
        <f>IFERROR(VLOOKUP(一覧[[#This Row],[品番]],'202211価格改定一覧'!B:J,9,FALSE),"-")</f>
        <v>6000</v>
      </c>
      <c r="L298" s="19" t="s">
        <v>4</v>
      </c>
      <c r="M298" s="2">
        <v>3287570114154</v>
      </c>
    </row>
    <row r="299" spans="2:13" s="20" customFormat="1" ht="21" customHeight="1">
      <c r="B299" s="14"/>
      <c r="C299" s="51">
        <v>1627</v>
      </c>
      <c r="D299" s="15" t="s">
        <v>2017</v>
      </c>
      <c r="E299" s="16" t="s">
        <v>194</v>
      </c>
      <c r="F299" s="16" t="s">
        <v>252</v>
      </c>
      <c r="G299" s="17">
        <v>250</v>
      </c>
      <c r="H299" s="17" t="s">
        <v>211</v>
      </c>
      <c r="I299" s="16" t="s">
        <v>2481</v>
      </c>
      <c r="J299" s="1">
        <v>3200</v>
      </c>
      <c r="K299" s="188" t="str">
        <f>IFERROR(VLOOKUP(一覧[[#This Row],[品番]],'202211価格改定一覧'!B:J,9,FALSE),"-")</f>
        <v>-</v>
      </c>
      <c r="L299" s="19" t="s">
        <v>4</v>
      </c>
      <c r="M299" s="2">
        <v>3287570034285</v>
      </c>
    </row>
    <row r="300" spans="2:13" s="20" customFormat="1" ht="21" customHeight="1">
      <c r="B300" s="21"/>
      <c r="C300" s="51">
        <v>1628</v>
      </c>
      <c r="D300" s="15" t="s">
        <v>2017</v>
      </c>
      <c r="E300" s="16" t="s">
        <v>200</v>
      </c>
      <c r="F300" s="16" t="s">
        <v>273</v>
      </c>
      <c r="G300" s="17">
        <v>200</v>
      </c>
      <c r="H300" s="17" t="s">
        <v>215</v>
      </c>
      <c r="I300" s="16" t="s">
        <v>253</v>
      </c>
      <c r="J300" s="18">
        <v>2000</v>
      </c>
      <c r="K300" s="188" t="str">
        <f>IFERROR(VLOOKUP(一覧[[#This Row],[品番]],'202211価格改定一覧'!B:J,9,FALSE),"-")</f>
        <v>-</v>
      </c>
      <c r="L300" s="19" t="s">
        <v>4</v>
      </c>
      <c r="M300" s="2">
        <v>3287570024620</v>
      </c>
    </row>
    <row r="301" spans="2:13" s="20" customFormat="1" ht="21" customHeight="1">
      <c r="B301" s="21"/>
      <c r="C301" s="51">
        <v>1629</v>
      </c>
      <c r="D301" s="15" t="s">
        <v>2017</v>
      </c>
      <c r="E301" s="16" t="s">
        <v>200</v>
      </c>
      <c r="F301" s="16" t="s">
        <v>273</v>
      </c>
      <c r="G301" s="17">
        <v>200</v>
      </c>
      <c r="H301" s="17" t="s">
        <v>215</v>
      </c>
      <c r="I301" s="16" t="s">
        <v>209</v>
      </c>
      <c r="J301" s="18">
        <v>2000</v>
      </c>
      <c r="K301" s="188" t="str">
        <f>IFERROR(VLOOKUP(一覧[[#This Row],[品番]],'202211価格改定一覧'!B:J,9,FALSE),"-")</f>
        <v>-</v>
      </c>
      <c r="L301" s="19" t="s">
        <v>4</v>
      </c>
      <c r="M301" s="2">
        <v>3287570024071</v>
      </c>
    </row>
    <row r="302" spans="2:13" s="20" customFormat="1" ht="21" customHeight="1">
      <c r="B302" s="21" t="s">
        <v>2181</v>
      </c>
      <c r="C302" s="51">
        <v>1630</v>
      </c>
      <c r="D302" s="15" t="s">
        <v>2017</v>
      </c>
      <c r="E302" s="16" t="s">
        <v>217</v>
      </c>
      <c r="F302" s="16" t="s">
        <v>273</v>
      </c>
      <c r="G302" s="17">
        <v>200</v>
      </c>
      <c r="H302" s="17" t="s">
        <v>215</v>
      </c>
      <c r="I302" s="16" t="s">
        <v>254</v>
      </c>
      <c r="J302" s="18">
        <v>2000</v>
      </c>
      <c r="K302" s="188" t="str">
        <f>IFERROR(VLOOKUP(一覧[[#This Row],[品番]],'202211価格改定一覧'!B:J,9,FALSE),"-")</f>
        <v>-</v>
      </c>
      <c r="L302" s="19" t="s">
        <v>4</v>
      </c>
      <c r="M302" s="2">
        <v>3287570024880</v>
      </c>
    </row>
    <row r="303" spans="2:13" s="20" customFormat="1" ht="21" customHeight="1">
      <c r="B303" s="21"/>
      <c r="C303" s="51">
        <v>1631</v>
      </c>
      <c r="D303" s="15" t="s">
        <v>2017</v>
      </c>
      <c r="E303" s="16" t="s">
        <v>200</v>
      </c>
      <c r="F303" s="16" t="s">
        <v>273</v>
      </c>
      <c r="G303" s="17">
        <v>200</v>
      </c>
      <c r="H303" s="17" t="s">
        <v>215</v>
      </c>
      <c r="I303" s="16" t="s">
        <v>216</v>
      </c>
      <c r="J303" s="18">
        <v>2000</v>
      </c>
      <c r="K303" s="188" t="str">
        <f>IFERROR(VLOOKUP(一覧[[#This Row],[品番]],'202211価格改定一覧'!B:J,9,FALSE),"-")</f>
        <v>-</v>
      </c>
      <c r="L303" s="19" t="s">
        <v>4</v>
      </c>
      <c r="M303" s="2">
        <v>3287570024101</v>
      </c>
    </row>
    <row r="304" spans="2:13" s="20" customFormat="1" ht="21" customHeight="1">
      <c r="B304" s="21"/>
      <c r="C304" s="51">
        <v>1632</v>
      </c>
      <c r="D304" s="15" t="s">
        <v>2017</v>
      </c>
      <c r="E304" s="16" t="s">
        <v>227</v>
      </c>
      <c r="F304" s="16" t="s">
        <v>273</v>
      </c>
      <c r="G304" s="17">
        <v>200</v>
      </c>
      <c r="H304" s="17" t="s">
        <v>211</v>
      </c>
      <c r="I304" s="16" t="s">
        <v>236</v>
      </c>
      <c r="J304" s="18">
        <v>2000</v>
      </c>
      <c r="K304" s="188" t="str">
        <f>IFERROR(VLOOKUP(一覧[[#This Row],[品番]],'202211価格改定一覧'!B:J,9,FALSE),"-")</f>
        <v>-</v>
      </c>
      <c r="L304" s="19" t="s">
        <v>4</v>
      </c>
      <c r="M304" s="2">
        <v>3287570024026</v>
      </c>
    </row>
    <row r="305" spans="2:13" s="20" customFormat="1" ht="21" customHeight="1">
      <c r="B305" s="21"/>
      <c r="C305" s="51">
        <v>1633</v>
      </c>
      <c r="D305" s="15" t="s">
        <v>2017</v>
      </c>
      <c r="E305" s="16" t="s">
        <v>200</v>
      </c>
      <c r="F305" s="16" t="s">
        <v>273</v>
      </c>
      <c r="G305" s="17">
        <v>200</v>
      </c>
      <c r="H305" s="17" t="s">
        <v>215</v>
      </c>
      <c r="I305" s="16" t="s">
        <v>274</v>
      </c>
      <c r="J305" s="18">
        <v>2000</v>
      </c>
      <c r="K305" s="188" t="str">
        <f>IFERROR(VLOOKUP(一覧[[#This Row],[品番]],'202211価格改定一覧'!B:J,9,FALSE),"-")</f>
        <v>-</v>
      </c>
      <c r="L305" s="19" t="s">
        <v>4</v>
      </c>
      <c r="M305" s="2">
        <v>3287570024736</v>
      </c>
    </row>
    <row r="306" spans="2:13" s="20" customFormat="1" ht="21" customHeight="1">
      <c r="B306" s="21"/>
      <c r="C306" s="51">
        <v>1634</v>
      </c>
      <c r="D306" s="15" t="s">
        <v>2017</v>
      </c>
      <c r="E306" s="16" t="s">
        <v>200</v>
      </c>
      <c r="F306" s="16" t="s">
        <v>273</v>
      </c>
      <c r="G306" s="17">
        <v>200</v>
      </c>
      <c r="H306" s="17" t="s">
        <v>215</v>
      </c>
      <c r="I306" s="16" t="s">
        <v>275</v>
      </c>
      <c r="J306" s="18">
        <v>2000</v>
      </c>
      <c r="K306" s="188" t="str">
        <f>IFERROR(VLOOKUP(一覧[[#This Row],[品番]],'202211価格改定一覧'!B:J,9,FALSE),"-")</f>
        <v>-</v>
      </c>
      <c r="L306" s="19" t="s">
        <v>4</v>
      </c>
      <c r="M306" s="2">
        <v>3287570024057</v>
      </c>
    </row>
    <row r="307" spans="2:13" s="20" customFormat="1" ht="21" customHeight="1">
      <c r="B307" s="21"/>
      <c r="C307" s="51">
        <v>1635</v>
      </c>
      <c r="D307" s="15" t="s">
        <v>2017</v>
      </c>
      <c r="E307" s="16" t="s">
        <v>227</v>
      </c>
      <c r="F307" s="16" t="s">
        <v>273</v>
      </c>
      <c r="G307" s="17">
        <v>200</v>
      </c>
      <c r="H307" s="17" t="s">
        <v>211</v>
      </c>
      <c r="I307" s="16" t="s">
        <v>240</v>
      </c>
      <c r="J307" s="18">
        <v>2000</v>
      </c>
      <c r="K307" s="188" t="str">
        <f>IFERROR(VLOOKUP(一覧[[#This Row],[品番]],'202211価格改定一覧'!B:J,9,FALSE),"-")</f>
        <v>-</v>
      </c>
      <c r="L307" s="19" t="s">
        <v>4</v>
      </c>
      <c r="M307" s="2">
        <v>3287570024439</v>
      </c>
    </row>
    <row r="308" spans="2:13" s="20" customFormat="1" ht="21" customHeight="1">
      <c r="B308" s="21"/>
      <c r="C308" s="51">
        <v>1636</v>
      </c>
      <c r="D308" s="15" t="s">
        <v>2017</v>
      </c>
      <c r="E308" s="16" t="s">
        <v>227</v>
      </c>
      <c r="F308" s="16" t="s">
        <v>273</v>
      </c>
      <c r="G308" s="17">
        <v>200</v>
      </c>
      <c r="H308" s="17" t="s">
        <v>215</v>
      </c>
      <c r="I308" s="16" t="s">
        <v>257</v>
      </c>
      <c r="J308" s="18">
        <v>2000</v>
      </c>
      <c r="K308" s="188" t="str">
        <f>IFERROR(VLOOKUP(一覧[[#This Row],[品番]],'202211価格改定一覧'!B:J,9,FALSE),"-")</f>
        <v>-</v>
      </c>
      <c r="L308" s="19" t="s">
        <v>4</v>
      </c>
      <c r="M308" s="2">
        <v>3287570024255</v>
      </c>
    </row>
    <row r="309" spans="2:13" s="20" customFormat="1" ht="21" customHeight="1">
      <c r="B309" s="21"/>
      <c r="C309" s="51">
        <v>1637</v>
      </c>
      <c r="D309" s="15" t="s">
        <v>2017</v>
      </c>
      <c r="E309" s="16" t="s">
        <v>233</v>
      </c>
      <c r="F309" s="16" t="s">
        <v>273</v>
      </c>
      <c r="G309" s="17">
        <v>200</v>
      </c>
      <c r="H309" s="17" t="s">
        <v>215</v>
      </c>
      <c r="I309" s="16" t="s">
        <v>249</v>
      </c>
      <c r="J309" s="18">
        <v>2000</v>
      </c>
      <c r="K309" s="188" t="str">
        <f>IFERROR(VLOOKUP(一覧[[#This Row],[品番]],'202211価格改定一覧'!B:J,9,FALSE),"-")</f>
        <v>-</v>
      </c>
      <c r="L309" s="19" t="s">
        <v>4</v>
      </c>
      <c r="M309" s="2">
        <v>3287570024484</v>
      </c>
    </row>
    <row r="310" spans="2:13" s="20" customFormat="1" ht="21" customHeight="1">
      <c r="B310" s="21" t="s">
        <v>2187</v>
      </c>
      <c r="C310" s="51">
        <v>1638</v>
      </c>
      <c r="D310" s="15" t="s">
        <v>2017</v>
      </c>
      <c r="E310" s="16" t="s">
        <v>227</v>
      </c>
      <c r="F310" s="16" t="s">
        <v>273</v>
      </c>
      <c r="G310" s="17">
        <v>200</v>
      </c>
      <c r="H310" s="17" t="s">
        <v>215</v>
      </c>
      <c r="I310" s="16" t="s">
        <v>243</v>
      </c>
      <c r="J310" s="18">
        <v>2000</v>
      </c>
      <c r="K310" s="188" t="str">
        <f>IFERROR(VLOOKUP(一覧[[#This Row],[品番]],'202211価格改定一覧'!B:J,9,FALSE),"-")</f>
        <v>-</v>
      </c>
      <c r="L310" s="19" t="s">
        <v>4</v>
      </c>
      <c r="M310" s="2">
        <v>3287570024538</v>
      </c>
    </row>
    <row r="311" spans="2:13" s="20" customFormat="1" ht="21" customHeight="1">
      <c r="B311" s="21"/>
      <c r="C311" s="51">
        <v>1639</v>
      </c>
      <c r="D311" s="15" t="s">
        <v>2017</v>
      </c>
      <c r="E311" s="16" t="s">
        <v>200</v>
      </c>
      <c r="F311" s="16" t="s">
        <v>273</v>
      </c>
      <c r="G311" s="17">
        <v>200</v>
      </c>
      <c r="H311" s="17" t="s">
        <v>215</v>
      </c>
      <c r="I311" s="16" t="s">
        <v>276</v>
      </c>
      <c r="J311" s="18">
        <v>2000</v>
      </c>
      <c r="K311" s="188" t="str">
        <f>IFERROR(VLOOKUP(一覧[[#This Row],[品番]],'202211価格改定一覧'!B:J,9,FALSE),"-")</f>
        <v>-</v>
      </c>
      <c r="L311" s="19" t="s">
        <v>4</v>
      </c>
      <c r="M311" s="2">
        <v>3287570024132</v>
      </c>
    </row>
    <row r="312" spans="2:13" s="20" customFormat="1" ht="21" customHeight="1">
      <c r="B312" s="14"/>
      <c r="C312" s="51">
        <v>1640</v>
      </c>
      <c r="D312" s="15" t="s">
        <v>2017</v>
      </c>
      <c r="E312" s="16" t="s">
        <v>194</v>
      </c>
      <c r="F312" s="16" t="s">
        <v>273</v>
      </c>
      <c r="G312" s="17">
        <v>200</v>
      </c>
      <c r="H312" s="17" t="s">
        <v>211</v>
      </c>
      <c r="I312" s="16" t="s">
        <v>2052</v>
      </c>
      <c r="J312" s="1">
        <v>2000</v>
      </c>
      <c r="K312" s="188" t="str">
        <f>IFERROR(VLOOKUP(一覧[[#This Row],[品番]],'202211価格改定一覧'!B:J,9,FALSE),"-")</f>
        <v>-</v>
      </c>
      <c r="L312" s="19" t="s">
        <v>4</v>
      </c>
      <c r="M312" s="2">
        <v>3287570024156</v>
      </c>
    </row>
    <row r="313" spans="2:13" s="20" customFormat="1" ht="21" customHeight="1">
      <c r="B313" s="14"/>
      <c r="C313" s="51">
        <v>1641</v>
      </c>
      <c r="D313" s="15" t="s">
        <v>2017</v>
      </c>
      <c r="E313" s="16" t="s">
        <v>194</v>
      </c>
      <c r="F313" s="16" t="s">
        <v>273</v>
      </c>
      <c r="G313" s="17">
        <v>200</v>
      </c>
      <c r="H313" s="17" t="s">
        <v>211</v>
      </c>
      <c r="I313" s="16" t="s">
        <v>2482</v>
      </c>
      <c r="J313" s="1">
        <v>2000</v>
      </c>
      <c r="K313" s="188" t="str">
        <f>IFERROR(VLOOKUP(一覧[[#This Row],[品番]],'202211価格改定一覧'!B:J,9,FALSE),"-")</f>
        <v>-</v>
      </c>
      <c r="L313" s="19" t="s">
        <v>4</v>
      </c>
      <c r="M313" s="2">
        <v>3287570024286</v>
      </c>
    </row>
    <row r="314" spans="2:13" s="20" customFormat="1" ht="21" customHeight="1">
      <c r="B314" s="21"/>
      <c r="C314" s="51">
        <v>1646</v>
      </c>
      <c r="D314" s="15" t="s">
        <v>2017</v>
      </c>
      <c r="E314" s="16" t="s">
        <v>227</v>
      </c>
      <c r="F314" s="16" t="s">
        <v>286</v>
      </c>
      <c r="G314" s="17">
        <v>25</v>
      </c>
      <c r="H314" s="17" t="s">
        <v>281</v>
      </c>
      <c r="I314" s="16" t="s">
        <v>283</v>
      </c>
      <c r="J314" s="18">
        <v>480</v>
      </c>
      <c r="K314" s="188" t="str">
        <f>IFERROR(VLOOKUP(一覧[[#This Row],[品番]],'202211価格改定一覧'!B:J,9,FALSE),"-")</f>
        <v>-</v>
      </c>
      <c r="L314" s="19" t="s">
        <v>4</v>
      </c>
      <c r="M314" s="2">
        <v>4994228029539</v>
      </c>
    </row>
    <row r="315" spans="2:13" s="20" customFormat="1" ht="21" customHeight="1">
      <c r="B315" s="21"/>
      <c r="C315" s="51">
        <v>1647</v>
      </c>
      <c r="D315" s="15" t="s">
        <v>2017</v>
      </c>
      <c r="E315" s="16" t="s">
        <v>200</v>
      </c>
      <c r="F315" s="16" t="s">
        <v>287</v>
      </c>
      <c r="G315" s="17">
        <v>25</v>
      </c>
      <c r="H315" s="17" t="s">
        <v>288</v>
      </c>
      <c r="I315" s="16" t="s">
        <v>259</v>
      </c>
      <c r="J315" s="18">
        <v>480</v>
      </c>
      <c r="K315" s="188" t="str">
        <f>IFERROR(VLOOKUP(一覧[[#This Row],[品番]],'202211価格改定一覧'!B:J,9,FALSE),"-")</f>
        <v>-</v>
      </c>
      <c r="L315" s="19" t="s">
        <v>4</v>
      </c>
      <c r="M315" s="2">
        <v>4994228029546</v>
      </c>
    </row>
    <row r="316" spans="2:13" s="20" customFormat="1" ht="21" customHeight="1">
      <c r="B316" s="21"/>
      <c r="C316" s="51">
        <v>1648</v>
      </c>
      <c r="D316" s="15" t="s">
        <v>2017</v>
      </c>
      <c r="E316" s="16" t="s">
        <v>227</v>
      </c>
      <c r="F316" s="16" t="s">
        <v>252</v>
      </c>
      <c r="G316" s="17">
        <v>250</v>
      </c>
      <c r="H316" s="17" t="s">
        <v>211</v>
      </c>
      <c r="I316" s="16" t="s">
        <v>253</v>
      </c>
      <c r="J316" s="18">
        <v>3200</v>
      </c>
      <c r="K316" s="188" t="str">
        <f>IFERROR(VLOOKUP(一覧[[#This Row],[品番]],'202211価格改定一覧'!B:J,9,FALSE),"-")</f>
        <v>-</v>
      </c>
      <c r="L316" s="19" t="s">
        <v>4</v>
      </c>
      <c r="M316" s="2">
        <v>3287570034629</v>
      </c>
    </row>
    <row r="317" spans="2:13" s="20" customFormat="1" ht="21" customHeight="1">
      <c r="B317" s="21"/>
      <c r="C317" s="51">
        <v>1649</v>
      </c>
      <c r="D317" s="15" t="s">
        <v>2017</v>
      </c>
      <c r="E317" s="16" t="s">
        <v>233</v>
      </c>
      <c r="F317" s="16" t="s">
        <v>252</v>
      </c>
      <c r="G317" s="17">
        <v>250</v>
      </c>
      <c r="H317" s="17" t="s">
        <v>215</v>
      </c>
      <c r="I317" s="16" t="s">
        <v>209</v>
      </c>
      <c r="J317" s="18">
        <v>3200</v>
      </c>
      <c r="K317" s="188" t="str">
        <f>IFERROR(VLOOKUP(一覧[[#This Row],[品番]],'202211価格改定一覧'!B:J,9,FALSE),"-")</f>
        <v>-</v>
      </c>
      <c r="L317" s="19" t="s">
        <v>4</v>
      </c>
      <c r="M317" s="2">
        <v>3287570034070</v>
      </c>
    </row>
    <row r="318" spans="2:13" s="20" customFormat="1" ht="21" customHeight="1">
      <c r="B318" s="21"/>
      <c r="C318" s="51">
        <v>1650</v>
      </c>
      <c r="D318" s="15" t="s">
        <v>2017</v>
      </c>
      <c r="E318" s="16" t="s">
        <v>233</v>
      </c>
      <c r="F318" s="16" t="s">
        <v>252</v>
      </c>
      <c r="G318" s="17">
        <v>250</v>
      </c>
      <c r="H318" s="17" t="s">
        <v>215</v>
      </c>
      <c r="I318" s="16" t="s">
        <v>254</v>
      </c>
      <c r="J318" s="18">
        <v>3200</v>
      </c>
      <c r="K318" s="188" t="str">
        <f>IFERROR(VLOOKUP(一覧[[#This Row],[品番]],'202211価格改定一覧'!B:J,9,FALSE),"-")</f>
        <v>-</v>
      </c>
      <c r="L318" s="19" t="s">
        <v>4</v>
      </c>
      <c r="M318" s="2">
        <v>3287570034889</v>
      </c>
    </row>
    <row r="319" spans="2:13" s="20" customFormat="1" ht="21" customHeight="1">
      <c r="B319" s="21"/>
      <c r="C319" s="51">
        <v>1651</v>
      </c>
      <c r="D319" s="15" t="s">
        <v>2017</v>
      </c>
      <c r="E319" s="16" t="s">
        <v>227</v>
      </c>
      <c r="F319" s="16" t="s">
        <v>252</v>
      </c>
      <c r="G319" s="17">
        <v>250</v>
      </c>
      <c r="H319" s="17" t="s">
        <v>211</v>
      </c>
      <c r="I319" s="16" t="s">
        <v>216</v>
      </c>
      <c r="J319" s="18">
        <v>3200</v>
      </c>
      <c r="K319" s="188" t="str">
        <f>IFERROR(VLOOKUP(一覧[[#This Row],[品番]],'202211価格改定一覧'!B:J,9,FALSE),"-")</f>
        <v>-</v>
      </c>
      <c r="L319" s="19" t="s">
        <v>4</v>
      </c>
      <c r="M319" s="2">
        <v>3287570034100</v>
      </c>
    </row>
    <row r="320" spans="2:13" s="20" customFormat="1" ht="21" customHeight="1">
      <c r="B320" s="21"/>
      <c r="C320" s="51">
        <v>1652</v>
      </c>
      <c r="D320" s="15" t="s">
        <v>2017</v>
      </c>
      <c r="E320" s="16" t="s">
        <v>221</v>
      </c>
      <c r="F320" s="16" t="s">
        <v>256</v>
      </c>
      <c r="G320" s="17">
        <v>250</v>
      </c>
      <c r="H320" s="17" t="s">
        <v>234</v>
      </c>
      <c r="I320" s="16" t="s">
        <v>236</v>
      </c>
      <c r="J320" s="18">
        <v>3200</v>
      </c>
      <c r="K320" s="188" t="str">
        <f>IFERROR(VLOOKUP(一覧[[#This Row],[品番]],'202211価格改定一覧'!B:J,9,FALSE),"-")</f>
        <v>-</v>
      </c>
      <c r="L320" s="19" t="s">
        <v>4</v>
      </c>
      <c r="M320" s="2">
        <v>3287570034025</v>
      </c>
    </row>
    <row r="321" spans="2:13" s="20" customFormat="1" ht="21" customHeight="1">
      <c r="B321" s="21"/>
      <c r="C321" s="51">
        <v>1653</v>
      </c>
      <c r="D321" s="15" t="s">
        <v>2017</v>
      </c>
      <c r="E321" s="16" t="s">
        <v>227</v>
      </c>
      <c r="F321" s="16" t="s">
        <v>256</v>
      </c>
      <c r="G321" s="17">
        <v>250</v>
      </c>
      <c r="H321" s="17" t="s">
        <v>211</v>
      </c>
      <c r="I321" s="16" t="s">
        <v>220</v>
      </c>
      <c r="J321" s="18">
        <v>3200</v>
      </c>
      <c r="K321" s="188" t="str">
        <f>IFERROR(VLOOKUP(一覧[[#This Row],[品番]],'202211価格改定一覧'!B:J,9,FALSE),"-")</f>
        <v>-</v>
      </c>
      <c r="L321" s="19" t="s">
        <v>4</v>
      </c>
      <c r="M321" s="2">
        <v>3287570034735</v>
      </c>
    </row>
    <row r="322" spans="2:13" s="20" customFormat="1" ht="21" customHeight="1">
      <c r="B322" s="21"/>
      <c r="C322" s="51">
        <v>1654</v>
      </c>
      <c r="D322" s="15" t="s">
        <v>2017</v>
      </c>
      <c r="E322" s="16" t="s">
        <v>200</v>
      </c>
      <c r="F322" s="16" t="s">
        <v>252</v>
      </c>
      <c r="G322" s="17">
        <v>250</v>
      </c>
      <c r="H322" s="17" t="s">
        <v>215</v>
      </c>
      <c r="I322" s="16" t="s">
        <v>239</v>
      </c>
      <c r="J322" s="18">
        <v>3200</v>
      </c>
      <c r="K322" s="188" t="str">
        <f>IFERROR(VLOOKUP(一覧[[#This Row],[品番]],'202211価格改定一覧'!B:J,9,FALSE),"-")</f>
        <v>-</v>
      </c>
      <c r="L322" s="19" t="s">
        <v>4</v>
      </c>
      <c r="M322" s="2">
        <v>3287570034056</v>
      </c>
    </row>
    <row r="323" spans="2:13" s="20" customFormat="1" ht="21" customHeight="1">
      <c r="B323" s="21"/>
      <c r="C323" s="51">
        <v>1655</v>
      </c>
      <c r="D323" s="15" t="s">
        <v>2017</v>
      </c>
      <c r="E323" s="16" t="s">
        <v>200</v>
      </c>
      <c r="F323" s="16" t="s">
        <v>256</v>
      </c>
      <c r="G323" s="17">
        <v>250</v>
      </c>
      <c r="H323" s="17" t="s">
        <v>234</v>
      </c>
      <c r="I323" s="16" t="s">
        <v>240</v>
      </c>
      <c r="J323" s="18">
        <v>3200</v>
      </c>
      <c r="K323" s="188" t="str">
        <f>IFERROR(VLOOKUP(一覧[[#This Row],[品番]],'202211価格改定一覧'!B:J,9,FALSE),"-")</f>
        <v>-</v>
      </c>
      <c r="L323" s="19" t="s">
        <v>4</v>
      </c>
      <c r="M323" s="2">
        <v>3287570034438</v>
      </c>
    </row>
    <row r="324" spans="2:13" s="20" customFormat="1" ht="21" customHeight="1">
      <c r="B324" s="21"/>
      <c r="C324" s="51">
        <v>1656</v>
      </c>
      <c r="D324" s="15" t="s">
        <v>2017</v>
      </c>
      <c r="E324" s="16" t="s">
        <v>200</v>
      </c>
      <c r="F324" s="16" t="s">
        <v>256</v>
      </c>
      <c r="G324" s="17">
        <v>250</v>
      </c>
      <c r="H324" s="17" t="s">
        <v>234</v>
      </c>
      <c r="I324" s="16" t="s">
        <v>257</v>
      </c>
      <c r="J324" s="18">
        <v>3200</v>
      </c>
      <c r="K324" s="188" t="str">
        <f>IFERROR(VLOOKUP(一覧[[#This Row],[品番]],'202211価格改定一覧'!B:J,9,FALSE),"-")</f>
        <v>-</v>
      </c>
      <c r="L324" s="19" t="s">
        <v>4</v>
      </c>
      <c r="M324" s="2">
        <v>3287570034254</v>
      </c>
    </row>
    <row r="325" spans="2:13" s="20" customFormat="1" ht="21" customHeight="1">
      <c r="B325" s="21"/>
      <c r="C325" s="51">
        <v>1657</v>
      </c>
      <c r="D325" s="15" t="s">
        <v>2017</v>
      </c>
      <c r="E325" s="16" t="s">
        <v>233</v>
      </c>
      <c r="F325" s="16" t="s">
        <v>258</v>
      </c>
      <c r="G325" s="17">
        <v>250</v>
      </c>
      <c r="H325" s="17" t="s">
        <v>215</v>
      </c>
      <c r="I325" s="16" t="s">
        <v>204</v>
      </c>
      <c r="J325" s="18">
        <v>3200</v>
      </c>
      <c r="K325" s="188" t="str">
        <f>IFERROR(VLOOKUP(一覧[[#This Row],[品番]],'202211価格改定一覧'!B:J,9,FALSE),"-")</f>
        <v>-</v>
      </c>
      <c r="L325" s="19" t="s">
        <v>4</v>
      </c>
      <c r="M325" s="2">
        <v>3287570034483</v>
      </c>
    </row>
    <row r="326" spans="2:13" s="20" customFormat="1" ht="21" customHeight="1">
      <c r="B326" s="21"/>
      <c r="C326" s="51">
        <v>1658</v>
      </c>
      <c r="D326" s="15" t="s">
        <v>2017</v>
      </c>
      <c r="E326" s="16" t="s">
        <v>200</v>
      </c>
      <c r="F326" s="16" t="s">
        <v>258</v>
      </c>
      <c r="G326" s="17">
        <v>250</v>
      </c>
      <c r="H326" s="17" t="s">
        <v>215</v>
      </c>
      <c r="I326" s="16" t="s">
        <v>243</v>
      </c>
      <c r="J326" s="18">
        <v>3200</v>
      </c>
      <c r="K326" s="188" t="str">
        <f>IFERROR(VLOOKUP(一覧[[#This Row],[品番]],'202211価格改定一覧'!B:J,9,FALSE),"-")</f>
        <v>-</v>
      </c>
      <c r="L326" s="19" t="s">
        <v>4</v>
      </c>
      <c r="M326" s="2">
        <v>3287570034537</v>
      </c>
    </row>
    <row r="327" spans="2:13" s="20" customFormat="1" ht="21" customHeight="1">
      <c r="B327" s="21"/>
      <c r="C327" s="51">
        <v>1659</v>
      </c>
      <c r="D327" s="15" t="s">
        <v>2017</v>
      </c>
      <c r="E327" s="16" t="s">
        <v>200</v>
      </c>
      <c r="F327" s="16" t="s">
        <v>252</v>
      </c>
      <c r="G327" s="17">
        <v>250</v>
      </c>
      <c r="H327" s="17" t="s">
        <v>215</v>
      </c>
      <c r="I327" s="16" t="s">
        <v>259</v>
      </c>
      <c r="J327" s="18">
        <v>3200</v>
      </c>
      <c r="K327" s="188" t="str">
        <f>IFERROR(VLOOKUP(一覧[[#This Row],[品番]],'202211価格改定一覧'!B:J,9,FALSE),"-")</f>
        <v>-</v>
      </c>
      <c r="L327" s="19" t="s">
        <v>4</v>
      </c>
      <c r="M327" s="2">
        <v>3287570034131</v>
      </c>
    </row>
    <row r="328" spans="2:13" s="20" customFormat="1" ht="21" customHeight="1">
      <c r="B328" s="14"/>
      <c r="C328" s="51">
        <v>1660</v>
      </c>
      <c r="D328" s="15" t="s">
        <v>2017</v>
      </c>
      <c r="E328" s="16" t="s">
        <v>194</v>
      </c>
      <c r="F328" s="16" t="s">
        <v>252</v>
      </c>
      <c r="G328" s="17">
        <v>250</v>
      </c>
      <c r="H328" s="17" t="s">
        <v>211</v>
      </c>
      <c r="I328" s="16" t="s">
        <v>2052</v>
      </c>
      <c r="J328" s="1">
        <v>3200</v>
      </c>
      <c r="K328" s="188" t="str">
        <f>IFERROR(VLOOKUP(一覧[[#This Row],[品番]],'202211価格改定一覧'!B:J,9,FALSE),"-")</f>
        <v>-</v>
      </c>
      <c r="L328" s="19" t="s">
        <v>4</v>
      </c>
      <c r="M328" s="2">
        <v>3287570034155</v>
      </c>
    </row>
    <row r="329" spans="2:13" s="20" customFormat="1" ht="21" customHeight="1">
      <c r="B329" s="21"/>
      <c r="C329" s="51">
        <v>1661</v>
      </c>
      <c r="D329" s="15" t="s">
        <v>2017</v>
      </c>
      <c r="E329" s="16" t="s">
        <v>194</v>
      </c>
      <c r="F329" s="16" t="s">
        <v>289</v>
      </c>
      <c r="G329" s="17">
        <v>14</v>
      </c>
      <c r="H329" s="17" t="s">
        <v>211</v>
      </c>
      <c r="I329" s="16" t="s">
        <v>2289</v>
      </c>
      <c r="J329" s="18">
        <v>1280</v>
      </c>
      <c r="K329" s="188">
        <f>IFERROR(VLOOKUP(一覧[[#This Row],[品番]],'202211価格改定一覧'!B:J,9,FALSE),"-")</f>
        <v>1400</v>
      </c>
      <c r="L329" s="19" t="s">
        <v>4</v>
      </c>
      <c r="M329" s="2">
        <v>4994228030856</v>
      </c>
    </row>
    <row r="330" spans="2:13" s="20" customFormat="1" ht="21" customHeight="1">
      <c r="B330" s="21"/>
      <c r="C330" s="51">
        <v>1662</v>
      </c>
      <c r="D330" s="15" t="s">
        <v>2017</v>
      </c>
      <c r="E330" s="16" t="s">
        <v>194</v>
      </c>
      <c r="F330" s="16" t="s">
        <v>289</v>
      </c>
      <c r="G330" s="17">
        <v>14</v>
      </c>
      <c r="H330" s="17" t="s">
        <v>211</v>
      </c>
      <c r="I330" s="16" t="s">
        <v>2290</v>
      </c>
      <c r="J330" s="18">
        <v>1280</v>
      </c>
      <c r="K330" s="188">
        <f>IFERROR(VLOOKUP(一覧[[#This Row],[品番]],'202211価格改定一覧'!B:J,9,FALSE),"-")</f>
        <v>1400</v>
      </c>
      <c r="L330" s="19" t="s">
        <v>4</v>
      </c>
      <c r="M330" s="2">
        <v>4994228030863</v>
      </c>
    </row>
    <row r="331" spans="2:13" s="20" customFormat="1" ht="21" customHeight="1">
      <c r="B331" s="21"/>
      <c r="C331" s="51">
        <v>1663</v>
      </c>
      <c r="D331" s="15" t="s">
        <v>2017</v>
      </c>
      <c r="E331" s="16" t="s">
        <v>194</v>
      </c>
      <c r="F331" s="16" t="s">
        <v>289</v>
      </c>
      <c r="G331" s="17">
        <v>14</v>
      </c>
      <c r="H331" s="17" t="s">
        <v>211</v>
      </c>
      <c r="I331" s="16" t="s">
        <v>208</v>
      </c>
      <c r="J331" s="18">
        <v>1280</v>
      </c>
      <c r="K331" s="188">
        <f>IFERROR(VLOOKUP(一覧[[#This Row],[品番]],'202211価格改定一覧'!B:J,9,FALSE),"-")</f>
        <v>1400</v>
      </c>
      <c r="L331" s="19" t="s">
        <v>4</v>
      </c>
      <c r="M331" s="2">
        <v>4994228030870</v>
      </c>
    </row>
    <row r="332" spans="2:13" s="20" customFormat="1" ht="21" customHeight="1">
      <c r="B332" s="21"/>
      <c r="C332" s="51">
        <v>1664</v>
      </c>
      <c r="D332" s="15" t="s">
        <v>2017</v>
      </c>
      <c r="E332" s="16" t="s">
        <v>194</v>
      </c>
      <c r="F332" s="16" t="s">
        <v>289</v>
      </c>
      <c r="G332" s="17">
        <v>14</v>
      </c>
      <c r="H332" s="17" t="s">
        <v>211</v>
      </c>
      <c r="I332" s="16" t="s">
        <v>2291</v>
      </c>
      <c r="J332" s="18">
        <v>1280</v>
      </c>
      <c r="K332" s="188">
        <f>IFERROR(VLOOKUP(一覧[[#This Row],[品番]],'202211価格改定一覧'!B:J,9,FALSE),"-")</f>
        <v>1400</v>
      </c>
      <c r="L332" s="19" t="s">
        <v>4</v>
      </c>
      <c r="M332" s="2">
        <v>4994228030887</v>
      </c>
    </row>
    <row r="333" spans="2:13" s="20" customFormat="1" ht="21" customHeight="1">
      <c r="B333" s="21"/>
      <c r="C333" s="51">
        <v>1665</v>
      </c>
      <c r="D333" s="15" t="s">
        <v>2017</v>
      </c>
      <c r="E333" s="16" t="s">
        <v>233</v>
      </c>
      <c r="F333" s="16" t="s">
        <v>289</v>
      </c>
      <c r="G333" s="17">
        <v>14</v>
      </c>
      <c r="H333" s="17" t="s">
        <v>234</v>
      </c>
      <c r="I333" s="16" t="s">
        <v>209</v>
      </c>
      <c r="J333" s="18">
        <v>1280</v>
      </c>
      <c r="K333" s="188">
        <f>IFERROR(VLOOKUP(一覧[[#This Row],[品番]],'202211価格改定一覧'!B:J,9,FALSE),"-")</f>
        <v>1400</v>
      </c>
      <c r="L333" s="19" t="s">
        <v>4</v>
      </c>
      <c r="M333" s="2">
        <v>4994228029508</v>
      </c>
    </row>
    <row r="334" spans="2:13" s="20" customFormat="1" ht="21" customHeight="1">
      <c r="B334" s="21"/>
      <c r="C334" s="51">
        <v>1666</v>
      </c>
      <c r="D334" s="15" t="s">
        <v>2017</v>
      </c>
      <c r="E334" s="16" t="s">
        <v>200</v>
      </c>
      <c r="F334" s="16" t="s">
        <v>291</v>
      </c>
      <c r="G334" s="17">
        <v>14</v>
      </c>
      <c r="H334" s="17" t="s">
        <v>215</v>
      </c>
      <c r="I334" s="16" t="s">
        <v>236</v>
      </c>
      <c r="J334" s="18">
        <v>1280</v>
      </c>
      <c r="K334" s="188">
        <f>IFERROR(VLOOKUP(一覧[[#This Row],[品番]],'202211価格改定一覧'!B:J,9,FALSE),"-")</f>
        <v>1400</v>
      </c>
      <c r="L334" s="19" t="s">
        <v>4</v>
      </c>
      <c r="M334" s="2">
        <v>4994228029515</v>
      </c>
    </row>
    <row r="335" spans="2:13" s="20" customFormat="1" ht="21" customHeight="1">
      <c r="B335" s="21"/>
      <c r="C335" s="51">
        <v>1667</v>
      </c>
      <c r="D335" s="15" t="s">
        <v>2017</v>
      </c>
      <c r="E335" s="16" t="s">
        <v>293</v>
      </c>
      <c r="F335" s="16" t="s">
        <v>289</v>
      </c>
      <c r="G335" s="17">
        <v>14</v>
      </c>
      <c r="H335" s="17" t="s">
        <v>215</v>
      </c>
      <c r="I335" s="16" t="s">
        <v>204</v>
      </c>
      <c r="J335" s="18">
        <v>1280</v>
      </c>
      <c r="K335" s="188">
        <f>IFERROR(VLOOKUP(一覧[[#This Row],[品番]],'202211価格改定一覧'!B:J,9,FALSE),"-")</f>
        <v>1400</v>
      </c>
      <c r="L335" s="19" t="s">
        <v>4</v>
      </c>
      <c r="M335" s="2">
        <v>4994228029522</v>
      </c>
    </row>
    <row r="336" spans="2:13" s="20" customFormat="1" ht="21" customHeight="1">
      <c r="B336" s="21"/>
      <c r="C336" s="51">
        <v>1668</v>
      </c>
      <c r="D336" s="15" t="s">
        <v>2017</v>
      </c>
      <c r="E336" s="16" t="s">
        <v>200</v>
      </c>
      <c r="F336" s="16" t="s">
        <v>222</v>
      </c>
      <c r="G336" s="17">
        <v>30</v>
      </c>
      <c r="H336" s="17" t="s">
        <v>223</v>
      </c>
      <c r="I336" s="16" t="s">
        <v>212</v>
      </c>
      <c r="J336" s="18">
        <v>1200</v>
      </c>
      <c r="K336" s="188">
        <f>IFERROR(VLOOKUP(一覧[[#This Row],[品番]],'202211価格改定一覧'!B:J,9,FALSE),"-")</f>
        <v>1400</v>
      </c>
      <c r="L336" s="19" t="s">
        <v>4</v>
      </c>
      <c r="M336" s="2">
        <v>3287570044628</v>
      </c>
    </row>
    <row r="337" spans="2:13" s="20" customFormat="1" ht="21" customHeight="1">
      <c r="B337" s="21"/>
      <c r="C337" s="51">
        <v>1669</v>
      </c>
      <c r="D337" s="15" t="s">
        <v>2017</v>
      </c>
      <c r="E337" s="16" t="s">
        <v>227</v>
      </c>
      <c r="F337" s="16" t="s">
        <v>222</v>
      </c>
      <c r="G337" s="17">
        <v>30</v>
      </c>
      <c r="H337" s="17" t="s">
        <v>228</v>
      </c>
      <c r="I337" s="16" t="s">
        <v>209</v>
      </c>
      <c r="J337" s="18">
        <v>1200</v>
      </c>
      <c r="K337" s="188">
        <f>IFERROR(VLOOKUP(一覧[[#This Row],[品番]],'202211価格改定一覧'!B:J,9,FALSE),"-")</f>
        <v>1400</v>
      </c>
      <c r="L337" s="19" t="s">
        <v>4</v>
      </c>
      <c r="M337" s="2">
        <v>3287570044079</v>
      </c>
    </row>
    <row r="338" spans="2:13" s="20" customFormat="1" ht="21" customHeight="1">
      <c r="B338" s="14" t="s">
        <v>2190</v>
      </c>
      <c r="C338" s="51">
        <v>1670</v>
      </c>
      <c r="D338" s="15" t="s">
        <v>2017</v>
      </c>
      <c r="E338" s="16" t="s">
        <v>2194</v>
      </c>
      <c r="F338" s="16" t="s">
        <v>2195</v>
      </c>
      <c r="G338" s="17">
        <v>30</v>
      </c>
      <c r="H338" s="17" t="s">
        <v>211</v>
      </c>
      <c r="I338" s="16" t="s">
        <v>2196</v>
      </c>
      <c r="J338" s="18">
        <v>1200</v>
      </c>
      <c r="K338" s="188">
        <f>IFERROR(VLOOKUP(一覧[[#This Row],[品番]],'202211価格改定一覧'!B:J,9,FALSE),"-")</f>
        <v>1400</v>
      </c>
      <c r="L338" s="19" t="s">
        <v>4</v>
      </c>
      <c r="M338" s="2">
        <v>3287570044888</v>
      </c>
    </row>
    <row r="339" spans="2:13" s="20" customFormat="1" ht="21" customHeight="1">
      <c r="B339" s="21"/>
      <c r="C339" s="51">
        <v>1671</v>
      </c>
      <c r="D339" s="15" t="s">
        <v>2017</v>
      </c>
      <c r="E339" s="16" t="s">
        <v>233</v>
      </c>
      <c r="F339" s="16" t="s">
        <v>230</v>
      </c>
      <c r="G339" s="17">
        <v>30</v>
      </c>
      <c r="H339" s="17" t="s">
        <v>234</v>
      </c>
      <c r="I339" s="16" t="s">
        <v>235</v>
      </c>
      <c r="J339" s="18">
        <v>1200</v>
      </c>
      <c r="K339" s="188">
        <f>IFERROR(VLOOKUP(一覧[[#This Row],[品番]],'202211価格改定一覧'!B:J,9,FALSE),"-")</f>
        <v>1400</v>
      </c>
      <c r="L339" s="19" t="s">
        <v>4</v>
      </c>
      <c r="M339" s="2">
        <v>3287570044109</v>
      </c>
    </row>
    <row r="340" spans="2:13" s="20" customFormat="1" ht="21" customHeight="1">
      <c r="B340" s="21"/>
      <c r="C340" s="51">
        <v>1672</v>
      </c>
      <c r="D340" s="15" t="s">
        <v>2017</v>
      </c>
      <c r="E340" s="16" t="s">
        <v>200</v>
      </c>
      <c r="F340" s="16" t="s">
        <v>230</v>
      </c>
      <c r="G340" s="17">
        <v>30</v>
      </c>
      <c r="H340" s="17" t="s">
        <v>211</v>
      </c>
      <c r="I340" s="16" t="s">
        <v>236</v>
      </c>
      <c r="J340" s="18">
        <v>1200</v>
      </c>
      <c r="K340" s="188">
        <f>IFERROR(VLOOKUP(一覧[[#This Row],[品番]],'202211価格改定一覧'!B:J,9,FALSE),"-")</f>
        <v>1400</v>
      </c>
      <c r="L340" s="19" t="s">
        <v>4</v>
      </c>
      <c r="M340" s="2">
        <v>3287570044024</v>
      </c>
    </row>
    <row r="341" spans="2:13" s="20" customFormat="1" ht="21" customHeight="1">
      <c r="B341" s="21"/>
      <c r="C341" s="51">
        <v>1673</v>
      </c>
      <c r="D341" s="15" t="s">
        <v>2017</v>
      </c>
      <c r="E341" s="16" t="s">
        <v>200</v>
      </c>
      <c r="F341" s="16" t="s">
        <v>238</v>
      </c>
      <c r="G341" s="17">
        <v>30</v>
      </c>
      <c r="H341" s="17" t="s">
        <v>234</v>
      </c>
      <c r="I341" s="16" t="s">
        <v>220</v>
      </c>
      <c r="J341" s="18">
        <v>1200</v>
      </c>
      <c r="K341" s="188">
        <f>IFERROR(VLOOKUP(一覧[[#This Row],[品番]],'202211価格改定一覧'!B:J,9,FALSE),"-")</f>
        <v>1400</v>
      </c>
      <c r="L341" s="19" t="s">
        <v>4</v>
      </c>
      <c r="M341" s="2">
        <v>3287570044734</v>
      </c>
    </row>
    <row r="342" spans="2:13" s="20" customFormat="1" ht="21" customHeight="1">
      <c r="B342" s="21"/>
      <c r="C342" s="51">
        <v>1674</v>
      </c>
      <c r="D342" s="15" t="s">
        <v>2017</v>
      </c>
      <c r="E342" s="16" t="s">
        <v>200</v>
      </c>
      <c r="F342" s="16" t="s">
        <v>230</v>
      </c>
      <c r="G342" s="17">
        <v>30</v>
      </c>
      <c r="H342" s="17" t="s">
        <v>215</v>
      </c>
      <c r="I342" s="16" t="s">
        <v>239</v>
      </c>
      <c r="J342" s="18">
        <v>1200</v>
      </c>
      <c r="K342" s="188">
        <f>IFERROR(VLOOKUP(一覧[[#This Row],[品番]],'202211価格改定一覧'!B:J,9,FALSE),"-")</f>
        <v>1400</v>
      </c>
      <c r="L342" s="19" t="s">
        <v>4</v>
      </c>
      <c r="M342" s="2">
        <v>3287570044055</v>
      </c>
    </row>
    <row r="343" spans="2:13" s="20" customFormat="1" ht="21" customHeight="1">
      <c r="B343" s="21"/>
      <c r="C343" s="51">
        <v>1675</v>
      </c>
      <c r="D343" s="15" t="s">
        <v>2017</v>
      </c>
      <c r="E343" s="16" t="s">
        <v>233</v>
      </c>
      <c r="F343" s="16" t="s">
        <v>222</v>
      </c>
      <c r="G343" s="17">
        <v>30</v>
      </c>
      <c r="H343" s="17" t="s">
        <v>215</v>
      </c>
      <c r="I343" s="16" t="s">
        <v>240</v>
      </c>
      <c r="J343" s="18">
        <v>1200</v>
      </c>
      <c r="K343" s="188">
        <f>IFERROR(VLOOKUP(一覧[[#This Row],[品番]],'202211価格改定一覧'!B:J,9,FALSE),"-")</f>
        <v>1400</v>
      </c>
      <c r="L343" s="19" t="s">
        <v>4</v>
      </c>
      <c r="M343" s="2">
        <v>3287570044437</v>
      </c>
    </row>
    <row r="344" spans="2:13" s="20" customFormat="1" ht="21" customHeight="1">
      <c r="B344" s="21"/>
      <c r="C344" s="51">
        <v>1676</v>
      </c>
      <c r="D344" s="15" t="s">
        <v>2017</v>
      </c>
      <c r="E344" s="16" t="s">
        <v>200</v>
      </c>
      <c r="F344" s="16" t="s">
        <v>222</v>
      </c>
      <c r="G344" s="17">
        <v>30</v>
      </c>
      <c r="H344" s="17" t="s">
        <v>234</v>
      </c>
      <c r="I344" s="16" t="s">
        <v>241</v>
      </c>
      <c r="J344" s="18">
        <v>1200</v>
      </c>
      <c r="K344" s="188">
        <f>IFERROR(VLOOKUP(一覧[[#This Row],[品番]],'202211価格改定一覧'!B:J,9,FALSE),"-")</f>
        <v>1400</v>
      </c>
      <c r="L344" s="19" t="s">
        <v>4</v>
      </c>
      <c r="M344" s="2">
        <v>3287570044253</v>
      </c>
    </row>
    <row r="345" spans="2:13" s="20" customFormat="1" ht="21" customHeight="1">
      <c r="B345" s="21"/>
      <c r="C345" s="51">
        <v>1677</v>
      </c>
      <c r="D345" s="15" t="s">
        <v>2017</v>
      </c>
      <c r="E345" s="16" t="s">
        <v>200</v>
      </c>
      <c r="F345" s="16" t="s">
        <v>222</v>
      </c>
      <c r="G345" s="17">
        <v>30</v>
      </c>
      <c r="H345" s="17" t="s">
        <v>215</v>
      </c>
      <c r="I345" s="16" t="s">
        <v>204</v>
      </c>
      <c r="J345" s="18">
        <v>1200</v>
      </c>
      <c r="K345" s="188">
        <f>IFERROR(VLOOKUP(一覧[[#This Row],[品番]],'202211価格改定一覧'!B:J,9,FALSE),"-")</f>
        <v>1400</v>
      </c>
      <c r="L345" s="19" t="s">
        <v>4</v>
      </c>
      <c r="M345" s="2">
        <v>3287570044482</v>
      </c>
    </row>
    <row r="346" spans="2:13" s="20" customFormat="1" ht="21" customHeight="1">
      <c r="B346" s="14" t="s">
        <v>2275</v>
      </c>
      <c r="C346" s="51">
        <v>1678</v>
      </c>
      <c r="D346" s="15" t="s">
        <v>2017</v>
      </c>
      <c r="E346" s="16" t="s">
        <v>200</v>
      </c>
      <c r="F346" s="16" t="s">
        <v>230</v>
      </c>
      <c r="G346" s="17">
        <v>30</v>
      </c>
      <c r="H346" s="17" t="s">
        <v>234</v>
      </c>
      <c r="I346" s="16" t="s">
        <v>243</v>
      </c>
      <c r="J346" s="18">
        <v>1200</v>
      </c>
      <c r="K346" s="188">
        <f>IFERROR(VLOOKUP(一覧[[#This Row],[品番]],'202211価格改定一覧'!B:J,9,FALSE),"-")</f>
        <v>1400</v>
      </c>
      <c r="L346" s="19" t="s">
        <v>4</v>
      </c>
      <c r="M346" s="2">
        <v>3287570044536</v>
      </c>
    </row>
    <row r="347" spans="2:13" s="20" customFormat="1" ht="21" customHeight="1">
      <c r="B347" s="21"/>
      <c r="C347" s="51">
        <v>1679</v>
      </c>
      <c r="D347" s="15" t="s">
        <v>2017</v>
      </c>
      <c r="E347" s="16" t="s">
        <v>200</v>
      </c>
      <c r="F347" s="16" t="s">
        <v>222</v>
      </c>
      <c r="G347" s="17">
        <v>30</v>
      </c>
      <c r="H347" s="17" t="s">
        <v>234</v>
      </c>
      <c r="I347" s="16" t="s">
        <v>244</v>
      </c>
      <c r="J347" s="18">
        <v>1200</v>
      </c>
      <c r="K347" s="188">
        <f>IFERROR(VLOOKUP(一覧[[#This Row],[品番]],'202211価格改定一覧'!B:J,9,FALSE),"-")</f>
        <v>1400</v>
      </c>
      <c r="L347" s="19" t="s">
        <v>4</v>
      </c>
      <c r="M347" s="2">
        <v>3287570044130</v>
      </c>
    </row>
    <row r="348" spans="2:13" s="20" customFormat="1" ht="21" customHeight="1">
      <c r="B348" s="21"/>
      <c r="C348" s="51">
        <v>1680</v>
      </c>
      <c r="D348" s="15" t="s">
        <v>2017</v>
      </c>
      <c r="E348" s="16" t="s">
        <v>200</v>
      </c>
      <c r="F348" s="16" t="s">
        <v>277</v>
      </c>
      <c r="G348" s="17">
        <v>25</v>
      </c>
      <c r="H348" s="17" t="s">
        <v>215</v>
      </c>
      <c r="I348" s="16" t="s">
        <v>278</v>
      </c>
      <c r="J348" s="18">
        <v>480</v>
      </c>
      <c r="K348" s="188" t="str">
        <f>IFERROR(VLOOKUP(一覧[[#This Row],[品番]],'202211価格改定一覧'!B:J,9,FALSE),"-")</f>
        <v>-</v>
      </c>
      <c r="L348" s="19" t="s">
        <v>4</v>
      </c>
      <c r="M348" s="2">
        <v>4994228029584</v>
      </c>
    </row>
    <row r="349" spans="2:13" s="20" customFormat="1" ht="21" customHeight="1">
      <c r="B349" s="21"/>
      <c r="C349" s="51">
        <v>1681</v>
      </c>
      <c r="D349" s="15" t="s">
        <v>2017</v>
      </c>
      <c r="E349" s="16" t="s">
        <v>200</v>
      </c>
      <c r="F349" s="16" t="s">
        <v>277</v>
      </c>
      <c r="G349" s="17">
        <v>25</v>
      </c>
      <c r="H349" s="17" t="s">
        <v>211</v>
      </c>
      <c r="I349" s="16" t="s">
        <v>279</v>
      </c>
      <c r="J349" s="18">
        <v>480</v>
      </c>
      <c r="K349" s="188" t="str">
        <f>IFERROR(VLOOKUP(一覧[[#This Row],[品番]],'202211価格改定一覧'!B:J,9,FALSE),"-")</f>
        <v>-</v>
      </c>
      <c r="L349" s="19" t="s">
        <v>4</v>
      </c>
      <c r="M349" s="2">
        <v>4994228029591</v>
      </c>
    </row>
    <row r="350" spans="2:13" s="20" customFormat="1" ht="21" customHeight="1">
      <c r="B350" s="21"/>
      <c r="C350" s="51">
        <v>1682</v>
      </c>
      <c r="D350" s="15" t="s">
        <v>2017</v>
      </c>
      <c r="E350" s="16" t="s">
        <v>200</v>
      </c>
      <c r="F350" s="16" t="s">
        <v>277</v>
      </c>
      <c r="G350" s="17">
        <v>25</v>
      </c>
      <c r="H350" s="17" t="s">
        <v>211</v>
      </c>
      <c r="I350" s="16" t="s">
        <v>201</v>
      </c>
      <c r="J350" s="18">
        <v>480</v>
      </c>
      <c r="K350" s="188" t="str">
        <f>IFERROR(VLOOKUP(一覧[[#This Row],[品番]],'202211価格改定一覧'!B:J,9,FALSE),"-")</f>
        <v>-</v>
      </c>
      <c r="L350" s="19" t="s">
        <v>4</v>
      </c>
      <c r="M350" s="2">
        <v>4994228029607</v>
      </c>
    </row>
    <row r="351" spans="2:13" s="20" customFormat="1" ht="21" customHeight="1">
      <c r="B351" s="21"/>
      <c r="C351" s="51">
        <v>1683</v>
      </c>
      <c r="D351" s="15" t="s">
        <v>2017</v>
      </c>
      <c r="E351" s="16" t="s">
        <v>200</v>
      </c>
      <c r="F351" s="16" t="s">
        <v>260</v>
      </c>
      <c r="G351" s="17">
        <v>25</v>
      </c>
      <c r="H351" s="17" t="s">
        <v>211</v>
      </c>
      <c r="I351" s="16" t="s">
        <v>209</v>
      </c>
      <c r="J351" s="18">
        <v>500</v>
      </c>
      <c r="K351" s="188" t="str">
        <f>IFERROR(VLOOKUP(一覧[[#This Row],[品番]],'202211価格改定一覧'!B:J,9,FALSE),"-")</f>
        <v>-</v>
      </c>
      <c r="L351" s="19" t="s">
        <v>4</v>
      </c>
      <c r="M351" s="2">
        <v>4994228029553</v>
      </c>
    </row>
    <row r="352" spans="2:13" s="20" customFormat="1" ht="21" customHeight="1">
      <c r="B352" s="21"/>
      <c r="C352" s="51">
        <v>1684</v>
      </c>
      <c r="D352" s="15" t="s">
        <v>2017</v>
      </c>
      <c r="E352" s="16" t="s">
        <v>200</v>
      </c>
      <c r="F352" s="16" t="s">
        <v>260</v>
      </c>
      <c r="G352" s="17">
        <v>25</v>
      </c>
      <c r="H352" s="17" t="s">
        <v>215</v>
      </c>
      <c r="I352" s="16" t="s">
        <v>236</v>
      </c>
      <c r="J352" s="18">
        <v>500</v>
      </c>
      <c r="K352" s="188" t="str">
        <f>IFERROR(VLOOKUP(一覧[[#This Row],[品番]],'202211価格改定一覧'!B:J,9,FALSE),"-")</f>
        <v>-</v>
      </c>
      <c r="L352" s="19" t="s">
        <v>4</v>
      </c>
      <c r="M352" s="2">
        <v>4994228029560</v>
      </c>
    </row>
    <row r="353" spans="2:13" s="20" customFormat="1" ht="21" customHeight="1">
      <c r="B353" s="21"/>
      <c r="C353" s="51">
        <v>1685</v>
      </c>
      <c r="D353" s="15" t="s">
        <v>2017</v>
      </c>
      <c r="E353" s="16" t="s">
        <v>233</v>
      </c>
      <c r="F353" s="16" t="s">
        <v>261</v>
      </c>
      <c r="G353" s="17">
        <v>25</v>
      </c>
      <c r="H353" s="17" t="s">
        <v>215</v>
      </c>
      <c r="I353" s="16" t="s">
        <v>249</v>
      </c>
      <c r="J353" s="18">
        <v>500</v>
      </c>
      <c r="K353" s="188" t="str">
        <f>IFERROR(VLOOKUP(一覧[[#This Row],[品番]],'202211価格改定一覧'!B:J,9,FALSE),"-")</f>
        <v>-</v>
      </c>
      <c r="L353" s="19" t="s">
        <v>4</v>
      </c>
      <c r="M353" s="2">
        <v>4994228029577</v>
      </c>
    </row>
    <row r="354" spans="2:13" s="20" customFormat="1" ht="21" customHeight="1">
      <c r="B354" s="21"/>
      <c r="C354" s="51">
        <v>1686</v>
      </c>
      <c r="D354" s="15" t="s">
        <v>2017</v>
      </c>
      <c r="E354" s="16" t="s">
        <v>233</v>
      </c>
      <c r="F354" s="16" t="s">
        <v>245</v>
      </c>
      <c r="G354" s="17">
        <v>10</v>
      </c>
      <c r="H354" s="17" t="s">
        <v>215</v>
      </c>
      <c r="I354" s="16" t="s">
        <v>201</v>
      </c>
      <c r="J354" s="18">
        <v>480</v>
      </c>
      <c r="K354" s="188" t="str">
        <f>IFERROR(VLOOKUP(一覧[[#This Row],[品番]],'202211価格改定一覧'!B:J,9,FALSE),"-")</f>
        <v>-</v>
      </c>
      <c r="L354" s="19" t="s">
        <v>4</v>
      </c>
      <c r="M354" s="2" t="s">
        <v>39</v>
      </c>
    </row>
    <row r="355" spans="2:13" s="20" customFormat="1" ht="21" customHeight="1">
      <c r="B355" s="21"/>
      <c r="C355" s="51">
        <v>1687</v>
      </c>
      <c r="D355" s="15" t="s">
        <v>2017</v>
      </c>
      <c r="E355" s="16" t="s">
        <v>200</v>
      </c>
      <c r="F355" s="16" t="s">
        <v>246</v>
      </c>
      <c r="G355" s="17">
        <v>10</v>
      </c>
      <c r="H355" s="17" t="s">
        <v>215</v>
      </c>
      <c r="I355" s="16" t="s">
        <v>204</v>
      </c>
      <c r="J355" s="18">
        <v>480</v>
      </c>
      <c r="K355" s="188" t="str">
        <f>IFERROR(VLOOKUP(一覧[[#This Row],[品番]],'202211価格改定一覧'!B:J,9,FALSE),"-")</f>
        <v>-</v>
      </c>
      <c r="L355" s="19" t="s">
        <v>4</v>
      </c>
      <c r="M355" s="2" t="s">
        <v>39</v>
      </c>
    </row>
    <row r="356" spans="2:13" s="20" customFormat="1" ht="21" customHeight="1">
      <c r="B356" s="21"/>
      <c r="C356" s="51">
        <v>1688</v>
      </c>
      <c r="D356" s="15" t="s">
        <v>2017</v>
      </c>
      <c r="E356" s="16" t="s">
        <v>200</v>
      </c>
      <c r="F356" s="16" t="s">
        <v>2483</v>
      </c>
      <c r="G356" s="17">
        <v>50</v>
      </c>
      <c r="H356" s="17" t="s">
        <v>215</v>
      </c>
      <c r="I356" s="16" t="s">
        <v>253</v>
      </c>
      <c r="J356" s="18">
        <v>4800</v>
      </c>
      <c r="K356" s="188">
        <f>IFERROR(VLOOKUP(一覧[[#This Row],[品番]],'202211価格改定一覧'!B:J,9,FALSE),"-")</f>
        <v>6000</v>
      </c>
      <c r="L356" s="19" t="s">
        <v>4</v>
      </c>
      <c r="M356" s="2">
        <v>3287570114628</v>
      </c>
    </row>
    <row r="357" spans="2:13" s="20" customFormat="1" ht="21" customHeight="1">
      <c r="B357" s="21"/>
      <c r="C357" s="51">
        <v>1689</v>
      </c>
      <c r="D357" s="15" t="s">
        <v>2017</v>
      </c>
      <c r="E357" s="16" t="s">
        <v>200</v>
      </c>
      <c r="F357" s="16" t="s">
        <v>2483</v>
      </c>
      <c r="G357" s="17">
        <v>50</v>
      </c>
      <c r="H357" s="17" t="s">
        <v>215</v>
      </c>
      <c r="I357" s="16" t="s">
        <v>209</v>
      </c>
      <c r="J357" s="18">
        <v>4800</v>
      </c>
      <c r="K357" s="188">
        <f>IFERROR(VLOOKUP(一覧[[#This Row],[品番]],'202211価格改定一覧'!B:J,9,FALSE),"-")</f>
        <v>6000</v>
      </c>
      <c r="L357" s="19" t="s">
        <v>4</v>
      </c>
      <c r="M357" s="2">
        <v>3287570114079</v>
      </c>
    </row>
    <row r="358" spans="2:13" s="20" customFormat="1" ht="21" customHeight="1">
      <c r="B358" s="21"/>
      <c r="C358" s="51">
        <v>1690</v>
      </c>
      <c r="D358" s="15" t="s">
        <v>2017</v>
      </c>
      <c r="E358" s="16" t="s">
        <v>200</v>
      </c>
      <c r="F358" s="16" t="s">
        <v>2483</v>
      </c>
      <c r="G358" s="17">
        <v>50</v>
      </c>
      <c r="H358" s="17" t="s">
        <v>215</v>
      </c>
      <c r="I358" s="16" t="s">
        <v>231</v>
      </c>
      <c r="J358" s="18">
        <v>4800</v>
      </c>
      <c r="K358" s="188">
        <f>IFERROR(VLOOKUP(一覧[[#This Row],[品番]],'202211価格改定一覧'!B:J,9,FALSE),"-")</f>
        <v>6000</v>
      </c>
      <c r="L358" s="19" t="s">
        <v>4</v>
      </c>
      <c r="M358" s="2">
        <v>3287570114888</v>
      </c>
    </row>
    <row r="359" spans="2:13" s="20" customFormat="1" ht="21" customHeight="1">
      <c r="B359" s="21"/>
      <c r="C359" s="51">
        <v>1691</v>
      </c>
      <c r="D359" s="15" t="s">
        <v>2017</v>
      </c>
      <c r="E359" s="16" t="s">
        <v>264</v>
      </c>
      <c r="F359" s="16" t="s">
        <v>2483</v>
      </c>
      <c r="G359" s="17">
        <v>50</v>
      </c>
      <c r="H359" s="17" t="s">
        <v>215</v>
      </c>
      <c r="I359" s="16" t="s">
        <v>265</v>
      </c>
      <c r="J359" s="18">
        <v>4800</v>
      </c>
      <c r="K359" s="188">
        <f>IFERROR(VLOOKUP(一覧[[#This Row],[品番]],'202211価格改定一覧'!B:J,9,FALSE),"-")</f>
        <v>6000</v>
      </c>
      <c r="L359" s="19" t="s">
        <v>4</v>
      </c>
      <c r="M359" s="2">
        <v>3287570114109</v>
      </c>
    </row>
    <row r="360" spans="2:13" s="20" customFormat="1" ht="21" customHeight="1">
      <c r="B360" s="21"/>
      <c r="C360" s="51">
        <v>1692</v>
      </c>
      <c r="D360" s="15" t="s">
        <v>2017</v>
      </c>
      <c r="E360" s="16" t="s">
        <v>200</v>
      </c>
      <c r="F360" s="16" t="s">
        <v>2483</v>
      </c>
      <c r="G360" s="17">
        <v>50</v>
      </c>
      <c r="H360" s="17" t="s">
        <v>215</v>
      </c>
      <c r="I360" s="16" t="s">
        <v>266</v>
      </c>
      <c r="J360" s="18">
        <v>4800</v>
      </c>
      <c r="K360" s="188">
        <f>IFERROR(VLOOKUP(一覧[[#This Row],[品番]],'202211価格改定一覧'!B:J,9,FALSE),"-")</f>
        <v>6000</v>
      </c>
      <c r="L360" s="19" t="s">
        <v>4</v>
      </c>
      <c r="M360" s="2">
        <v>3287570114024</v>
      </c>
    </row>
    <row r="361" spans="2:13" s="20" customFormat="1" ht="21" customHeight="1">
      <c r="B361" s="21"/>
      <c r="C361" s="51">
        <v>1693</v>
      </c>
      <c r="D361" s="15" t="s">
        <v>2017</v>
      </c>
      <c r="E361" s="16" t="s">
        <v>264</v>
      </c>
      <c r="F361" s="16" t="s">
        <v>2483</v>
      </c>
      <c r="G361" s="17">
        <v>50</v>
      </c>
      <c r="H361" s="17" t="s">
        <v>267</v>
      </c>
      <c r="I361" s="16" t="s">
        <v>268</v>
      </c>
      <c r="J361" s="18">
        <v>4800</v>
      </c>
      <c r="K361" s="188">
        <f>IFERROR(VLOOKUP(一覧[[#This Row],[品番]],'202211価格改定一覧'!B:J,9,FALSE),"-")</f>
        <v>6000</v>
      </c>
      <c r="L361" s="19" t="s">
        <v>4</v>
      </c>
      <c r="M361" s="2">
        <v>3287570114734</v>
      </c>
    </row>
    <row r="362" spans="2:13" s="20" customFormat="1" ht="21" customHeight="1">
      <c r="B362" s="21"/>
      <c r="C362" s="51">
        <v>1694</v>
      </c>
      <c r="D362" s="15" t="s">
        <v>2017</v>
      </c>
      <c r="E362" s="16" t="s">
        <v>200</v>
      </c>
      <c r="F362" s="16" t="s">
        <v>2483</v>
      </c>
      <c r="G362" s="17">
        <v>50</v>
      </c>
      <c r="H362" s="17" t="s">
        <v>215</v>
      </c>
      <c r="I362" s="16" t="s">
        <v>239</v>
      </c>
      <c r="J362" s="18">
        <v>4800</v>
      </c>
      <c r="K362" s="188">
        <f>IFERROR(VLOOKUP(一覧[[#This Row],[品番]],'202211価格改定一覧'!B:J,9,FALSE),"-")</f>
        <v>6000</v>
      </c>
      <c r="L362" s="19" t="s">
        <v>4</v>
      </c>
      <c r="M362" s="2">
        <v>3287570114055</v>
      </c>
    </row>
    <row r="363" spans="2:13" s="20" customFormat="1" ht="21" customHeight="1">
      <c r="B363" s="21"/>
      <c r="C363" s="51">
        <v>1695</v>
      </c>
      <c r="D363" s="15" t="s">
        <v>2017</v>
      </c>
      <c r="E363" s="16" t="s">
        <v>200</v>
      </c>
      <c r="F363" s="16" t="s">
        <v>2483</v>
      </c>
      <c r="G363" s="17">
        <v>50</v>
      </c>
      <c r="H363" s="17" t="s">
        <v>215</v>
      </c>
      <c r="I363" s="16" t="s">
        <v>214</v>
      </c>
      <c r="J363" s="18">
        <v>4800</v>
      </c>
      <c r="K363" s="188">
        <f>IFERROR(VLOOKUP(一覧[[#This Row],[品番]],'202211価格改定一覧'!B:J,9,FALSE),"-")</f>
        <v>6000</v>
      </c>
      <c r="L363" s="19" t="s">
        <v>4</v>
      </c>
      <c r="M363" s="2">
        <v>3287570114437</v>
      </c>
    </row>
    <row r="364" spans="2:13" s="20" customFormat="1" ht="21" customHeight="1">
      <c r="B364" s="21"/>
      <c r="C364" s="51">
        <v>1696</v>
      </c>
      <c r="D364" s="15" t="s">
        <v>2017</v>
      </c>
      <c r="E364" s="16" t="s">
        <v>200</v>
      </c>
      <c r="F364" s="16" t="s">
        <v>2483</v>
      </c>
      <c r="G364" s="17">
        <v>50</v>
      </c>
      <c r="H364" s="17" t="s">
        <v>215</v>
      </c>
      <c r="I364" s="16" t="s">
        <v>269</v>
      </c>
      <c r="J364" s="18">
        <v>4800</v>
      </c>
      <c r="K364" s="188">
        <f>IFERROR(VLOOKUP(一覧[[#This Row],[品番]],'202211価格改定一覧'!B:J,9,FALSE),"-")</f>
        <v>6000</v>
      </c>
      <c r="L364" s="19" t="s">
        <v>4</v>
      </c>
      <c r="M364" s="2">
        <v>3287570114253</v>
      </c>
    </row>
    <row r="365" spans="2:13" s="20" customFormat="1" ht="21" customHeight="1">
      <c r="B365" s="21"/>
      <c r="C365" s="51">
        <v>1697</v>
      </c>
      <c r="D365" s="15" t="s">
        <v>2017</v>
      </c>
      <c r="E365" s="16" t="s">
        <v>200</v>
      </c>
      <c r="F365" s="16" t="s">
        <v>2483</v>
      </c>
      <c r="G365" s="17">
        <v>50</v>
      </c>
      <c r="H365" s="17" t="s">
        <v>211</v>
      </c>
      <c r="I365" s="16" t="s">
        <v>204</v>
      </c>
      <c r="J365" s="18">
        <v>4800</v>
      </c>
      <c r="K365" s="188">
        <f>IFERROR(VLOOKUP(一覧[[#This Row],[品番]],'202211価格改定一覧'!B:J,9,FALSE),"-")</f>
        <v>6000</v>
      </c>
      <c r="L365" s="19" t="s">
        <v>4</v>
      </c>
      <c r="M365" s="2">
        <v>3287570114482</v>
      </c>
    </row>
    <row r="366" spans="2:13" s="20" customFormat="1" ht="21" customHeight="1">
      <c r="B366" s="21"/>
      <c r="C366" s="51">
        <v>1698</v>
      </c>
      <c r="D366" s="15" t="s">
        <v>2017</v>
      </c>
      <c r="E366" s="16" t="s">
        <v>200</v>
      </c>
      <c r="F366" s="16" t="s">
        <v>2484</v>
      </c>
      <c r="G366" s="17">
        <v>50</v>
      </c>
      <c r="H366" s="17" t="s">
        <v>270</v>
      </c>
      <c r="I366" s="16" t="s">
        <v>271</v>
      </c>
      <c r="J366" s="18">
        <v>4800</v>
      </c>
      <c r="K366" s="188">
        <f>IFERROR(VLOOKUP(一覧[[#This Row],[品番]],'202211価格改定一覧'!B:J,9,FALSE),"-")</f>
        <v>6000</v>
      </c>
      <c r="L366" s="19" t="s">
        <v>4</v>
      </c>
      <c r="M366" s="2">
        <v>3287570114536</v>
      </c>
    </row>
    <row r="367" spans="2:13" s="20" customFormat="1" ht="21" customHeight="1">
      <c r="B367" s="21"/>
      <c r="C367" s="51">
        <v>1699</v>
      </c>
      <c r="D367" s="15" t="s">
        <v>2017</v>
      </c>
      <c r="E367" s="16" t="s">
        <v>200</v>
      </c>
      <c r="F367" s="16" t="s">
        <v>2483</v>
      </c>
      <c r="G367" s="17">
        <v>50</v>
      </c>
      <c r="H367" s="17" t="s">
        <v>215</v>
      </c>
      <c r="I367" s="16" t="s">
        <v>272</v>
      </c>
      <c r="J367" s="18">
        <v>4800</v>
      </c>
      <c r="K367" s="188">
        <f>IFERROR(VLOOKUP(一覧[[#This Row],[品番]],'202211価格改定一覧'!B:J,9,FALSE),"-")</f>
        <v>6000</v>
      </c>
      <c r="L367" s="19" t="s">
        <v>4</v>
      </c>
      <c r="M367" s="2">
        <v>3287570114130</v>
      </c>
    </row>
    <row r="368" spans="2:13" s="20" customFormat="1" ht="21" customHeight="1">
      <c r="B368" s="21"/>
      <c r="C368" s="51">
        <v>1706</v>
      </c>
      <c r="D368" s="15" t="s">
        <v>2017</v>
      </c>
      <c r="E368" s="16" t="s">
        <v>492</v>
      </c>
      <c r="F368" s="16" t="s">
        <v>292</v>
      </c>
      <c r="G368" s="17">
        <v>100</v>
      </c>
      <c r="H368" s="17" t="s">
        <v>215</v>
      </c>
      <c r="I368" s="16" t="s">
        <v>494</v>
      </c>
      <c r="J368" s="93">
        <v>4800</v>
      </c>
      <c r="K368" s="188">
        <f>IFERROR(VLOOKUP(一覧[[#This Row],[品番]],'202211価格改定一覧'!B:J,9,FALSE),"-")</f>
        <v>6000</v>
      </c>
      <c r="L368" s="19" t="s">
        <v>4</v>
      </c>
      <c r="M368" s="2">
        <v>3287570620228</v>
      </c>
    </row>
    <row r="369" spans="2:13" s="20" customFormat="1" ht="21" customHeight="1">
      <c r="B369" s="21" t="s">
        <v>1778</v>
      </c>
      <c r="C369" s="51">
        <v>1707</v>
      </c>
      <c r="D369" s="15" t="s">
        <v>2017</v>
      </c>
      <c r="E369" s="16" t="s">
        <v>492</v>
      </c>
      <c r="F369" s="16" t="s">
        <v>292</v>
      </c>
      <c r="G369" s="17">
        <v>100</v>
      </c>
      <c r="H369" s="17" t="s">
        <v>270</v>
      </c>
      <c r="I369" s="16" t="s">
        <v>501</v>
      </c>
      <c r="J369" s="18">
        <v>4500</v>
      </c>
      <c r="K369" s="188" t="str">
        <f>IFERROR(VLOOKUP(一覧[[#This Row],[品番]],'202211価格改定一覧'!B:J,9,FALSE),"-")</f>
        <v>-</v>
      </c>
      <c r="L369" s="19" t="s">
        <v>4</v>
      </c>
      <c r="M369" s="2">
        <v>3287570620921</v>
      </c>
    </row>
    <row r="370" spans="2:13" s="20" customFormat="1" ht="21" customHeight="1">
      <c r="B370" s="21"/>
      <c r="C370" s="51">
        <v>1708</v>
      </c>
      <c r="D370" s="15" t="s">
        <v>2017</v>
      </c>
      <c r="E370" s="16" t="s">
        <v>492</v>
      </c>
      <c r="F370" s="16" t="s">
        <v>292</v>
      </c>
      <c r="G370" s="17">
        <v>100</v>
      </c>
      <c r="H370" s="17" t="s">
        <v>215</v>
      </c>
      <c r="I370" s="16" t="s">
        <v>497</v>
      </c>
      <c r="J370" s="93">
        <v>4800</v>
      </c>
      <c r="K370" s="188">
        <f>IFERROR(VLOOKUP(一覧[[#This Row],[品番]],'202211価格改定一覧'!B:J,9,FALSE),"-")</f>
        <v>6000</v>
      </c>
      <c r="L370" s="19" t="s">
        <v>4</v>
      </c>
      <c r="M370" s="2">
        <v>3287570620723</v>
      </c>
    </row>
    <row r="371" spans="2:13" s="20" customFormat="1" ht="21" customHeight="1">
      <c r="B371" s="21"/>
      <c r="C371" s="51">
        <v>1709</v>
      </c>
      <c r="D371" s="15" t="s">
        <v>2017</v>
      </c>
      <c r="E371" s="16" t="s">
        <v>492</v>
      </c>
      <c r="F371" s="16" t="s">
        <v>292</v>
      </c>
      <c r="G371" s="17">
        <v>100</v>
      </c>
      <c r="H371" s="17" t="s">
        <v>215</v>
      </c>
      <c r="I371" s="16" t="s">
        <v>502</v>
      </c>
      <c r="J371" s="93">
        <v>4800</v>
      </c>
      <c r="K371" s="188">
        <f>IFERROR(VLOOKUP(一覧[[#This Row],[品番]],'202211価格改定一覧'!B:J,9,FALSE),"-")</f>
        <v>6000</v>
      </c>
      <c r="L371" s="19" t="s">
        <v>4</v>
      </c>
      <c r="M371" s="2">
        <v>3287570620426</v>
      </c>
    </row>
    <row r="372" spans="2:13" s="20" customFormat="1" ht="21" customHeight="1">
      <c r="B372" s="21"/>
      <c r="C372" s="51">
        <v>1710</v>
      </c>
      <c r="D372" s="15" t="s">
        <v>2017</v>
      </c>
      <c r="E372" s="16" t="s">
        <v>503</v>
      </c>
      <c r="F372" s="16" t="s">
        <v>504</v>
      </c>
      <c r="G372" s="17">
        <v>100</v>
      </c>
      <c r="H372" s="17" t="s">
        <v>211</v>
      </c>
      <c r="I372" s="16" t="s">
        <v>499</v>
      </c>
      <c r="J372" s="93">
        <v>4800</v>
      </c>
      <c r="K372" s="188">
        <f>IFERROR(VLOOKUP(一覧[[#This Row],[品番]],'202211価格改定一覧'!B:J,9,FALSE),"-")</f>
        <v>6000</v>
      </c>
      <c r="L372" s="19" t="s">
        <v>4</v>
      </c>
      <c r="M372" s="2">
        <v>3287570621027</v>
      </c>
    </row>
    <row r="373" spans="2:13" s="20" customFormat="1" ht="21" customHeight="1">
      <c r="B373" s="21"/>
      <c r="C373" s="51">
        <v>1711</v>
      </c>
      <c r="D373" s="15" t="s">
        <v>2017</v>
      </c>
      <c r="E373" s="16" t="s">
        <v>492</v>
      </c>
      <c r="F373" s="16" t="s">
        <v>292</v>
      </c>
      <c r="G373" s="17">
        <v>100</v>
      </c>
      <c r="H373" s="17" t="s">
        <v>215</v>
      </c>
      <c r="I373" s="16" t="s">
        <v>500</v>
      </c>
      <c r="J373" s="93">
        <v>4800</v>
      </c>
      <c r="K373" s="188">
        <f>IFERROR(VLOOKUP(一覧[[#This Row],[品番]],'202211価格改定一覧'!B:J,9,FALSE),"-")</f>
        <v>6000</v>
      </c>
      <c r="L373" s="19" t="s">
        <v>4</v>
      </c>
      <c r="M373" s="2">
        <v>3287570620327</v>
      </c>
    </row>
    <row r="374" spans="2:13" s="20" customFormat="1" ht="21" customHeight="1">
      <c r="B374" s="21"/>
      <c r="C374" s="51">
        <v>1713</v>
      </c>
      <c r="D374" s="15" t="s">
        <v>2017</v>
      </c>
      <c r="E374" s="16" t="s">
        <v>492</v>
      </c>
      <c r="F374" s="16" t="s">
        <v>493</v>
      </c>
      <c r="G374" s="17">
        <v>200</v>
      </c>
      <c r="H374" s="17" t="s">
        <v>215</v>
      </c>
      <c r="I374" s="16" t="s">
        <v>494</v>
      </c>
      <c r="J374" s="18">
        <v>2000</v>
      </c>
      <c r="K374" s="188" t="str">
        <f>IFERROR(VLOOKUP(一覧[[#This Row],[品番]],'202211価格改定一覧'!B:J,9,FALSE),"-")</f>
        <v>-</v>
      </c>
      <c r="L374" s="19" t="s">
        <v>4</v>
      </c>
      <c r="M374" s="2">
        <v>3287570620235</v>
      </c>
    </row>
    <row r="375" spans="2:13" s="20" customFormat="1" ht="21" customHeight="1">
      <c r="B375" s="21"/>
      <c r="C375" s="51">
        <v>1714</v>
      </c>
      <c r="D375" s="15" t="s">
        <v>2017</v>
      </c>
      <c r="E375" s="16" t="s">
        <v>492</v>
      </c>
      <c r="F375" s="16" t="s">
        <v>495</v>
      </c>
      <c r="G375" s="17">
        <v>200</v>
      </c>
      <c r="H375" s="17" t="s">
        <v>215</v>
      </c>
      <c r="I375" s="16" t="s">
        <v>496</v>
      </c>
      <c r="J375" s="18">
        <v>2000</v>
      </c>
      <c r="K375" s="188" t="str">
        <f>IFERROR(VLOOKUP(一覧[[#This Row],[品番]],'202211価格改定一覧'!B:J,9,FALSE),"-")</f>
        <v>-</v>
      </c>
      <c r="L375" s="19" t="s">
        <v>4</v>
      </c>
      <c r="M375" s="2">
        <v>3287570620938</v>
      </c>
    </row>
    <row r="376" spans="2:13" s="20" customFormat="1" ht="21" customHeight="1">
      <c r="B376" s="21"/>
      <c r="C376" s="51">
        <v>1715</v>
      </c>
      <c r="D376" s="15" t="s">
        <v>2017</v>
      </c>
      <c r="E376" s="16" t="s">
        <v>492</v>
      </c>
      <c r="F376" s="16" t="s">
        <v>493</v>
      </c>
      <c r="G376" s="17">
        <v>200</v>
      </c>
      <c r="H376" s="17" t="s">
        <v>215</v>
      </c>
      <c r="I376" s="16" t="s">
        <v>497</v>
      </c>
      <c r="J376" s="18">
        <v>2000</v>
      </c>
      <c r="K376" s="188" t="str">
        <f>IFERROR(VLOOKUP(一覧[[#This Row],[品番]],'202211価格改定一覧'!B:J,9,FALSE),"-")</f>
        <v>-</v>
      </c>
      <c r="L376" s="19" t="s">
        <v>4</v>
      </c>
      <c r="M376" s="2">
        <v>3287570620730</v>
      </c>
    </row>
    <row r="377" spans="2:13" s="20" customFormat="1" ht="21" customHeight="1">
      <c r="B377" s="21"/>
      <c r="C377" s="51">
        <v>1716</v>
      </c>
      <c r="D377" s="15" t="s">
        <v>2017</v>
      </c>
      <c r="E377" s="16" t="s">
        <v>492</v>
      </c>
      <c r="F377" s="16" t="s">
        <v>493</v>
      </c>
      <c r="G377" s="17">
        <v>200</v>
      </c>
      <c r="H377" s="17" t="s">
        <v>215</v>
      </c>
      <c r="I377" s="16" t="s">
        <v>498</v>
      </c>
      <c r="J377" s="18">
        <v>2000</v>
      </c>
      <c r="K377" s="188" t="str">
        <f>IFERROR(VLOOKUP(一覧[[#This Row],[品番]],'202211価格改定一覧'!B:J,9,FALSE),"-")</f>
        <v>-</v>
      </c>
      <c r="L377" s="19" t="s">
        <v>4</v>
      </c>
      <c r="M377" s="2">
        <v>3287570620433</v>
      </c>
    </row>
    <row r="378" spans="2:13" s="20" customFormat="1" ht="21" customHeight="1">
      <c r="B378" s="21"/>
      <c r="C378" s="51">
        <v>1717</v>
      </c>
      <c r="D378" s="15" t="s">
        <v>2017</v>
      </c>
      <c r="E378" s="16" t="s">
        <v>492</v>
      </c>
      <c r="F378" s="16" t="s">
        <v>495</v>
      </c>
      <c r="G378" s="17">
        <v>200</v>
      </c>
      <c r="H378" s="17" t="s">
        <v>234</v>
      </c>
      <c r="I378" s="16" t="s">
        <v>499</v>
      </c>
      <c r="J378" s="18">
        <v>2000</v>
      </c>
      <c r="K378" s="188" t="str">
        <f>IFERROR(VLOOKUP(一覧[[#This Row],[品番]],'202211価格改定一覧'!B:J,9,FALSE),"-")</f>
        <v>-</v>
      </c>
      <c r="L378" s="19" t="s">
        <v>4</v>
      </c>
      <c r="M378" s="2">
        <v>3287570621034</v>
      </c>
    </row>
    <row r="379" spans="2:13" s="20" customFormat="1" ht="21" customHeight="1">
      <c r="B379" s="21"/>
      <c r="C379" s="51">
        <v>1718</v>
      </c>
      <c r="D379" s="15" t="s">
        <v>2017</v>
      </c>
      <c r="E379" s="16" t="s">
        <v>492</v>
      </c>
      <c r="F379" s="16" t="s">
        <v>493</v>
      </c>
      <c r="G379" s="17">
        <v>200</v>
      </c>
      <c r="H379" s="17" t="s">
        <v>215</v>
      </c>
      <c r="I379" s="16" t="s">
        <v>500</v>
      </c>
      <c r="J379" s="18">
        <v>2000</v>
      </c>
      <c r="K379" s="188" t="str">
        <f>IFERROR(VLOOKUP(一覧[[#This Row],[品番]],'202211価格改定一覧'!B:J,9,FALSE),"-")</f>
        <v>-</v>
      </c>
      <c r="L379" s="19" t="s">
        <v>4</v>
      </c>
      <c r="M379" s="2">
        <v>3287570620334</v>
      </c>
    </row>
    <row r="380" spans="2:13" s="20" customFormat="1" ht="21" customHeight="1">
      <c r="B380" s="14" t="s">
        <v>2414</v>
      </c>
      <c r="C380" s="51">
        <v>1731</v>
      </c>
      <c r="D380" s="15" t="s">
        <v>2017</v>
      </c>
      <c r="E380" s="16" t="s">
        <v>2386</v>
      </c>
      <c r="F380" s="16" t="s">
        <v>2387</v>
      </c>
      <c r="G380" s="17">
        <v>95</v>
      </c>
      <c r="H380" s="17" t="s">
        <v>2389</v>
      </c>
      <c r="I380" s="16" t="s">
        <v>2390</v>
      </c>
      <c r="J380" s="18">
        <v>5000</v>
      </c>
      <c r="K380" s="188" t="str">
        <f>IFERROR(VLOOKUP(一覧[[#This Row],[品番]],'202211価格改定一覧'!B:J,9,FALSE),"-")</f>
        <v>-</v>
      </c>
      <c r="L380" s="19" t="s">
        <v>4</v>
      </c>
      <c r="M380" s="2"/>
    </row>
    <row r="381" spans="2:13" s="20" customFormat="1" ht="21" customHeight="1">
      <c r="B381" s="14" t="s">
        <v>2413</v>
      </c>
      <c r="C381" s="51">
        <v>1732</v>
      </c>
      <c r="D381" s="15" t="s">
        <v>2017</v>
      </c>
      <c r="E381" s="16" t="s">
        <v>2386</v>
      </c>
      <c r="F381" s="16" t="s">
        <v>2388</v>
      </c>
      <c r="G381" s="17">
        <v>95</v>
      </c>
      <c r="H381" s="17" t="s">
        <v>2389</v>
      </c>
      <c r="I381" s="16" t="s">
        <v>2391</v>
      </c>
      <c r="J381" s="18">
        <v>5000</v>
      </c>
      <c r="K381" s="188" t="str">
        <f>IFERROR(VLOOKUP(一覧[[#This Row],[品番]],'202211価格改定一覧'!B:J,9,FALSE),"-")</f>
        <v>-</v>
      </c>
      <c r="L381" s="19" t="s">
        <v>4</v>
      </c>
      <c r="M381" s="2"/>
    </row>
    <row r="382" spans="2:13" s="20" customFormat="1" ht="21" customHeight="1">
      <c r="B382" s="21"/>
      <c r="C382" s="51">
        <v>1734</v>
      </c>
      <c r="D382" s="15" t="s">
        <v>2017</v>
      </c>
      <c r="E382" s="16" t="s">
        <v>2386</v>
      </c>
      <c r="F382" s="16" t="s">
        <v>2396</v>
      </c>
      <c r="G382" s="17">
        <v>280</v>
      </c>
      <c r="H382" s="17" t="s">
        <v>2392</v>
      </c>
      <c r="I382" s="16" t="s">
        <v>2394</v>
      </c>
      <c r="J382" s="18">
        <v>7000</v>
      </c>
      <c r="K382" s="188" t="str">
        <f>IFERROR(VLOOKUP(一覧[[#This Row],[品番]],'202211価格改定一覧'!B:J,9,FALSE),"-")</f>
        <v>-</v>
      </c>
      <c r="L382" s="19" t="s">
        <v>4</v>
      </c>
      <c r="M382" s="2"/>
    </row>
    <row r="383" spans="2:13" s="20" customFormat="1" ht="21" customHeight="1">
      <c r="B383" s="21" t="s">
        <v>2411</v>
      </c>
      <c r="C383" s="51">
        <v>1735</v>
      </c>
      <c r="D383" s="15" t="s">
        <v>2017</v>
      </c>
      <c r="E383" s="16" t="s">
        <v>2386</v>
      </c>
      <c r="F383" s="16" t="s">
        <v>2397</v>
      </c>
      <c r="G383" s="17">
        <v>280</v>
      </c>
      <c r="H383" s="17" t="s">
        <v>2393</v>
      </c>
      <c r="I383" s="16" t="s">
        <v>2395</v>
      </c>
      <c r="J383" s="18">
        <v>7000</v>
      </c>
      <c r="K383" s="188" t="str">
        <f>IFERROR(VLOOKUP(一覧[[#This Row],[品番]],'202211価格改定一覧'!B:J,9,FALSE),"-")</f>
        <v>-</v>
      </c>
      <c r="L383" s="19" t="s">
        <v>4</v>
      </c>
      <c r="M383" s="2"/>
    </row>
    <row r="384" spans="2:13" s="20" customFormat="1" ht="21" customHeight="1">
      <c r="B384" s="21"/>
      <c r="C384" s="51">
        <v>1736</v>
      </c>
      <c r="D384" s="15" t="s">
        <v>2017</v>
      </c>
      <c r="E384" s="16" t="s">
        <v>2386</v>
      </c>
      <c r="F384" s="16" t="s">
        <v>2396</v>
      </c>
      <c r="G384" s="17">
        <v>280</v>
      </c>
      <c r="H384" s="17" t="s">
        <v>2393</v>
      </c>
      <c r="I384" s="16" t="s">
        <v>2407</v>
      </c>
      <c r="J384" s="18">
        <v>7000</v>
      </c>
      <c r="K384" s="188" t="str">
        <f>IFERROR(VLOOKUP(一覧[[#This Row],[品番]],'202211価格改定一覧'!B:J,9,FALSE),"-")</f>
        <v>-</v>
      </c>
      <c r="L384" s="19" t="s">
        <v>4</v>
      </c>
      <c r="M384" s="2"/>
    </row>
    <row r="385" spans="2:13" s="20" customFormat="1" ht="21" customHeight="1">
      <c r="B385" s="21"/>
      <c r="C385" s="51">
        <v>1737</v>
      </c>
      <c r="D385" s="15" t="s">
        <v>2017</v>
      </c>
      <c r="E385" s="16" t="s">
        <v>2386</v>
      </c>
      <c r="F385" s="16" t="s">
        <v>2398</v>
      </c>
      <c r="G385" s="17">
        <v>180</v>
      </c>
      <c r="H385" s="17" t="s">
        <v>2393</v>
      </c>
      <c r="I385" s="16" t="s">
        <v>2401</v>
      </c>
      <c r="J385" s="18">
        <v>3400</v>
      </c>
      <c r="K385" s="188" t="str">
        <f>IFERROR(VLOOKUP(一覧[[#This Row],[品番]],'202211価格改定一覧'!B:J,9,FALSE),"-")</f>
        <v>-</v>
      </c>
      <c r="L385" s="19" t="s">
        <v>4</v>
      </c>
      <c r="M385" s="2"/>
    </row>
    <row r="386" spans="2:13" s="20" customFormat="1" ht="21" customHeight="1">
      <c r="B386" s="21"/>
      <c r="C386" s="51">
        <v>1738</v>
      </c>
      <c r="D386" s="15" t="s">
        <v>2017</v>
      </c>
      <c r="E386" s="16" t="s">
        <v>2386</v>
      </c>
      <c r="F386" s="16" t="s">
        <v>2399</v>
      </c>
      <c r="G386" s="17">
        <v>180</v>
      </c>
      <c r="H386" s="17" t="s">
        <v>2393</v>
      </c>
      <c r="I386" s="16" t="s">
        <v>2402</v>
      </c>
      <c r="J386" s="18">
        <v>3400</v>
      </c>
      <c r="K386" s="188" t="str">
        <f>IFERROR(VLOOKUP(一覧[[#This Row],[品番]],'202211価格改定一覧'!B:J,9,FALSE),"-")</f>
        <v>-</v>
      </c>
      <c r="L386" s="19" t="s">
        <v>4</v>
      </c>
      <c r="M386" s="2"/>
    </row>
    <row r="387" spans="2:13" s="20" customFormat="1" ht="21" customHeight="1">
      <c r="B387" s="21"/>
      <c r="C387" s="51">
        <v>1739</v>
      </c>
      <c r="D387" s="15" t="s">
        <v>2017</v>
      </c>
      <c r="E387" s="16" t="s">
        <v>2386</v>
      </c>
      <c r="F387" s="16" t="s">
        <v>2400</v>
      </c>
      <c r="G387" s="17">
        <v>180</v>
      </c>
      <c r="H387" s="17" t="s">
        <v>2393</v>
      </c>
      <c r="I387" s="16" t="s">
        <v>2403</v>
      </c>
      <c r="J387" s="18">
        <v>3400</v>
      </c>
      <c r="K387" s="188" t="str">
        <f>IFERROR(VLOOKUP(一覧[[#This Row],[品番]],'202211価格改定一覧'!B:J,9,FALSE),"-")</f>
        <v>-</v>
      </c>
      <c r="L387" s="19" t="s">
        <v>4</v>
      </c>
      <c r="M387" s="2"/>
    </row>
    <row r="388" spans="2:13" s="20" customFormat="1" ht="21" customHeight="1">
      <c r="B388" s="21"/>
      <c r="C388" s="51">
        <v>1740</v>
      </c>
      <c r="D388" s="15" t="s">
        <v>2017</v>
      </c>
      <c r="E388" s="16" t="s">
        <v>2386</v>
      </c>
      <c r="F388" s="16" t="s">
        <v>2398</v>
      </c>
      <c r="G388" s="17">
        <v>180</v>
      </c>
      <c r="H388" s="17" t="s">
        <v>2392</v>
      </c>
      <c r="I388" s="16" t="s">
        <v>2404</v>
      </c>
      <c r="J388" s="18">
        <v>3400</v>
      </c>
      <c r="K388" s="188" t="str">
        <f>IFERROR(VLOOKUP(一覧[[#This Row],[品番]],'202211価格改定一覧'!B:J,9,FALSE),"-")</f>
        <v>-</v>
      </c>
      <c r="L388" s="19" t="s">
        <v>4</v>
      </c>
      <c r="M388" s="2"/>
    </row>
    <row r="389" spans="2:13" s="20" customFormat="1" ht="21" customHeight="1">
      <c r="B389" s="21" t="s">
        <v>2413</v>
      </c>
      <c r="C389" s="51">
        <v>1741</v>
      </c>
      <c r="D389" s="15" t="s">
        <v>2017</v>
      </c>
      <c r="E389" s="16" t="s">
        <v>2386</v>
      </c>
      <c r="F389" s="16" t="s">
        <v>2400</v>
      </c>
      <c r="G389" s="17">
        <v>180</v>
      </c>
      <c r="H389" s="17" t="s">
        <v>2393</v>
      </c>
      <c r="I389" s="16" t="s">
        <v>2405</v>
      </c>
      <c r="J389" s="18">
        <v>3400</v>
      </c>
      <c r="K389" s="188" t="str">
        <f>IFERROR(VLOOKUP(一覧[[#This Row],[品番]],'202211価格改定一覧'!B:J,9,FALSE),"-")</f>
        <v>-</v>
      </c>
      <c r="L389" s="19" t="s">
        <v>4</v>
      </c>
      <c r="M389" s="2"/>
    </row>
    <row r="390" spans="2:13" s="20" customFormat="1" ht="21" customHeight="1">
      <c r="B390" s="21" t="s">
        <v>2411</v>
      </c>
      <c r="C390" s="51">
        <v>1742</v>
      </c>
      <c r="D390" s="15" t="s">
        <v>2017</v>
      </c>
      <c r="E390" s="16" t="s">
        <v>2386</v>
      </c>
      <c r="F390" s="16" t="s">
        <v>2398</v>
      </c>
      <c r="G390" s="17">
        <v>180</v>
      </c>
      <c r="H390" s="17" t="s">
        <v>2393</v>
      </c>
      <c r="I390" s="16" t="s">
        <v>2406</v>
      </c>
      <c r="J390" s="18">
        <v>3400</v>
      </c>
      <c r="K390" s="188" t="str">
        <f>IFERROR(VLOOKUP(一覧[[#This Row],[品番]],'202211価格改定一覧'!B:J,9,FALSE),"-")</f>
        <v>-</v>
      </c>
      <c r="L390" s="19" t="s">
        <v>4</v>
      </c>
      <c r="M390" s="2"/>
    </row>
    <row r="391" spans="2:13" s="20" customFormat="1" ht="21" customHeight="1">
      <c r="B391" s="21" t="s">
        <v>2411</v>
      </c>
      <c r="C391" s="51">
        <v>1743</v>
      </c>
      <c r="D391" s="15" t="s">
        <v>2017</v>
      </c>
      <c r="E391" s="16" t="s">
        <v>2386</v>
      </c>
      <c r="F391" s="16" t="s">
        <v>2408</v>
      </c>
      <c r="G391" s="17">
        <v>75</v>
      </c>
      <c r="H391" s="17" t="s">
        <v>2392</v>
      </c>
      <c r="I391" s="16" t="s">
        <v>2401</v>
      </c>
      <c r="J391" s="18">
        <v>2200</v>
      </c>
      <c r="K391" s="188" t="str">
        <f>IFERROR(VLOOKUP(一覧[[#This Row],[品番]],'202211価格改定一覧'!B:J,9,FALSE),"-")</f>
        <v>-</v>
      </c>
      <c r="L391" s="19" t="s">
        <v>4</v>
      </c>
      <c r="M391" s="2"/>
    </row>
    <row r="392" spans="2:13" s="20" customFormat="1" ht="21" customHeight="1">
      <c r="B392" s="21" t="s">
        <v>2411</v>
      </c>
      <c r="C392" s="51">
        <v>1744</v>
      </c>
      <c r="D392" s="15" t="s">
        <v>2017</v>
      </c>
      <c r="E392" s="16" t="s">
        <v>2386</v>
      </c>
      <c r="F392" s="16" t="s">
        <v>2409</v>
      </c>
      <c r="G392" s="17">
        <v>75</v>
      </c>
      <c r="H392" s="17" t="s">
        <v>2392</v>
      </c>
      <c r="I392" s="16" t="s">
        <v>2402</v>
      </c>
      <c r="J392" s="18">
        <v>2200</v>
      </c>
      <c r="K392" s="188" t="str">
        <f>IFERROR(VLOOKUP(一覧[[#This Row],[品番]],'202211価格改定一覧'!B:J,9,FALSE),"-")</f>
        <v>-</v>
      </c>
      <c r="L392" s="19" t="s">
        <v>4</v>
      </c>
      <c r="M392" s="2"/>
    </row>
    <row r="393" spans="2:13" s="20" customFormat="1" ht="21" customHeight="1">
      <c r="B393" s="21" t="s">
        <v>2412</v>
      </c>
      <c r="C393" s="51">
        <v>1745</v>
      </c>
      <c r="D393" s="15" t="s">
        <v>2017</v>
      </c>
      <c r="E393" s="16" t="s">
        <v>2386</v>
      </c>
      <c r="F393" s="16" t="s">
        <v>2409</v>
      </c>
      <c r="G393" s="17">
        <v>75</v>
      </c>
      <c r="H393" s="17" t="s">
        <v>2393</v>
      </c>
      <c r="I393" s="16" t="s">
        <v>2403</v>
      </c>
      <c r="J393" s="18">
        <v>2200</v>
      </c>
      <c r="K393" s="188" t="str">
        <f>IFERROR(VLOOKUP(一覧[[#This Row],[品番]],'202211価格改定一覧'!B:J,9,FALSE),"-")</f>
        <v>-</v>
      </c>
      <c r="L393" s="19" t="s">
        <v>4</v>
      </c>
      <c r="M393" s="2"/>
    </row>
    <row r="394" spans="2:13" s="20" customFormat="1" ht="21" customHeight="1">
      <c r="B394" s="21" t="s">
        <v>2413</v>
      </c>
      <c r="C394" s="51">
        <v>1746</v>
      </c>
      <c r="D394" s="15" t="s">
        <v>2017</v>
      </c>
      <c r="E394" s="16" t="s">
        <v>2386</v>
      </c>
      <c r="F394" s="16" t="s">
        <v>2410</v>
      </c>
      <c r="G394" s="17">
        <v>75</v>
      </c>
      <c r="H394" s="17" t="s">
        <v>2393</v>
      </c>
      <c r="I394" s="16" t="s">
        <v>2404</v>
      </c>
      <c r="J394" s="18">
        <v>2200</v>
      </c>
      <c r="K394" s="188" t="str">
        <f>IFERROR(VLOOKUP(一覧[[#This Row],[品番]],'202211価格改定一覧'!B:J,9,FALSE),"-")</f>
        <v>-</v>
      </c>
      <c r="L394" s="19" t="s">
        <v>4</v>
      </c>
      <c r="M394" s="2"/>
    </row>
    <row r="395" spans="2:13" s="20" customFormat="1" ht="21" customHeight="1">
      <c r="B395" s="21" t="s">
        <v>2413</v>
      </c>
      <c r="C395" s="51">
        <v>1747</v>
      </c>
      <c r="D395" s="15" t="s">
        <v>2017</v>
      </c>
      <c r="E395" s="16" t="s">
        <v>2386</v>
      </c>
      <c r="F395" s="16" t="s">
        <v>2410</v>
      </c>
      <c r="G395" s="17">
        <v>75</v>
      </c>
      <c r="H395" s="17" t="s">
        <v>2392</v>
      </c>
      <c r="I395" s="16" t="s">
        <v>2405</v>
      </c>
      <c r="J395" s="18">
        <v>2200</v>
      </c>
      <c r="K395" s="188" t="str">
        <f>IFERROR(VLOOKUP(一覧[[#This Row],[品番]],'202211価格改定一覧'!B:J,9,FALSE),"-")</f>
        <v>-</v>
      </c>
      <c r="L395" s="19" t="s">
        <v>4</v>
      </c>
      <c r="M395" s="2"/>
    </row>
    <row r="396" spans="2:13" s="20" customFormat="1" ht="21" customHeight="1">
      <c r="B396" s="21"/>
      <c r="C396" s="51">
        <v>1749</v>
      </c>
      <c r="D396" s="15" t="s">
        <v>2017</v>
      </c>
      <c r="E396" s="16" t="s">
        <v>299</v>
      </c>
      <c r="F396" s="16" t="s">
        <v>311</v>
      </c>
      <c r="G396" s="17">
        <v>100</v>
      </c>
      <c r="H396" s="17" t="s">
        <v>196</v>
      </c>
      <c r="I396" s="16" t="s">
        <v>312</v>
      </c>
      <c r="J396" s="93">
        <v>700</v>
      </c>
      <c r="K396" s="188" t="str">
        <f>IFERROR(VLOOKUP(一覧[[#This Row],[品番]],'202211価格改定一覧'!B:J,9,FALSE),"-")</f>
        <v>-</v>
      </c>
      <c r="L396" s="19" t="s">
        <v>4</v>
      </c>
      <c r="M396" s="2" t="s">
        <v>40</v>
      </c>
    </row>
    <row r="397" spans="2:13" s="20" customFormat="1" ht="21" customHeight="1">
      <c r="B397" s="21" t="s">
        <v>2385</v>
      </c>
      <c r="C397" s="51">
        <v>1750</v>
      </c>
      <c r="D397" s="15" t="s">
        <v>2017</v>
      </c>
      <c r="E397" s="16" t="s">
        <v>299</v>
      </c>
      <c r="F397" s="16" t="s">
        <v>313</v>
      </c>
      <c r="G397" s="17">
        <v>100</v>
      </c>
      <c r="H397" s="17" t="s">
        <v>196</v>
      </c>
      <c r="I397" s="16" t="s">
        <v>314</v>
      </c>
      <c r="J397" s="93">
        <v>700</v>
      </c>
      <c r="K397" s="188" t="str">
        <f>IFERROR(VLOOKUP(一覧[[#This Row],[品番]],'202211価格改定一覧'!B:J,9,FALSE),"-")</f>
        <v>-</v>
      </c>
      <c r="L397" s="19" t="s">
        <v>4</v>
      </c>
      <c r="M397" s="2">
        <v>3287571405121</v>
      </c>
    </row>
    <row r="398" spans="2:13" s="20" customFormat="1" ht="21" customHeight="1">
      <c r="B398" s="21"/>
      <c r="C398" s="51">
        <v>1751</v>
      </c>
      <c r="D398" s="15" t="s">
        <v>2017</v>
      </c>
      <c r="E398" s="16" t="s">
        <v>295</v>
      </c>
      <c r="F398" s="16" t="s">
        <v>313</v>
      </c>
      <c r="G398" s="17">
        <v>100</v>
      </c>
      <c r="H398" s="17" t="s">
        <v>196</v>
      </c>
      <c r="I398" s="16" t="s">
        <v>315</v>
      </c>
      <c r="J398" s="93">
        <v>700</v>
      </c>
      <c r="K398" s="188" t="str">
        <f>IFERROR(VLOOKUP(一覧[[#This Row],[品番]],'202211価格改定一覧'!B:J,9,FALSE),"-")</f>
        <v>-</v>
      </c>
      <c r="L398" s="19" t="s">
        <v>4</v>
      </c>
      <c r="M398" s="2">
        <v>3287571405015</v>
      </c>
    </row>
    <row r="399" spans="2:13" s="20" customFormat="1" ht="21" customHeight="1">
      <c r="B399" s="21"/>
      <c r="C399" s="51">
        <v>1752</v>
      </c>
      <c r="D399" s="15" t="s">
        <v>2017</v>
      </c>
      <c r="E399" s="16" t="s">
        <v>295</v>
      </c>
      <c r="F399" s="16" t="s">
        <v>316</v>
      </c>
      <c r="G399" s="17">
        <v>100</v>
      </c>
      <c r="H399" s="17" t="s">
        <v>196</v>
      </c>
      <c r="I399" s="16" t="s">
        <v>301</v>
      </c>
      <c r="J399" s="93">
        <v>700</v>
      </c>
      <c r="K399" s="188" t="str">
        <f>IFERROR(VLOOKUP(一覧[[#This Row],[品番]],'202211価格改定一覧'!B:J,9,FALSE),"-")</f>
        <v>-</v>
      </c>
      <c r="L399" s="19" t="s">
        <v>4</v>
      </c>
      <c r="M399" s="2">
        <v>3287571405480</v>
      </c>
    </row>
    <row r="400" spans="2:13" s="20" customFormat="1" ht="21" customHeight="1">
      <c r="B400" s="21"/>
      <c r="C400" s="51">
        <v>1753</v>
      </c>
      <c r="D400" s="15" t="s">
        <v>2017</v>
      </c>
      <c r="E400" s="16" t="s">
        <v>302</v>
      </c>
      <c r="F400" s="16" t="s">
        <v>313</v>
      </c>
      <c r="G400" s="17">
        <v>100</v>
      </c>
      <c r="H400" s="17" t="s">
        <v>281</v>
      </c>
      <c r="I400" s="16" t="s">
        <v>304</v>
      </c>
      <c r="J400" s="93">
        <v>700</v>
      </c>
      <c r="K400" s="188" t="str">
        <f>IFERROR(VLOOKUP(一覧[[#This Row],[品番]],'202211価格改定一覧'!B:J,9,FALSE),"-")</f>
        <v>-</v>
      </c>
      <c r="L400" s="19" t="s">
        <v>4</v>
      </c>
      <c r="M400" s="2">
        <v>3287571405077</v>
      </c>
    </row>
    <row r="401" spans="2:13" s="20" customFormat="1" ht="21" customHeight="1">
      <c r="B401" s="21"/>
      <c r="C401" s="51">
        <v>1755</v>
      </c>
      <c r="D401" s="15" t="s">
        <v>2017</v>
      </c>
      <c r="E401" s="16" t="s">
        <v>302</v>
      </c>
      <c r="F401" s="16" t="s">
        <v>313</v>
      </c>
      <c r="G401" s="17">
        <v>100</v>
      </c>
      <c r="H401" s="17" t="s">
        <v>196</v>
      </c>
      <c r="I401" s="16" t="s">
        <v>317</v>
      </c>
      <c r="J401" s="93">
        <v>700</v>
      </c>
      <c r="K401" s="188" t="str">
        <f>IFERROR(VLOOKUP(一覧[[#This Row],[品番]],'202211価格改定一覧'!B:J,9,FALSE),"-")</f>
        <v>-</v>
      </c>
      <c r="L401" s="19" t="s">
        <v>4</v>
      </c>
      <c r="M401" s="2">
        <v>3287571405022</v>
      </c>
    </row>
    <row r="402" spans="2:13" s="20" customFormat="1" ht="21" customHeight="1">
      <c r="B402" s="21"/>
      <c r="C402" s="51">
        <v>1757</v>
      </c>
      <c r="D402" s="15" t="s">
        <v>2017</v>
      </c>
      <c r="E402" s="16" t="s">
        <v>302</v>
      </c>
      <c r="F402" s="16" t="s">
        <v>316</v>
      </c>
      <c r="G402" s="17">
        <v>100</v>
      </c>
      <c r="H402" s="17" t="s">
        <v>285</v>
      </c>
      <c r="I402" s="16" t="s">
        <v>318</v>
      </c>
      <c r="J402" s="93">
        <v>700</v>
      </c>
      <c r="K402" s="188" t="str">
        <f>IFERROR(VLOOKUP(一覧[[#This Row],[品番]],'202211価格改定一覧'!B:J,9,FALSE),"-")</f>
        <v>-</v>
      </c>
      <c r="L402" s="19" t="s">
        <v>4</v>
      </c>
      <c r="M402" s="2">
        <v>3287571405152</v>
      </c>
    </row>
    <row r="403" spans="2:13" s="20" customFormat="1" ht="21" customHeight="1">
      <c r="B403" s="21"/>
      <c r="C403" s="51">
        <v>1760</v>
      </c>
      <c r="D403" s="15" t="s">
        <v>2017</v>
      </c>
      <c r="E403" s="16" t="s">
        <v>295</v>
      </c>
      <c r="F403" s="16" t="s">
        <v>296</v>
      </c>
      <c r="G403" s="17">
        <v>300</v>
      </c>
      <c r="H403" s="17" t="s">
        <v>297</v>
      </c>
      <c r="I403" s="16" t="s">
        <v>298</v>
      </c>
      <c r="J403" s="18">
        <v>1990</v>
      </c>
      <c r="K403" s="188">
        <f>IFERROR(VLOOKUP(一覧[[#This Row],[品番]],'202211価格改定一覧'!B:J,9,FALSE),"-")</f>
        <v>2200</v>
      </c>
      <c r="L403" s="19" t="s">
        <v>4</v>
      </c>
      <c r="M403" s="2">
        <v>3287571401123</v>
      </c>
    </row>
    <row r="404" spans="2:13" s="20" customFormat="1" ht="21" customHeight="1">
      <c r="B404" s="21"/>
      <c r="C404" s="51">
        <v>1761</v>
      </c>
      <c r="D404" s="15" t="s">
        <v>2017</v>
      </c>
      <c r="E404" s="16" t="s">
        <v>299</v>
      </c>
      <c r="F404" s="16" t="s">
        <v>296</v>
      </c>
      <c r="G404" s="17">
        <v>300</v>
      </c>
      <c r="H404" s="17" t="s">
        <v>234</v>
      </c>
      <c r="I404" s="16" t="s">
        <v>300</v>
      </c>
      <c r="J404" s="18">
        <v>1990</v>
      </c>
      <c r="K404" s="188">
        <f>IFERROR(VLOOKUP(一覧[[#This Row],[品番]],'202211価格改定一覧'!B:J,9,FALSE),"-")</f>
        <v>2200</v>
      </c>
      <c r="L404" s="19" t="s">
        <v>4</v>
      </c>
      <c r="M404" s="2">
        <v>3287571401017</v>
      </c>
    </row>
    <row r="405" spans="2:13" s="20" customFormat="1" ht="21" customHeight="1">
      <c r="B405" s="21"/>
      <c r="C405" s="51">
        <v>1762</v>
      </c>
      <c r="D405" s="15" t="s">
        <v>2017</v>
      </c>
      <c r="E405" s="16" t="s">
        <v>295</v>
      </c>
      <c r="F405" s="16" t="s">
        <v>296</v>
      </c>
      <c r="G405" s="17">
        <v>300</v>
      </c>
      <c r="H405" s="17" t="s">
        <v>215</v>
      </c>
      <c r="I405" s="16" t="s">
        <v>301</v>
      </c>
      <c r="J405" s="18">
        <v>1990</v>
      </c>
      <c r="K405" s="188">
        <f>IFERROR(VLOOKUP(一覧[[#This Row],[品番]],'202211価格改定一覧'!B:J,9,FALSE),"-")</f>
        <v>2200</v>
      </c>
      <c r="L405" s="19" t="s">
        <v>4</v>
      </c>
      <c r="M405" s="2">
        <v>3287571401482</v>
      </c>
    </row>
    <row r="406" spans="2:13" s="20" customFormat="1" ht="21" customHeight="1">
      <c r="B406" s="21"/>
      <c r="C406" s="51">
        <v>1763</v>
      </c>
      <c r="D406" s="15" t="s">
        <v>2017</v>
      </c>
      <c r="E406" s="16" t="s">
        <v>302</v>
      </c>
      <c r="F406" s="16" t="s">
        <v>303</v>
      </c>
      <c r="G406" s="17">
        <v>300</v>
      </c>
      <c r="H406" s="17" t="s">
        <v>215</v>
      </c>
      <c r="I406" s="16" t="s">
        <v>304</v>
      </c>
      <c r="J406" s="18">
        <v>1990</v>
      </c>
      <c r="K406" s="188">
        <f>IFERROR(VLOOKUP(一覧[[#This Row],[品番]],'202211価格改定一覧'!B:J,9,FALSE),"-")</f>
        <v>2200</v>
      </c>
      <c r="L406" s="19" t="s">
        <v>4</v>
      </c>
      <c r="M406" s="2">
        <v>3287571401079</v>
      </c>
    </row>
    <row r="407" spans="2:13" s="20" customFormat="1" ht="21" customHeight="1">
      <c r="B407" s="21"/>
      <c r="C407" s="51">
        <v>1764</v>
      </c>
      <c r="D407" s="15" t="s">
        <v>2017</v>
      </c>
      <c r="E407" s="16" t="s">
        <v>299</v>
      </c>
      <c r="F407" s="16" t="s">
        <v>305</v>
      </c>
      <c r="G407" s="17">
        <v>300</v>
      </c>
      <c r="H407" s="17" t="s">
        <v>234</v>
      </c>
      <c r="I407" s="16" t="s">
        <v>306</v>
      </c>
      <c r="J407" s="18">
        <v>1990</v>
      </c>
      <c r="K407" s="188">
        <f>IFERROR(VLOOKUP(一覧[[#This Row],[品番]],'202211価格改定一覧'!B:J,9,FALSE),"-")</f>
        <v>2200</v>
      </c>
      <c r="L407" s="19" t="s">
        <v>4</v>
      </c>
      <c r="M407" s="2">
        <v>3287571401178</v>
      </c>
    </row>
    <row r="408" spans="2:13" s="20" customFormat="1" ht="21" customHeight="1">
      <c r="B408" s="21"/>
      <c r="C408" s="51">
        <v>1765</v>
      </c>
      <c r="D408" s="15" t="s">
        <v>2017</v>
      </c>
      <c r="E408" s="16" t="s">
        <v>295</v>
      </c>
      <c r="F408" s="16" t="s">
        <v>305</v>
      </c>
      <c r="G408" s="17">
        <v>300</v>
      </c>
      <c r="H408" s="17" t="s">
        <v>215</v>
      </c>
      <c r="I408" s="16" t="s">
        <v>307</v>
      </c>
      <c r="J408" s="18">
        <v>1990</v>
      </c>
      <c r="K408" s="188">
        <f>IFERROR(VLOOKUP(一覧[[#This Row],[品番]],'202211価格改定一覧'!B:J,9,FALSE),"-")</f>
        <v>2200</v>
      </c>
      <c r="L408" s="19" t="s">
        <v>4</v>
      </c>
      <c r="M408" s="2">
        <v>3287571401024</v>
      </c>
    </row>
    <row r="409" spans="2:13" s="20" customFormat="1" ht="21" customHeight="1">
      <c r="B409" s="21"/>
      <c r="C409" s="51">
        <v>1767</v>
      </c>
      <c r="D409" s="15" t="s">
        <v>2017</v>
      </c>
      <c r="E409" s="16" t="s">
        <v>295</v>
      </c>
      <c r="F409" s="16" t="s">
        <v>296</v>
      </c>
      <c r="G409" s="17">
        <v>300</v>
      </c>
      <c r="H409" s="17" t="s">
        <v>215</v>
      </c>
      <c r="I409" s="16" t="s">
        <v>308</v>
      </c>
      <c r="J409" s="18">
        <v>1990</v>
      </c>
      <c r="K409" s="188">
        <f>IFERROR(VLOOKUP(一覧[[#This Row],[品番]],'202211価格改定一覧'!B:J,9,FALSE),"-")</f>
        <v>2200</v>
      </c>
      <c r="L409" s="19" t="s">
        <v>4</v>
      </c>
      <c r="M409" s="2">
        <v>3287571401154</v>
      </c>
    </row>
    <row r="410" spans="2:13" s="20" customFormat="1" ht="21" customHeight="1">
      <c r="B410" s="21"/>
      <c r="C410" s="51">
        <v>1768</v>
      </c>
      <c r="D410" s="15" t="s">
        <v>2017</v>
      </c>
      <c r="E410" s="16" t="s">
        <v>295</v>
      </c>
      <c r="F410" s="16" t="s">
        <v>309</v>
      </c>
      <c r="G410" s="17">
        <v>300</v>
      </c>
      <c r="H410" s="17" t="s">
        <v>234</v>
      </c>
      <c r="I410" s="16" t="s">
        <v>310</v>
      </c>
      <c r="J410" s="18">
        <v>1990</v>
      </c>
      <c r="K410" s="188">
        <f>IFERROR(VLOOKUP(一覧[[#This Row],[品番]],'202211価格改定一覧'!B:J,9,FALSE),"-")</f>
        <v>2200</v>
      </c>
      <c r="L410" s="19" t="s">
        <v>4</v>
      </c>
      <c r="M410" s="2" t="s">
        <v>41</v>
      </c>
    </row>
    <row r="411" spans="2:13" s="20" customFormat="1" ht="21" customHeight="1">
      <c r="B411" s="14" t="s">
        <v>226</v>
      </c>
      <c r="C411" s="51">
        <v>1780</v>
      </c>
      <c r="D411" s="15" t="s">
        <v>2017</v>
      </c>
      <c r="E411" s="16" t="s">
        <v>42</v>
      </c>
      <c r="F411" s="16"/>
      <c r="G411" s="17"/>
      <c r="H411" s="17"/>
      <c r="I411" s="16"/>
      <c r="J411" s="18">
        <v>780</v>
      </c>
      <c r="K411" s="188" t="str">
        <f>IFERROR(VLOOKUP(一覧[[#This Row],[品番]],'202211価格改定一覧'!B:J,9,FALSE),"-")</f>
        <v>-</v>
      </c>
      <c r="L411" s="19"/>
      <c r="M411" s="2">
        <v>4994228008435</v>
      </c>
    </row>
    <row r="412" spans="2:13" s="20" customFormat="1" ht="21" customHeight="1">
      <c r="B412" s="21"/>
      <c r="C412" s="51">
        <v>1791</v>
      </c>
      <c r="D412" s="15" t="s">
        <v>2017</v>
      </c>
      <c r="E412" s="16" t="s">
        <v>347</v>
      </c>
      <c r="F412" s="16" t="s">
        <v>351</v>
      </c>
      <c r="G412" s="17">
        <v>250</v>
      </c>
      <c r="H412" s="17" t="s">
        <v>215</v>
      </c>
      <c r="I412" s="16" t="s">
        <v>340</v>
      </c>
      <c r="J412" s="18">
        <v>1800</v>
      </c>
      <c r="K412" s="188">
        <f>IFERROR(VLOOKUP(一覧[[#This Row],[品番]],'202211価格改定一覧'!B:J,9,FALSE),"-")</f>
        <v>2000</v>
      </c>
      <c r="L412" s="19" t="s">
        <v>294</v>
      </c>
      <c r="M412" s="2">
        <v>3287570426486</v>
      </c>
    </row>
    <row r="413" spans="2:13" s="20" customFormat="1" ht="21" customHeight="1">
      <c r="B413" s="21"/>
      <c r="C413" s="51">
        <v>1792</v>
      </c>
      <c r="D413" s="15" t="s">
        <v>2017</v>
      </c>
      <c r="E413" s="16" t="s">
        <v>345</v>
      </c>
      <c r="F413" s="16" t="s">
        <v>352</v>
      </c>
      <c r="G413" s="17">
        <v>250</v>
      </c>
      <c r="H413" s="17" t="s">
        <v>215</v>
      </c>
      <c r="I413" s="16" t="s">
        <v>353</v>
      </c>
      <c r="J413" s="18">
        <v>1800</v>
      </c>
      <c r="K413" s="188">
        <f>IFERROR(VLOOKUP(一覧[[#This Row],[品番]],'202211価格改定一覧'!B:J,9,FALSE),"-")</f>
        <v>2000</v>
      </c>
      <c r="L413" s="19" t="s">
        <v>354</v>
      </c>
      <c r="M413" s="2">
        <v>3287570426059</v>
      </c>
    </row>
    <row r="414" spans="2:13" s="20" customFormat="1" ht="21" customHeight="1">
      <c r="B414" s="21"/>
      <c r="C414" s="51">
        <v>1793</v>
      </c>
      <c r="D414" s="15" t="s">
        <v>2017</v>
      </c>
      <c r="E414" s="16" t="s">
        <v>345</v>
      </c>
      <c r="F414" s="16" t="s">
        <v>355</v>
      </c>
      <c r="G414" s="17">
        <v>250</v>
      </c>
      <c r="H414" s="17" t="s">
        <v>215</v>
      </c>
      <c r="I414" s="16" t="s">
        <v>327</v>
      </c>
      <c r="J414" s="18">
        <v>1800</v>
      </c>
      <c r="K414" s="188">
        <f>IFERROR(VLOOKUP(一覧[[#This Row],[品番]],'202211価格改定一覧'!B:J,9,FALSE),"-")</f>
        <v>2000</v>
      </c>
      <c r="L414" s="19" t="s">
        <v>294</v>
      </c>
      <c r="M414" s="2">
        <v>3287570426844</v>
      </c>
    </row>
    <row r="415" spans="2:13" s="20" customFormat="1" ht="21" customHeight="1">
      <c r="B415" s="21"/>
      <c r="C415" s="51">
        <v>1794</v>
      </c>
      <c r="D415" s="15" t="s">
        <v>2017</v>
      </c>
      <c r="E415" s="16" t="s">
        <v>343</v>
      </c>
      <c r="F415" s="16" t="s">
        <v>355</v>
      </c>
      <c r="G415" s="17">
        <v>250</v>
      </c>
      <c r="H415" s="17" t="s">
        <v>270</v>
      </c>
      <c r="I415" s="16" t="s">
        <v>356</v>
      </c>
      <c r="J415" s="18">
        <v>1800</v>
      </c>
      <c r="K415" s="188">
        <f>IFERROR(VLOOKUP(一覧[[#This Row],[品番]],'202211価格改定一覧'!B:J,9,FALSE),"-")</f>
        <v>2000</v>
      </c>
      <c r="L415" s="19" t="s">
        <v>294</v>
      </c>
      <c r="M415" s="2">
        <v>3287570426523</v>
      </c>
    </row>
    <row r="416" spans="2:13" s="20" customFormat="1" ht="21" customHeight="1">
      <c r="B416" s="21"/>
      <c r="C416" s="51">
        <v>1795</v>
      </c>
      <c r="D416" s="15" t="s">
        <v>2017</v>
      </c>
      <c r="E416" s="16" t="s">
        <v>357</v>
      </c>
      <c r="F416" s="16" t="s">
        <v>355</v>
      </c>
      <c r="G416" s="17">
        <v>250</v>
      </c>
      <c r="H416" s="17" t="s">
        <v>215</v>
      </c>
      <c r="I416" s="16" t="s">
        <v>331</v>
      </c>
      <c r="J416" s="18">
        <v>1800</v>
      </c>
      <c r="K416" s="188">
        <f>IFERROR(VLOOKUP(一覧[[#This Row],[品番]],'202211価格改定一覧'!B:J,9,FALSE),"-")</f>
        <v>2000</v>
      </c>
      <c r="L416" s="19" t="s">
        <v>294</v>
      </c>
      <c r="M416" s="2">
        <v>3287570426011</v>
      </c>
    </row>
    <row r="417" spans="2:13" s="20" customFormat="1" ht="21" customHeight="1">
      <c r="B417" s="21"/>
      <c r="C417" s="51">
        <v>1801</v>
      </c>
      <c r="D417" s="15" t="s">
        <v>2017</v>
      </c>
      <c r="E417" s="16" t="s">
        <v>345</v>
      </c>
      <c r="F417" s="16" t="s">
        <v>2212</v>
      </c>
      <c r="G417" s="17">
        <v>500</v>
      </c>
      <c r="H417" s="17" t="s">
        <v>228</v>
      </c>
      <c r="I417" s="16" t="s">
        <v>358</v>
      </c>
      <c r="J417" s="18">
        <v>1200</v>
      </c>
      <c r="K417" s="188" t="str">
        <f>IFERROR(VLOOKUP(一覧[[#This Row],[品番]],'202211価格改定一覧'!B:J,9,FALSE),"-")</f>
        <v>-</v>
      </c>
      <c r="L417" s="19" t="s">
        <v>4</v>
      </c>
      <c r="M417" s="2">
        <v>4994228006752</v>
      </c>
    </row>
    <row r="418" spans="2:13" s="20" customFormat="1" ht="21" customHeight="1">
      <c r="B418" s="21"/>
      <c r="C418" s="51">
        <v>1802</v>
      </c>
      <c r="D418" s="15" t="s">
        <v>2017</v>
      </c>
      <c r="E418" s="16" t="s">
        <v>345</v>
      </c>
      <c r="F418" s="16" t="s">
        <v>2213</v>
      </c>
      <c r="G418" s="17">
        <v>500</v>
      </c>
      <c r="H418" s="17" t="s">
        <v>211</v>
      </c>
      <c r="I418" s="16" t="s">
        <v>336</v>
      </c>
      <c r="J418" s="18">
        <v>1200</v>
      </c>
      <c r="K418" s="188" t="str">
        <f>IFERROR(VLOOKUP(一覧[[#This Row],[品番]],'202211価格改定一覧'!B:J,9,FALSE),"-")</f>
        <v>-</v>
      </c>
      <c r="L418" s="19" t="s">
        <v>4</v>
      </c>
      <c r="M418" s="2">
        <v>4994228006745</v>
      </c>
    </row>
    <row r="419" spans="2:13" s="20" customFormat="1" ht="21" customHeight="1">
      <c r="B419" s="21"/>
      <c r="C419" s="51">
        <v>1803</v>
      </c>
      <c r="D419" s="15" t="s">
        <v>2017</v>
      </c>
      <c r="E419" s="16" t="s">
        <v>345</v>
      </c>
      <c r="F419" s="16" t="s">
        <v>2213</v>
      </c>
      <c r="G419" s="17">
        <v>500</v>
      </c>
      <c r="H419" s="17" t="s">
        <v>359</v>
      </c>
      <c r="I419" s="16" t="s">
        <v>360</v>
      </c>
      <c r="J419" s="18">
        <v>1200</v>
      </c>
      <c r="K419" s="188" t="str">
        <f>IFERROR(VLOOKUP(一覧[[#This Row],[品番]],'202211価格改定一覧'!B:J,9,FALSE),"-")</f>
        <v>-</v>
      </c>
      <c r="L419" s="19" t="s">
        <v>4</v>
      </c>
      <c r="M419" s="2">
        <v>4994228024404</v>
      </c>
    </row>
    <row r="420" spans="2:13" s="20" customFormat="1" ht="21" customHeight="1">
      <c r="B420" s="21"/>
      <c r="C420" s="51">
        <v>1804</v>
      </c>
      <c r="D420" s="15" t="s">
        <v>2017</v>
      </c>
      <c r="E420" s="16" t="s">
        <v>345</v>
      </c>
      <c r="F420" s="16" t="s">
        <v>2214</v>
      </c>
      <c r="G420" s="17">
        <v>500</v>
      </c>
      <c r="H420" s="17" t="s">
        <v>215</v>
      </c>
      <c r="I420" s="16" t="s">
        <v>361</v>
      </c>
      <c r="J420" s="18">
        <v>1200</v>
      </c>
      <c r="K420" s="188" t="str">
        <f>IFERROR(VLOOKUP(一覧[[#This Row],[品番]],'202211価格改定一覧'!B:J,9,FALSE),"-")</f>
        <v>-</v>
      </c>
      <c r="L420" s="19" t="s">
        <v>4</v>
      </c>
      <c r="M420" s="2">
        <v>4994228006738</v>
      </c>
    </row>
    <row r="421" spans="2:13" s="20" customFormat="1" ht="21" customHeight="1">
      <c r="B421" s="21"/>
      <c r="C421" s="51">
        <v>1805</v>
      </c>
      <c r="D421" s="15" t="s">
        <v>2017</v>
      </c>
      <c r="E421" s="16" t="s">
        <v>345</v>
      </c>
      <c r="F421" s="16" t="s">
        <v>2215</v>
      </c>
      <c r="G421" s="17">
        <v>500</v>
      </c>
      <c r="H421" s="17" t="s">
        <v>215</v>
      </c>
      <c r="I421" s="16" t="s">
        <v>362</v>
      </c>
      <c r="J421" s="18">
        <v>1200</v>
      </c>
      <c r="K421" s="188" t="str">
        <f>IFERROR(VLOOKUP(一覧[[#This Row],[品番]],'202211価格改定一覧'!B:J,9,FALSE),"-")</f>
        <v>-</v>
      </c>
      <c r="L421" s="19" t="s">
        <v>4</v>
      </c>
      <c r="M421" s="2">
        <v>4994228008619</v>
      </c>
    </row>
    <row r="422" spans="2:13" s="20" customFormat="1" ht="21" customHeight="1">
      <c r="B422" s="21"/>
      <c r="C422" s="51">
        <v>1806</v>
      </c>
      <c r="D422" s="15" t="s">
        <v>2017</v>
      </c>
      <c r="E422" s="16" t="s">
        <v>357</v>
      </c>
      <c r="F422" s="16" t="s">
        <v>2214</v>
      </c>
      <c r="G422" s="17">
        <v>500</v>
      </c>
      <c r="H422" s="17" t="s">
        <v>215</v>
      </c>
      <c r="I422" s="16" t="s">
        <v>349</v>
      </c>
      <c r="J422" s="18">
        <v>1200</v>
      </c>
      <c r="K422" s="188" t="str">
        <f>IFERROR(VLOOKUP(一覧[[#This Row],[品番]],'202211価格改定一覧'!B:J,9,FALSE),"-")</f>
        <v>-</v>
      </c>
      <c r="L422" s="19" t="s">
        <v>4</v>
      </c>
      <c r="M422" s="2">
        <v>4994228006769</v>
      </c>
    </row>
    <row r="423" spans="2:13" s="20" customFormat="1" ht="21" customHeight="1">
      <c r="B423" s="21"/>
      <c r="C423" s="51">
        <v>1807</v>
      </c>
      <c r="D423" s="15" t="s">
        <v>2017</v>
      </c>
      <c r="E423" s="16" t="s">
        <v>345</v>
      </c>
      <c r="F423" s="16" t="s">
        <v>2213</v>
      </c>
      <c r="G423" s="17">
        <v>500</v>
      </c>
      <c r="H423" s="17" t="s">
        <v>359</v>
      </c>
      <c r="I423" s="16" t="s">
        <v>350</v>
      </c>
      <c r="J423" s="18">
        <v>1200</v>
      </c>
      <c r="K423" s="188" t="str">
        <f>IFERROR(VLOOKUP(一覧[[#This Row],[品番]],'202211価格改定一覧'!B:J,9,FALSE),"-")</f>
        <v>-</v>
      </c>
      <c r="L423" s="19" t="s">
        <v>4</v>
      </c>
      <c r="M423" s="2">
        <v>4994228006776</v>
      </c>
    </row>
    <row r="424" spans="2:13" s="20" customFormat="1" ht="21" customHeight="1">
      <c r="B424" s="21"/>
      <c r="C424" s="51">
        <v>1808</v>
      </c>
      <c r="D424" s="15" t="s">
        <v>2017</v>
      </c>
      <c r="E424" s="16" t="s">
        <v>345</v>
      </c>
      <c r="F424" s="16" t="s">
        <v>2213</v>
      </c>
      <c r="G424" s="17">
        <v>500</v>
      </c>
      <c r="H424" s="17" t="s">
        <v>215</v>
      </c>
      <c r="I424" s="16" t="s">
        <v>363</v>
      </c>
      <c r="J424" s="18">
        <v>1200</v>
      </c>
      <c r="K424" s="188" t="str">
        <f>IFERROR(VLOOKUP(一覧[[#This Row],[品番]],'202211価格改定一覧'!B:J,9,FALSE),"-")</f>
        <v>-</v>
      </c>
      <c r="L424" s="19" t="s">
        <v>4</v>
      </c>
      <c r="M424" s="2">
        <v>4994228006721</v>
      </c>
    </row>
    <row r="425" spans="2:13" s="20" customFormat="1" ht="21" customHeight="1">
      <c r="B425" s="21"/>
      <c r="C425" s="51">
        <v>1811</v>
      </c>
      <c r="D425" s="15" t="s">
        <v>2017</v>
      </c>
      <c r="E425" s="16" t="s">
        <v>364</v>
      </c>
      <c r="F425" s="16" t="s">
        <v>365</v>
      </c>
      <c r="G425" s="17">
        <v>500</v>
      </c>
      <c r="H425" s="17" t="s">
        <v>215</v>
      </c>
      <c r="I425" s="16" t="s">
        <v>366</v>
      </c>
      <c r="J425" s="18">
        <v>1480</v>
      </c>
      <c r="K425" s="188">
        <f>IFERROR(VLOOKUP(一覧[[#This Row],[品番]],'202211価格改定一覧'!B:J,9,FALSE),"-")</f>
        <v>1600</v>
      </c>
      <c r="L425" s="19" t="s">
        <v>4</v>
      </c>
      <c r="M425" s="2">
        <v>4994228009944</v>
      </c>
    </row>
    <row r="426" spans="2:13" s="20" customFormat="1" ht="21" customHeight="1">
      <c r="B426" s="21"/>
      <c r="C426" s="51">
        <v>1812</v>
      </c>
      <c r="D426" s="15" t="s">
        <v>2017</v>
      </c>
      <c r="E426" s="16" t="s">
        <v>345</v>
      </c>
      <c r="F426" s="16" t="s">
        <v>365</v>
      </c>
      <c r="G426" s="17">
        <v>500</v>
      </c>
      <c r="H426" s="17" t="s">
        <v>215</v>
      </c>
      <c r="I426" s="16" t="s">
        <v>336</v>
      </c>
      <c r="J426" s="18">
        <v>1480</v>
      </c>
      <c r="K426" s="188">
        <f>IFERROR(VLOOKUP(一覧[[#This Row],[品番]],'202211価格改定一覧'!B:J,9,FALSE),"-")</f>
        <v>1600</v>
      </c>
      <c r="L426" s="19" t="s">
        <v>4</v>
      </c>
      <c r="M426" s="2">
        <v>4994228008268</v>
      </c>
    </row>
    <row r="427" spans="2:13" s="20" customFormat="1" ht="21" customHeight="1">
      <c r="B427" s="21"/>
      <c r="C427" s="51">
        <v>1813</v>
      </c>
      <c r="D427" s="15" t="s">
        <v>2017</v>
      </c>
      <c r="E427" s="16" t="s">
        <v>364</v>
      </c>
      <c r="F427" s="16" t="s">
        <v>365</v>
      </c>
      <c r="G427" s="17">
        <v>500</v>
      </c>
      <c r="H427" s="17" t="s">
        <v>215</v>
      </c>
      <c r="I427" s="16" t="s">
        <v>367</v>
      </c>
      <c r="J427" s="18">
        <v>1480</v>
      </c>
      <c r="K427" s="188">
        <f>IFERROR(VLOOKUP(一覧[[#This Row],[品番]],'202211価格改定一覧'!B:J,9,FALSE),"-")</f>
        <v>1600</v>
      </c>
      <c r="L427" s="19" t="s">
        <v>4</v>
      </c>
      <c r="M427" s="2">
        <v>4994228024411</v>
      </c>
    </row>
    <row r="428" spans="2:13" s="20" customFormat="1" ht="21" customHeight="1">
      <c r="B428" s="21"/>
      <c r="C428" s="51">
        <v>1814</v>
      </c>
      <c r="D428" s="15" t="s">
        <v>2017</v>
      </c>
      <c r="E428" s="16" t="s">
        <v>345</v>
      </c>
      <c r="F428" s="16" t="s">
        <v>365</v>
      </c>
      <c r="G428" s="17">
        <v>500</v>
      </c>
      <c r="H428" s="17" t="s">
        <v>215</v>
      </c>
      <c r="I428" s="16" t="s">
        <v>368</v>
      </c>
      <c r="J428" s="18">
        <v>1480</v>
      </c>
      <c r="K428" s="188">
        <f>IFERROR(VLOOKUP(一覧[[#This Row],[品番]],'202211価格改定一覧'!B:J,9,FALSE),"-")</f>
        <v>1600</v>
      </c>
      <c r="L428" s="19" t="s">
        <v>4</v>
      </c>
      <c r="M428" s="2">
        <v>4994228009937</v>
      </c>
    </row>
    <row r="429" spans="2:13" s="20" customFormat="1" ht="21" customHeight="1">
      <c r="B429" s="14" t="s">
        <v>226</v>
      </c>
      <c r="C429" s="51">
        <v>1815</v>
      </c>
      <c r="D429" s="15" t="s">
        <v>2017</v>
      </c>
      <c r="E429" s="16" t="s">
        <v>343</v>
      </c>
      <c r="F429" s="16" t="s">
        <v>365</v>
      </c>
      <c r="G429" s="17">
        <v>500</v>
      </c>
      <c r="H429" s="17" t="s">
        <v>211</v>
      </c>
      <c r="I429" s="16" t="s">
        <v>1715</v>
      </c>
      <c r="J429" s="18">
        <v>1480</v>
      </c>
      <c r="K429" s="188" t="str">
        <f>IFERROR(VLOOKUP(一覧[[#This Row],[品番]],'202211価格改定一覧'!B:J,9,FALSE),"-")</f>
        <v>-</v>
      </c>
      <c r="L429" s="19"/>
      <c r="M429" s="2">
        <v>4994228008299</v>
      </c>
    </row>
    <row r="430" spans="2:13" s="20" customFormat="1" ht="21" customHeight="1">
      <c r="B430" s="100"/>
      <c r="C430" s="101">
        <v>1816</v>
      </c>
      <c r="D430" s="102" t="s">
        <v>2017</v>
      </c>
      <c r="E430" s="104" t="s">
        <v>347</v>
      </c>
      <c r="F430" s="104" t="s">
        <v>365</v>
      </c>
      <c r="G430" s="108">
        <v>500</v>
      </c>
      <c r="H430" s="108" t="s">
        <v>215</v>
      </c>
      <c r="I430" s="104" t="s">
        <v>369</v>
      </c>
      <c r="J430" s="105">
        <v>1480</v>
      </c>
      <c r="K430" s="188" t="str">
        <f>IFERROR(VLOOKUP(一覧[[#This Row],[品番]],'202211価格改定一覧'!B:J,9,FALSE),"-")</f>
        <v>-</v>
      </c>
      <c r="L430" s="106" t="s">
        <v>4</v>
      </c>
      <c r="M430" s="107">
        <v>4994228008275</v>
      </c>
    </row>
    <row r="431" spans="2:13" s="20" customFormat="1" ht="21" customHeight="1">
      <c r="B431" s="21" t="s">
        <v>2284</v>
      </c>
      <c r="C431" s="51">
        <v>1817</v>
      </c>
      <c r="D431" s="15" t="s">
        <v>2017</v>
      </c>
      <c r="E431" s="16" t="s">
        <v>347</v>
      </c>
      <c r="F431" s="16" t="s">
        <v>365</v>
      </c>
      <c r="G431" s="17">
        <v>500</v>
      </c>
      <c r="H431" s="17" t="s">
        <v>215</v>
      </c>
      <c r="I431" s="16" t="s">
        <v>370</v>
      </c>
      <c r="J431" s="18">
        <v>1480</v>
      </c>
      <c r="K431" s="188" t="str">
        <f>IFERROR(VLOOKUP(一覧[[#This Row],[品番]],'202211価格改定一覧'!B:J,9,FALSE),"-")</f>
        <v>-</v>
      </c>
      <c r="L431" s="19" t="s">
        <v>4</v>
      </c>
      <c r="M431" s="2">
        <v>4994228008282</v>
      </c>
    </row>
    <row r="432" spans="2:13" s="20" customFormat="1" ht="21" customHeight="1">
      <c r="B432" s="21"/>
      <c r="C432" s="51">
        <v>1821</v>
      </c>
      <c r="D432" s="15" t="s">
        <v>2017</v>
      </c>
      <c r="E432" s="16" t="s">
        <v>343</v>
      </c>
      <c r="F432" s="16" t="s">
        <v>344</v>
      </c>
      <c r="G432" s="17">
        <v>500</v>
      </c>
      <c r="H432" s="17" t="s">
        <v>215</v>
      </c>
      <c r="I432" s="16" t="s">
        <v>298</v>
      </c>
      <c r="J432" s="18">
        <v>1480</v>
      </c>
      <c r="K432" s="188">
        <f>IFERROR(VLOOKUP(一覧[[#This Row],[品番]],'202211価格改定一覧'!B:J,9,FALSE),"-")</f>
        <v>1800</v>
      </c>
      <c r="L432" s="19" t="s">
        <v>4</v>
      </c>
      <c r="M432" s="2">
        <v>4994228009968</v>
      </c>
    </row>
    <row r="433" spans="2:13" s="20" customFormat="1" ht="21" customHeight="1">
      <c r="B433" s="21"/>
      <c r="C433" s="51">
        <v>1822</v>
      </c>
      <c r="D433" s="15" t="s">
        <v>2017</v>
      </c>
      <c r="E433" s="16" t="s">
        <v>345</v>
      </c>
      <c r="F433" s="16" t="s">
        <v>344</v>
      </c>
      <c r="G433" s="17">
        <v>500</v>
      </c>
      <c r="H433" s="17" t="s">
        <v>215</v>
      </c>
      <c r="I433" s="16" t="s">
        <v>315</v>
      </c>
      <c r="J433" s="18">
        <v>1480</v>
      </c>
      <c r="K433" s="188">
        <f>IFERROR(VLOOKUP(一覧[[#This Row],[品番]],'202211価格改定一覧'!B:J,9,FALSE),"-")</f>
        <v>1800</v>
      </c>
      <c r="L433" s="19" t="s">
        <v>4</v>
      </c>
      <c r="M433" s="2">
        <v>4994228008305</v>
      </c>
    </row>
    <row r="434" spans="2:13" s="20" customFormat="1" ht="21" customHeight="1">
      <c r="B434" s="21"/>
      <c r="C434" s="51">
        <v>1823</v>
      </c>
      <c r="D434" s="15" t="s">
        <v>2017</v>
      </c>
      <c r="E434" s="16" t="s">
        <v>345</v>
      </c>
      <c r="F434" s="16" t="s">
        <v>344</v>
      </c>
      <c r="G434" s="17">
        <v>500</v>
      </c>
      <c r="H434" s="17" t="s">
        <v>211</v>
      </c>
      <c r="I434" s="16" t="s">
        <v>340</v>
      </c>
      <c r="J434" s="18">
        <v>1480</v>
      </c>
      <c r="K434" s="188">
        <f>IFERROR(VLOOKUP(一覧[[#This Row],[品番]],'202211価格改定一覧'!B:J,9,FALSE),"-")</f>
        <v>1800</v>
      </c>
      <c r="L434" s="19" t="s">
        <v>4</v>
      </c>
      <c r="M434" s="2">
        <v>4994228024428</v>
      </c>
    </row>
    <row r="435" spans="2:13" s="20" customFormat="1" ht="21" customHeight="1">
      <c r="B435" s="21"/>
      <c r="C435" s="51">
        <v>1824</v>
      </c>
      <c r="D435" s="15" t="s">
        <v>2017</v>
      </c>
      <c r="E435" s="16" t="s">
        <v>345</v>
      </c>
      <c r="F435" s="16" t="s">
        <v>344</v>
      </c>
      <c r="G435" s="17">
        <v>500</v>
      </c>
      <c r="H435" s="17" t="s">
        <v>215</v>
      </c>
      <c r="I435" s="16" t="s">
        <v>346</v>
      </c>
      <c r="J435" s="18">
        <v>1480</v>
      </c>
      <c r="K435" s="188">
        <f>IFERROR(VLOOKUP(一覧[[#This Row],[品番]],'202211価格改定一覧'!B:J,9,FALSE),"-")</f>
        <v>1800</v>
      </c>
      <c r="L435" s="19" t="s">
        <v>4</v>
      </c>
      <c r="M435" s="2">
        <v>4994228009951</v>
      </c>
    </row>
    <row r="436" spans="2:13" s="20" customFormat="1" ht="21" customHeight="1">
      <c r="B436" s="21" t="s">
        <v>2167</v>
      </c>
      <c r="C436" s="51">
        <v>1825</v>
      </c>
      <c r="D436" s="15" t="s">
        <v>2017</v>
      </c>
      <c r="E436" s="16" t="s">
        <v>347</v>
      </c>
      <c r="F436" s="16" t="s">
        <v>344</v>
      </c>
      <c r="G436" s="17">
        <v>500</v>
      </c>
      <c r="H436" s="17" t="s">
        <v>211</v>
      </c>
      <c r="I436" s="16" t="s">
        <v>348</v>
      </c>
      <c r="J436" s="18">
        <v>1480</v>
      </c>
      <c r="K436" s="188" t="str">
        <f>IFERROR(VLOOKUP(一覧[[#This Row],[品番]],'202211価格改定一覧'!B:J,9,FALSE),"-")</f>
        <v>-</v>
      </c>
      <c r="L436" s="19" t="s">
        <v>4</v>
      </c>
      <c r="M436" s="2">
        <v>4994228008343</v>
      </c>
    </row>
    <row r="437" spans="2:13" s="20" customFormat="1" ht="21" customHeight="1">
      <c r="B437" s="21" t="s">
        <v>2252</v>
      </c>
      <c r="C437" s="51">
        <v>1826</v>
      </c>
      <c r="D437" s="15" t="s">
        <v>2017</v>
      </c>
      <c r="E437" s="16" t="s">
        <v>347</v>
      </c>
      <c r="F437" s="16" t="s">
        <v>344</v>
      </c>
      <c r="G437" s="17">
        <v>500</v>
      </c>
      <c r="H437" s="17" t="s">
        <v>234</v>
      </c>
      <c r="I437" s="16" t="s">
        <v>349</v>
      </c>
      <c r="J437" s="18">
        <v>1480</v>
      </c>
      <c r="K437" s="188" t="str">
        <f>IFERROR(VLOOKUP(一覧[[#This Row],[品番]],'202211価格改定一覧'!B:J,9,FALSE),"-")</f>
        <v>-</v>
      </c>
      <c r="L437" s="19" t="s">
        <v>4</v>
      </c>
      <c r="M437" s="2">
        <v>4994228008312</v>
      </c>
    </row>
    <row r="438" spans="2:13" s="20" customFormat="1" ht="21" customHeight="1">
      <c r="B438" s="21"/>
      <c r="C438" s="51">
        <v>1827</v>
      </c>
      <c r="D438" s="15" t="s">
        <v>2017</v>
      </c>
      <c r="E438" s="16" t="s">
        <v>345</v>
      </c>
      <c r="F438" s="16" t="s">
        <v>344</v>
      </c>
      <c r="G438" s="17">
        <v>500</v>
      </c>
      <c r="H438" s="17" t="s">
        <v>234</v>
      </c>
      <c r="I438" s="16" t="s">
        <v>350</v>
      </c>
      <c r="J438" s="18">
        <v>1480</v>
      </c>
      <c r="K438" s="188">
        <f>IFERROR(VLOOKUP(一覧[[#This Row],[品番]],'202211価格改定一覧'!B:J,9,FALSE),"-")</f>
        <v>1800</v>
      </c>
      <c r="L438" s="19" t="s">
        <v>4</v>
      </c>
      <c r="M438" s="2">
        <v>4994228008329</v>
      </c>
    </row>
    <row r="439" spans="2:13" s="20" customFormat="1" ht="21" customHeight="1">
      <c r="B439" s="14"/>
      <c r="C439" s="51">
        <v>1830</v>
      </c>
      <c r="D439" s="15" t="s">
        <v>2017</v>
      </c>
      <c r="E439" s="16" t="s">
        <v>2148</v>
      </c>
      <c r="F439" s="16" t="s">
        <v>2149</v>
      </c>
      <c r="G439" s="17">
        <v>1000</v>
      </c>
      <c r="H439" s="17" t="s">
        <v>2151</v>
      </c>
      <c r="I439" s="16" t="s">
        <v>2146</v>
      </c>
      <c r="J439" s="18">
        <v>2400</v>
      </c>
      <c r="K439" s="188" t="str">
        <f>IFERROR(VLOOKUP(一覧[[#This Row],[品番]],'202211価格改定一覧'!B:J,9,FALSE),"-")</f>
        <v>-</v>
      </c>
      <c r="L439" s="19" t="s">
        <v>4</v>
      </c>
      <c r="M439" s="2">
        <v>3287570618003</v>
      </c>
    </row>
    <row r="440" spans="2:13" s="20" customFormat="1" ht="21" customHeight="1">
      <c r="B440" s="14"/>
      <c r="C440" s="51">
        <v>1831</v>
      </c>
      <c r="D440" s="15" t="s">
        <v>2017</v>
      </c>
      <c r="E440" s="16" t="s">
        <v>2148</v>
      </c>
      <c r="F440" s="16" t="s">
        <v>2150</v>
      </c>
      <c r="G440" s="17">
        <v>1000</v>
      </c>
      <c r="H440" s="17" t="s">
        <v>2152</v>
      </c>
      <c r="I440" s="16" t="s">
        <v>2147</v>
      </c>
      <c r="J440" s="18">
        <v>2400</v>
      </c>
      <c r="K440" s="188" t="str">
        <f>IFERROR(VLOOKUP(一覧[[#This Row],[品番]],'202211価格改定一覧'!B:J,9,FALSE),"-")</f>
        <v>-</v>
      </c>
      <c r="L440" s="19" t="s">
        <v>4</v>
      </c>
      <c r="M440" s="2">
        <v>3287570618010</v>
      </c>
    </row>
    <row r="441" spans="2:13" s="20" customFormat="1" ht="21" customHeight="1">
      <c r="B441" s="21"/>
      <c r="C441" s="51">
        <v>1840</v>
      </c>
      <c r="D441" s="15" t="s">
        <v>2017</v>
      </c>
      <c r="E441" s="16" t="s">
        <v>477</v>
      </c>
      <c r="F441" s="16" t="s">
        <v>490</v>
      </c>
      <c r="G441" s="17">
        <v>100</v>
      </c>
      <c r="H441" s="17" t="s">
        <v>211</v>
      </c>
      <c r="I441" s="16" t="s">
        <v>485</v>
      </c>
      <c r="J441" s="18">
        <v>2800</v>
      </c>
      <c r="K441" s="188" t="str">
        <f>IFERROR(VLOOKUP(一覧[[#This Row],[品番]],'202211価格改定一覧'!B:J,9,FALSE),"-")</f>
        <v>-</v>
      </c>
      <c r="L441" s="19" t="s">
        <v>4</v>
      </c>
      <c r="M441" s="2">
        <v>3287570420361</v>
      </c>
    </row>
    <row r="442" spans="2:13" s="20" customFormat="1" ht="21" customHeight="1">
      <c r="B442" s="21"/>
      <c r="C442" s="51">
        <v>1841</v>
      </c>
      <c r="D442" s="15" t="s">
        <v>2017</v>
      </c>
      <c r="E442" s="16" t="s">
        <v>477</v>
      </c>
      <c r="F442" s="16" t="s">
        <v>490</v>
      </c>
      <c r="G442" s="17">
        <v>100</v>
      </c>
      <c r="H442" s="17" t="s">
        <v>215</v>
      </c>
      <c r="I442" s="16" t="s">
        <v>480</v>
      </c>
      <c r="J442" s="18">
        <v>2800</v>
      </c>
      <c r="K442" s="188" t="str">
        <f>IFERROR(VLOOKUP(一覧[[#This Row],[品番]],'202211価格改定一覧'!B:J,9,FALSE),"-")</f>
        <v>-</v>
      </c>
      <c r="L442" s="19" t="s">
        <v>4</v>
      </c>
      <c r="M442" s="2">
        <v>3287570420590</v>
      </c>
    </row>
    <row r="443" spans="2:13" s="20" customFormat="1" ht="21" customHeight="1">
      <c r="B443" s="14" t="s">
        <v>2344</v>
      </c>
      <c r="C443" s="51">
        <v>1842</v>
      </c>
      <c r="D443" s="15" t="s">
        <v>2017</v>
      </c>
      <c r="E443" s="16" t="s">
        <v>477</v>
      </c>
      <c r="F443" s="16" t="s">
        <v>491</v>
      </c>
      <c r="G443" s="17">
        <v>100</v>
      </c>
      <c r="H443" s="17" t="s">
        <v>215</v>
      </c>
      <c r="I443" s="16" t="s">
        <v>476</v>
      </c>
      <c r="J443" s="18">
        <v>2800</v>
      </c>
      <c r="K443" s="188" t="str">
        <f>IFERROR(VLOOKUP(一覧[[#This Row],[品番]],'202211価格改定一覧'!B:J,9,FALSE),"-")</f>
        <v>-</v>
      </c>
      <c r="L443" s="19" t="s">
        <v>4</v>
      </c>
      <c r="M443" s="2">
        <v>3287570420545</v>
      </c>
    </row>
    <row r="444" spans="2:13" s="20" customFormat="1" ht="21" customHeight="1">
      <c r="B444" s="14" t="s">
        <v>2479</v>
      </c>
      <c r="C444" s="51">
        <v>1843</v>
      </c>
      <c r="D444" s="15" t="s">
        <v>2017</v>
      </c>
      <c r="E444" s="16" t="s">
        <v>484</v>
      </c>
      <c r="F444" s="16" t="s">
        <v>490</v>
      </c>
      <c r="G444" s="17">
        <v>100</v>
      </c>
      <c r="H444" s="17" t="s">
        <v>215</v>
      </c>
      <c r="I444" s="16" t="s">
        <v>478</v>
      </c>
      <c r="J444" s="18">
        <v>2800</v>
      </c>
      <c r="K444" s="188" t="str">
        <f>IFERROR(VLOOKUP(一覧[[#This Row],[品番]],'202211価格改定一覧'!B:J,9,FALSE),"-")</f>
        <v>-</v>
      </c>
      <c r="L444" s="19" t="s">
        <v>4</v>
      </c>
      <c r="M444" s="2">
        <v>3287570420378</v>
      </c>
    </row>
    <row r="445" spans="2:13" s="20" customFormat="1" ht="21" customHeight="1">
      <c r="B445" s="21"/>
      <c r="C445" s="51">
        <v>1844</v>
      </c>
      <c r="D445" s="15" t="s">
        <v>2017</v>
      </c>
      <c r="E445" s="16" t="s">
        <v>477</v>
      </c>
      <c r="F445" s="16" t="s">
        <v>401</v>
      </c>
      <c r="G445" s="17">
        <v>100</v>
      </c>
      <c r="H445" s="17" t="s">
        <v>479</v>
      </c>
      <c r="I445" s="16" t="s">
        <v>471</v>
      </c>
      <c r="J445" s="18">
        <v>3980</v>
      </c>
      <c r="K445" s="188" t="str">
        <f>IFERROR(VLOOKUP(一覧[[#This Row],[品番]],'202211価格改定一覧'!B:J,9,FALSE),"-")</f>
        <v>-</v>
      </c>
      <c r="L445" s="19" t="s">
        <v>4</v>
      </c>
      <c r="M445" s="2">
        <v>3287570450368</v>
      </c>
    </row>
    <row r="446" spans="2:13" s="20" customFormat="1" ht="21" customHeight="1">
      <c r="B446" s="21"/>
      <c r="C446" s="51">
        <v>1845</v>
      </c>
      <c r="D446" s="15" t="s">
        <v>2017</v>
      </c>
      <c r="E446" s="16" t="s">
        <v>477</v>
      </c>
      <c r="F446" s="16" t="s">
        <v>401</v>
      </c>
      <c r="G446" s="17">
        <v>100</v>
      </c>
      <c r="H446" s="17" t="s">
        <v>479</v>
      </c>
      <c r="I446" s="16" t="s">
        <v>480</v>
      </c>
      <c r="J446" s="18">
        <v>3980</v>
      </c>
      <c r="K446" s="188" t="str">
        <f>IFERROR(VLOOKUP(一覧[[#This Row],[品番]],'202211価格改定一覧'!B:J,9,FALSE),"-")</f>
        <v>-</v>
      </c>
      <c r="L446" s="19" t="s">
        <v>4</v>
      </c>
      <c r="M446" s="2">
        <v>3287570450597</v>
      </c>
    </row>
    <row r="447" spans="2:13" s="20" customFormat="1" ht="21" customHeight="1">
      <c r="B447" s="21"/>
      <c r="C447" s="51">
        <v>1846</v>
      </c>
      <c r="D447" s="15" t="s">
        <v>2017</v>
      </c>
      <c r="E447" s="16" t="s">
        <v>481</v>
      </c>
      <c r="F447" s="16" t="s">
        <v>401</v>
      </c>
      <c r="G447" s="17">
        <v>100</v>
      </c>
      <c r="H447" s="17" t="s">
        <v>482</v>
      </c>
      <c r="I447" s="16" t="s">
        <v>483</v>
      </c>
      <c r="J447" s="18">
        <v>3980</v>
      </c>
      <c r="K447" s="188" t="str">
        <f>IFERROR(VLOOKUP(一覧[[#This Row],[品番]],'202211価格改定一覧'!B:J,9,FALSE),"-")</f>
        <v>-</v>
      </c>
      <c r="L447" s="19" t="s">
        <v>4</v>
      </c>
      <c r="M447" s="2">
        <v>3287570450542</v>
      </c>
    </row>
    <row r="448" spans="2:13" s="20" customFormat="1" ht="21" customHeight="1">
      <c r="B448" s="21"/>
      <c r="C448" s="51">
        <v>1847</v>
      </c>
      <c r="D448" s="15" t="s">
        <v>2017</v>
      </c>
      <c r="E448" s="16" t="s">
        <v>477</v>
      </c>
      <c r="F448" s="16" t="s">
        <v>401</v>
      </c>
      <c r="G448" s="17">
        <v>100</v>
      </c>
      <c r="H448" s="17" t="s">
        <v>479</v>
      </c>
      <c r="I448" s="16" t="s">
        <v>478</v>
      </c>
      <c r="J448" s="18">
        <v>3980</v>
      </c>
      <c r="K448" s="188" t="str">
        <f>IFERROR(VLOOKUP(一覧[[#This Row],[品番]],'202211価格改定一覧'!B:J,9,FALSE),"-")</f>
        <v>-</v>
      </c>
      <c r="L448" s="19" t="s">
        <v>4</v>
      </c>
      <c r="M448" s="2">
        <v>3287570450375</v>
      </c>
    </row>
    <row r="449" spans="2:13" s="20" customFormat="1" ht="21" customHeight="1">
      <c r="B449" s="21"/>
      <c r="C449" s="51">
        <v>1848</v>
      </c>
      <c r="D449" s="15" t="s">
        <v>2017</v>
      </c>
      <c r="E449" s="16" t="s">
        <v>484</v>
      </c>
      <c r="F449" s="16" t="s">
        <v>429</v>
      </c>
      <c r="G449" s="17">
        <v>250</v>
      </c>
      <c r="H449" s="17" t="s">
        <v>270</v>
      </c>
      <c r="I449" s="16" t="s">
        <v>485</v>
      </c>
      <c r="J449" s="18">
        <v>2600</v>
      </c>
      <c r="K449" s="188" t="str">
        <f>IFERROR(VLOOKUP(一覧[[#This Row],[品番]],'202211価格改定一覧'!B:J,9,FALSE),"-")</f>
        <v>-</v>
      </c>
      <c r="L449" s="19" t="s">
        <v>4</v>
      </c>
      <c r="M449" s="2">
        <v>3287570455363</v>
      </c>
    </row>
    <row r="450" spans="2:13" s="20" customFormat="1" ht="21" customHeight="1">
      <c r="B450" s="21"/>
      <c r="C450" s="51">
        <v>1849</v>
      </c>
      <c r="D450" s="15" t="s">
        <v>2017</v>
      </c>
      <c r="E450" s="16" t="s">
        <v>468</v>
      </c>
      <c r="F450" s="16" t="s">
        <v>429</v>
      </c>
      <c r="G450" s="17">
        <v>250</v>
      </c>
      <c r="H450" s="17" t="s">
        <v>430</v>
      </c>
      <c r="I450" s="16" t="s">
        <v>486</v>
      </c>
      <c r="J450" s="18">
        <v>2600</v>
      </c>
      <c r="K450" s="188" t="str">
        <f>IFERROR(VLOOKUP(一覧[[#This Row],[品番]],'202211価格改定一覧'!B:J,9,FALSE),"-")</f>
        <v>-</v>
      </c>
      <c r="L450" s="19" t="s">
        <v>4</v>
      </c>
      <c r="M450" s="2">
        <v>3287570455592</v>
      </c>
    </row>
    <row r="451" spans="2:13" s="20" customFormat="1" ht="21" customHeight="1">
      <c r="B451" s="21" t="s">
        <v>2426</v>
      </c>
      <c r="C451" s="51">
        <v>1850</v>
      </c>
      <c r="D451" s="15" t="s">
        <v>2017</v>
      </c>
      <c r="E451" s="16" t="s">
        <v>477</v>
      </c>
      <c r="F451" s="16" t="s">
        <v>429</v>
      </c>
      <c r="G451" s="17">
        <v>250</v>
      </c>
      <c r="H451" s="17" t="s">
        <v>215</v>
      </c>
      <c r="I451" s="16" t="s">
        <v>487</v>
      </c>
      <c r="J451" s="18">
        <v>2600</v>
      </c>
      <c r="K451" s="188" t="str">
        <f>IFERROR(VLOOKUP(一覧[[#This Row],[品番]],'202211価格改定一覧'!B:J,9,FALSE),"-")</f>
        <v>-</v>
      </c>
      <c r="L451" s="19" t="s">
        <v>4</v>
      </c>
      <c r="M451" s="2">
        <v>3287570455547</v>
      </c>
    </row>
    <row r="452" spans="2:13" s="20" customFormat="1" ht="21" customHeight="1">
      <c r="B452" s="21" t="s">
        <v>2428</v>
      </c>
      <c r="C452" s="51">
        <v>1851</v>
      </c>
      <c r="D452" s="15" t="s">
        <v>2017</v>
      </c>
      <c r="E452" s="16" t="s">
        <v>484</v>
      </c>
      <c r="F452" s="16" t="s">
        <v>429</v>
      </c>
      <c r="G452" s="17">
        <v>250</v>
      </c>
      <c r="H452" s="17" t="s">
        <v>488</v>
      </c>
      <c r="I452" s="16" t="s">
        <v>489</v>
      </c>
      <c r="J452" s="18">
        <v>2600</v>
      </c>
      <c r="K452" s="188" t="str">
        <f>IFERROR(VLOOKUP(一覧[[#This Row],[品番]],'202211価格改定一覧'!B:J,9,FALSE),"-")</f>
        <v>-</v>
      </c>
      <c r="L452" s="19" t="s">
        <v>4</v>
      </c>
      <c r="M452" s="2">
        <v>3287570455370</v>
      </c>
    </row>
    <row r="453" spans="2:13" s="20" customFormat="1" ht="21" customHeight="1">
      <c r="B453" s="21"/>
      <c r="C453" s="51">
        <v>1852</v>
      </c>
      <c r="D453" s="15" t="s">
        <v>2017</v>
      </c>
      <c r="E453" s="16" t="s">
        <v>468</v>
      </c>
      <c r="F453" s="16" t="s">
        <v>469</v>
      </c>
      <c r="G453" s="17">
        <v>180</v>
      </c>
      <c r="H453" s="17" t="s">
        <v>470</v>
      </c>
      <c r="I453" s="16" t="s">
        <v>471</v>
      </c>
      <c r="J453" s="18">
        <v>2800</v>
      </c>
      <c r="K453" s="188" t="str">
        <f>IFERROR(VLOOKUP(一覧[[#This Row],[品番]],'202211価格改定一覧'!B:J,9,FALSE),"-")</f>
        <v>-</v>
      </c>
      <c r="L453" s="19" t="s">
        <v>4</v>
      </c>
      <c r="M453" s="2">
        <v>3287570452362</v>
      </c>
    </row>
    <row r="454" spans="2:13" s="20" customFormat="1" ht="21" customHeight="1">
      <c r="B454" s="21"/>
      <c r="C454" s="51">
        <v>1853</v>
      </c>
      <c r="D454" s="15" t="s">
        <v>2017</v>
      </c>
      <c r="E454" s="16" t="s">
        <v>472</v>
      </c>
      <c r="F454" s="16" t="s">
        <v>473</v>
      </c>
      <c r="G454" s="17">
        <v>180</v>
      </c>
      <c r="H454" s="17" t="s">
        <v>196</v>
      </c>
      <c r="I454" s="16" t="s">
        <v>474</v>
      </c>
      <c r="J454" s="18">
        <v>2800</v>
      </c>
      <c r="K454" s="188" t="str">
        <f>IFERROR(VLOOKUP(一覧[[#This Row],[品番]],'202211価格改定一覧'!B:J,9,FALSE),"-")</f>
        <v>-</v>
      </c>
      <c r="L454" s="19" t="s">
        <v>4</v>
      </c>
      <c r="M454" s="2">
        <v>3287570452591</v>
      </c>
    </row>
    <row r="455" spans="2:13" s="20" customFormat="1" ht="21" customHeight="1">
      <c r="B455" s="14" t="s">
        <v>2345</v>
      </c>
      <c r="C455" s="51">
        <v>1854</v>
      </c>
      <c r="D455" s="15" t="s">
        <v>2017</v>
      </c>
      <c r="E455" s="16" t="s">
        <v>475</v>
      </c>
      <c r="F455" s="16" t="s">
        <v>202</v>
      </c>
      <c r="G455" s="17">
        <v>180</v>
      </c>
      <c r="H455" s="17" t="s">
        <v>470</v>
      </c>
      <c r="I455" s="16" t="s">
        <v>476</v>
      </c>
      <c r="J455" s="18">
        <v>2800</v>
      </c>
      <c r="K455" s="188" t="str">
        <f>IFERROR(VLOOKUP(一覧[[#This Row],[品番]],'202211価格改定一覧'!B:J,9,FALSE),"-")</f>
        <v>-</v>
      </c>
      <c r="L455" s="19" t="s">
        <v>4</v>
      </c>
      <c r="M455" s="2">
        <v>3287570452546</v>
      </c>
    </row>
    <row r="456" spans="2:13" s="20" customFormat="1" ht="21" customHeight="1">
      <c r="B456" s="21"/>
      <c r="C456" s="51">
        <v>1855</v>
      </c>
      <c r="D456" s="15" t="s">
        <v>2017</v>
      </c>
      <c r="E456" s="16" t="s">
        <v>477</v>
      </c>
      <c r="F456" s="16" t="s">
        <v>469</v>
      </c>
      <c r="G456" s="17">
        <v>180</v>
      </c>
      <c r="H456" s="17" t="s">
        <v>196</v>
      </c>
      <c r="I456" s="16" t="s">
        <v>478</v>
      </c>
      <c r="J456" s="18">
        <v>2800</v>
      </c>
      <c r="K456" s="188" t="str">
        <f>IFERROR(VLOOKUP(一覧[[#This Row],[品番]],'202211価格改定一覧'!B:J,9,FALSE),"-")</f>
        <v>-</v>
      </c>
      <c r="L456" s="19" t="s">
        <v>4</v>
      </c>
      <c r="M456" s="2">
        <v>3287570452379</v>
      </c>
    </row>
    <row r="457" spans="2:13" s="20" customFormat="1" ht="21" customHeight="1">
      <c r="B457" s="21" t="s">
        <v>2321</v>
      </c>
      <c r="C457" s="51">
        <v>1856</v>
      </c>
      <c r="D457" s="15" t="s">
        <v>2017</v>
      </c>
      <c r="E457" s="16" t="s">
        <v>464</v>
      </c>
      <c r="F457" s="16" t="s">
        <v>465</v>
      </c>
      <c r="G457" s="17">
        <v>95</v>
      </c>
      <c r="H457" s="17" t="s">
        <v>466</v>
      </c>
      <c r="I457" s="16" t="s">
        <v>467</v>
      </c>
      <c r="J457" s="18">
        <v>2480</v>
      </c>
      <c r="K457" s="188" t="str">
        <f>IFERROR(VLOOKUP(一覧[[#This Row],[品番]],'202211価格改定一覧'!B:J,9,FALSE),"-")</f>
        <v>-</v>
      </c>
      <c r="L457" s="19" t="s">
        <v>4</v>
      </c>
      <c r="M457" s="2" t="s">
        <v>43</v>
      </c>
    </row>
    <row r="458" spans="2:13" s="20" customFormat="1" ht="21" customHeight="1">
      <c r="B458" s="21" t="s">
        <v>2271</v>
      </c>
      <c r="C458" s="51">
        <v>1870</v>
      </c>
      <c r="D458" s="15" t="s">
        <v>2017</v>
      </c>
      <c r="E458" s="16" t="s">
        <v>558</v>
      </c>
      <c r="F458" s="16" t="s">
        <v>575</v>
      </c>
      <c r="G458" s="17"/>
      <c r="H458" s="17"/>
      <c r="I458" s="16"/>
      <c r="J458" s="18">
        <v>1800</v>
      </c>
      <c r="K458" s="188" t="str">
        <f>IFERROR(VLOOKUP(一覧[[#This Row],[品番]],'202211価格改定一覧'!B:J,9,FALSE),"-")</f>
        <v>-</v>
      </c>
      <c r="L458" s="19" t="s">
        <v>4</v>
      </c>
      <c r="M458" s="2">
        <v>3287571501908</v>
      </c>
    </row>
    <row r="459" spans="2:13" s="20" customFormat="1" ht="21" customHeight="1">
      <c r="B459" s="21"/>
      <c r="C459" s="51">
        <v>1871</v>
      </c>
      <c r="D459" s="15" t="s">
        <v>2017</v>
      </c>
      <c r="E459" s="16" t="s">
        <v>555</v>
      </c>
      <c r="F459" s="16" t="s">
        <v>556</v>
      </c>
      <c r="G459" s="17"/>
      <c r="H459" s="17"/>
      <c r="I459" s="16" t="s">
        <v>557</v>
      </c>
      <c r="J459" s="18">
        <v>6200</v>
      </c>
      <c r="K459" s="188" t="str">
        <f>IFERROR(VLOOKUP(一覧[[#This Row],[品番]],'202211価格改定一覧'!B:J,9,FALSE),"-")</f>
        <v>-</v>
      </c>
      <c r="L459" s="19" t="s">
        <v>4</v>
      </c>
      <c r="M459" s="2">
        <v>3287571501014</v>
      </c>
    </row>
    <row r="460" spans="2:13" s="20" customFormat="1" ht="21" customHeight="1">
      <c r="B460" s="21"/>
      <c r="C460" s="51">
        <v>1872</v>
      </c>
      <c r="D460" s="15" t="s">
        <v>2017</v>
      </c>
      <c r="E460" s="16" t="s">
        <v>558</v>
      </c>
      <c r="F460" s="16" t="s">
        <v>556</v>
      </c>
      <c r="G460" s="17"/>
      <c r="H460" s="17"/>
      <c r="I460" s="16" t="s">
        <v>559</v>
      </c>
      <c r="J460" s="18">
        <v>6200</v>
      </c>
      <c r="K460" s="188" t="str">
        <f>IFERROR(VLOOKUP(一覧[[#This Row],[品番]],'202211価格改定一覧'!B:J,9,FALSE),"-")</f>
        <v>-</v>
      </c>
      <c r="L460" s="19" t="s">
        <v>4</v>
      </c>
      <c r="M460" s="2">
        <v>3287571501021</v>
      </c>
    </row>
    <row r="461" spans="2:13" s="20" customFormat="1" ht="21" customHeight="1">
      <c r="B461" s="21"/>
      <c r="C461" s="51">
        <v>1873</v>
      </c>
      <c r="D461" s="15" t="s">
        <v>2017</v>
      </c>
      <c r="E461" s="16" t="s">
        <v>560</v>
      </c>
      <c r="F461" s="16" t="s">
        <v>556</v>
      </c>
      <c r="G461" s="17"/>
      <c r="H461" s="17"/>
      <c r="I461" s="16" t="s">
        <v>561</v>
      </c>
      <c r="J461" s="18">
        <v>6200</v>
      </c>
      <c r="K461" s="188" t="str">
        <f>IFERROR(VLOOKUP(一覧[[#This Row],[品番]],'202211価格改定一覧'!B:J,9,FALSE),"-")</f>
        <v>-</v>
      </c>
      <c r="L461" s="19" t="s">
        <v>4</v>
      </c>
      <c r="M461" s="2">
        <v>3287571501038</v>
      </c>
    </row>
    <row r="462" spans="2:13" s="20" customFormat="1" ht="21" customHeight="1">
      <c r="B462" s="14" t="s">
        <v>226</v>
      </c>
      <c r="C462" s="51">
        <v>1874</v>
      </c>
      <c r="D462" s="15" t="s">
        <v>2017</v>
      </c>
      <c r="E462" s="16" t="s">
        <v>555</v>
      </c>
      <c r="F462" s="16" t="s">
        <v>2001</v>
      </c>
      <c r="G462" s="17"/>
      <c r="H462" s="17"/>
      <c r="I462" s="16" t="s">
        <v>325</v>
      </c>
      <c r="J462" s="18">
        <v>7200</v>
      </c>
      <c r="K462" s="188" t="str">
        <f>IFERROR(VLOOKUP(一覧[[#This Row],[品番]],'202211価格改定一覧'!B:J,9,FALSE),"-")</f>
        <v>-</v>
      </c>
      <c r="L462" s="19"/>
      <c r="M462" s="2">
        <v>3287571502011</v>
      </c>
    </row>
    <row r="463" spans="2:13" s="20" customFormat="1" ht="21" customHeight="1">
      <c r="B463" s="21"/>
      <c r="C463" s="51">
        <v>1875</v>
      </c>
      <c r="D463" s="15" t="s">
        <v>2017</v>
      </c>
      <c r="E463" s="16" t="s">
        <v>558</v>
      </c>
      <c r="F463" s="16" t="s">
        <v>556</v>
      </c>
      <c r="G463" s="17"/>
      <c r="H463" s="17"/>
      <c r="I463" s="16" t="s">
        <v>562</v>
      </c>
      <c r="J463" s="18">
        <v>6200</v>
      </c>
      <c r="K463" s="188" t="str">
        <f>IFERROR(VLOOKUP(一覧[[#This Row],[品番]],'202211価格改定一覧'!B:J,9,FALSE),"-")</f>
        <v>-</v>
      </c>
      <c r="L463" s="19" t="s">
        <v>4</v>
      </c>
      <c r="M463" s="2">
        <v>3287571501069</v>
      </c>
    </row>
    <row r="464" spans="2:13" s="20" customFormat="1" ht="21" customHeight="1">
      <c r="B464" s="21"/>
      <c r="C464" s="51">
        <v>1876</v>
      </c>
      <c r="D464" s="15" t="s">
        <v>2017</v>
      </c>
      <c r="E464" s="16" t="s">
        <v>563</v>
      </c>
      <c r="F464" s="16" t="s">
        <v>556</v>
      </c>
      <c r="G464" s="17"/>
      <c r="H464" s="17"/>
      <c r="I464" s="16" t="s">
        <v>564</v>
      </c>
      <c r="J464" s="18">
        <v>6200</v>
      </c>
      <c r="K464" s="188" t="str">
        <f>IFERROR(VLOOKUP(一覧[[#This Row],[品番]],'202211価格改定一覧'!B:J,9,FALSE),"-")</f>
        <v>-</v>
      </c>
      <c r="L464" s="19" t="s">
        <v>4</v>
      </c>
      <c r="M464" s="2">
        <v>3287571501052</v>
      </c>
    </row>
    <row r="465" spans="2:13" s="20" customFormat="1" ht="21" customHeight="1">
      <c r="B465" s="21"/>
      <c r="C465" s="51">
        <v>1880</v>
      </c>
      <c r="D465" s="15" t="s">
        <v>2017</v>
      </c>
      <c r="E465" s="16" t="s">
        <v>558</v>
      </c>
      <c r="F465" s="16" t="s">
        <v>566</v>
      </c>
      <c r="G465" s="17">
        <v>500</v>
      </c>
      <c r="H465" s="17" t="s">
        <v>567</v>
      </c>
      <c r="I465" s="16" t="s">
        <v>568</v>
      </c>
      <c r="J465" s="18">
        <v>3000</v>
      </c>
      <c r="K465" s="188" t="str">
        <f>IFERROR(VLOOKUP(一覧[[#This Row],[品番]],'202211価格改定一覧'!B:J,9,FALSE),"-")</f>
        <v>-</v>
      </c>
      <c r="L465" s="19" t="s">
        <v>4</v>
      </c>
      <c r="M465" s="2">
        <v>3287571503124</v>
      </c>
    </row>
    <row r="466" spans="2:13" s="20" customFormat="1" ht="21" customHeight="1">
      <c r="B466" s="21"/>
      <c r="C466" s="51">
        <v>1881</v>
      </c>
      <c r="D466" s="15" t="s">
        <v>2017</v>
      </c>
      <c r="E466" s="16" t="s">
        <v>558</v>
      </c>
      <c r="F466" s="16" t="s">
        <v>569</v>
      </c>
      <c r="G466" s="17">
        <v>500</v>
      </c>
      <c r="H466" s="17" t="s">
        <v>211</v>
      </c>
      <c r="I466" s="16" t="s">
        <v>336</v>
      </c>
      <c r="J466" s="18">
        <v>3000</v>
      </c>
      <c r="K466" s="188" t="str">
        <f>IFERROR(VLOOKUP(一覧[[#This Row],[品番]],'202211価格改定一覧'!B:J,9,FALSE),"-")</f>
        <v>-</v>
      </c>
      <c r="L466" s="19" t="s">
        <v>4</v>
      </c>
      <c r="M466" s="2">
        <v>3287571503056</v>
      </c>
    </row>
    <row r="467" spans="2:13" s="20" customFormat="1" ht="21" customHeight="1">
      <c r="B467" s="100"/>
      <c r="C467" s="127">
        <v>1882</v>
      </c>
      <c r="D467" s="128" t="s">
        <v>2017</v>
      </c>
      <c r="E467" s="129" t="s">
        <v>2211</v>
      </c>
      <c r="F467" s="129" t="s">
        <v>566</v>
      </c>
      <c r="G467" s="130">
        <v>500</v>
      </c>
      <c r="H467" s="130" t="s">
        <v>211</v>
      </c>
      <c r="I467" s="129" t="s">
        <v>2210</v>
      </c>
      <c r="J467" s="131">
        <v>3000</v>
      </c>
      <c r="K467" s="188" t="str">
        <f>IFERROR(VLOOKUP(一覧[[#This Row],[品番]],'202211価格改定一覧'!B:J,9,FALSE),"-")</f>
        <v>-</v>
      </c>
      <c r="L467" s="132"/>
      <c r="M467" s="133">
        <v>3287571503957</v>
      </c>
    </row>
    <row r="468" spans="2:13" s="20" customFormat="1" ht="21" customHeight="1">
      <c r="B468" s="21"/>
      <c r="C468" s="51">
        <v>1883</v>
      </c>
      <c r="D468" s="15" t="s">
        <v>2017</v>
      </c>
      <c r="E468" s="16" t="s">
        <v>558</v>
      </c>
      <c r="F468" s="16" t="s">
        <v>569</v>
      </c>
      <c r="G468" s="17">
        <v>500</v>
      </c>
      <c r="H468" s="17" t="s">
        <v>215</v>
      </c>
      <c r="I468" s="16" t="s">
        <v>340</v>
      </c>
      <c r="J468" s="18">
        <v>3000</v>
      </c>
      <c r="K468" s="188" t="str">
        <f>IFERROR(VLOOKUP(一覧[[#This Row],[品番]],'202211価格改定一覧'!B:J,9,FALSE),"-")</f>
        <v>-</v>
      </c>
      <c r="L468" s="19" t="s">
        <v>4</v>
      </c>
      <c r="M468" s="2">
        <v>3287571503483</v>
      </c>
    </row>
    <row r="469" spans="2:13" s="20" customFormat="1" ht="21" customHeight="1">
      <c r="B469" s="21"/>
      <c r="C469" s="51">
        <v>1884</v>
      </c>
      <c r="D469" s="15" t="s">
        <v>2017</v>
      </c>
      <c r="E469" s="16" t="s">
        <v>558</v>
      </c>
      <c r="F469" s="16" t="s">
        <v>570</v>
      </c>
      <c r="G469" s="17">
        <v>500</v>
      </c>
      <c r="H469" s="17" t="s">
        <v>211</v>
      </c>
      <c r="I469" s="16" t="s">
        <v>304</v>
      </c>
      <c r="J469" s="18">
        <v>3000</v>
      </c>
      <c r="K469" s="188" t="str">
        <f>IFERROR(VLOOKUP(一覧[[#This Row],[品番]],'202211価格改定一覧'!B:J,9,FALSE),"-")</f>
        <v>-</v>
      </c>
      <c r="L469" s="19" t="s">
        <v>4</v>
      </c>
      <c r="M469" s="2">
        <v>3287571503070</v>
      </c>
    </row>
    <row r="470" spans="2:13" s="20" customFormat="1" ht="21" customHeight="1">
      <c r="B470" s="21"/>
      <c r="C470" s="51">
        <v>1890</v>
      </c>
      <c r="D470" s="15" t="s">
        <v>2017</v>
      </c>
      <c r="E470" s="16" t="s">
        <v>558</v>
      </c>
      <c r="F470" s="16" t="s">
        <v>571</v>
      </c>
      <c r="G470" s="17">
        <v>500</v>
      </c>
      <c r="H470" s="17" t="s">
        <v>228</v>
      </c>
      <c r="I470" s="16" t="s">
        <v>572</v>
      </c>
      <c r="J470" s="18">
        <v>3000</v>
      </c>
      <c r="K470" s="188" t="str">
        <f>IFERROR(VLOOKUP(一覧[[#This Row],[品番]],'202211価格改定一覧'!B:J,9,FALSE),"-")</f>
        <v>-</v>
      </c>
      <c r="L470" s="19" t="s">
        <v>4</v>
      </c>
      <c r="M470" s="2">
        <v>3287571503001</v>
      </c>
    </row>
    <row r="471" spans="2:13" s="20" customFormat="1" ht="21" customHeight="1">
      <c r="B471" s="21" t="s">
        <v>226</v>
      </c>
      <c r="C471" s="51">
        <v>1891</v>
      </c>
      <c r="D471" s="15" t="s">
        <v>2017</v>
      </c>
      <c r="E471" s="16" t="s">
        <v>558</v>
      </c>
      <c r="F471" s="16" t="s">
        <v>569</v>
      </c>
      <c r="G471" s="17">
        <v>500</v>
      </c>
      <c r="H471" s="17" t="s">
        <v>211</v>
      </c>
      <c r="I471" s="16" t="s">
        <v>356</v>
      </c>
      <c r="J471" s="18">
        <v>3000</v>
      </c>
      <c r="K471" s="188" t="str">
        <f>IFERROR(VLOOKUP(一覧[[#This Row],[品番]],'202211価格改定一覧'!B:J,9,FALSE),"-")</f>
        <v>-</v>
      </c>
      <c r="L471" s="19" t="s">
        <v>4</v>
      </c>
      <c r="M471" s="2">
        <v>3287571503520</v>
      </c>
    </row>
    <row r="472" spans="2:13" s="20" customFormat="1" ht="21" customHeight="1">
      <c r="B472" s="21"/>
      <c r="C472" s="51">
        <v>1892</v>
      </c>
      <c r="D472" s="15" t="s">
        <v>2017</v>
      </c>
      <c r="E472" s="16" t="s">
        <v>558</v>
      </c>
      <c r="F472" s="16" t="s">
        <v>569</v>
      </c>
      <c r="G472" s="17">
        <v>500</v>
      </c>
      <c r="H472" s="17" t="s">
        <v>215</v>
      </c>
      <c r="I472" s="16" t="s">
        <v>574</v>
      </c>
      <c r="J472" s="18">
        <v>3000</v>
      </c>
      <c r="K472" s="188" t="str">
        <f>IFERROR(VLOOKUP(一覧[[#This Row],[品番]],'202211価格改定一覧'!B:J,9,FALSE),"-")</f>
        <v>-</v>
      </c>
      <c r="L472" s="19" t="s">
        <v>4</v>
      </c>
      <c r="M472" s="2">
        <v>3287571503537</v>
      </c>
    </row>
    <row r="473" spans="2:13" s="20" customFormat="1" ht="21" customHeight="1">
      <c r="B473" s="14" t="s">
        <v>226</v>
      </c>
      <c r="C473" s="51">
        <v>1998</v>
      </c>
      <c r="D473" s="15" t="s">
        <v>2017</v>
      </c>
      <c r="E473" s="16" t="s">
        <v>175</v>
      </c>
      <c r="F473" s="16"/>
      <c r="G473" s="17"/>
      <c r="H473" s="17"/>
      <c r="I473" s="16"/>
      <c r="J473" s="18">
        <v>4000</v>
      </c>
      <c r="K473" s="188" t="str">
        <f>IFERROR(VLOOKUP(一覧[[#This Row],[品番]],'202211価格改定一覧'!B:J,9,FALSE),"-")</f>
        <v>-</v>
      </c>
      <c r="L473" s="19"/>
      <c r="M473" s="2" t="s">
        <v>39</v>
      </c>
    </row>
    <row r="474" spans="2:13" s="20" customFormat="1" ht="21" customHeight="1">
      <c r="B474" s="14" t="s">
        <v>226</v>
      </c>
      <c r="C474" s="51">
        <v>2004</v>
      </c>
      <c r="D474" s="15" t="s">
        <v>587</v>
      </c>
      <c r="E474" s="16" t="s">
        <v>182</v>
      </c>
      <c r="F474" s="16"/>
      <c r="G474" s="17"/>
      <c r="H474" s="17"/>
      <c r="I474" s="16"/>
      <c r="J474" s="18">
        <v>2400</v>
      </c>
      <c r="K474" s="188" t="str">
        <f>IFERROR(VLOOKUP(一覧[[#This Row],[品番]],'202211価格改定一覧'!B:J,9,FALSE),"-")</f>
        <v>-</v>
      </c>
      <c r="L474" s="19"/>
      <c r="M474" s="2">
        <v>3420070004062</v>
      </c>
    </row>
    <row r="475" spans="2:13" s="20" customFormat="1" ht="21" customHeight="1">
      <c r="B475" s="14" t="s">
        <v>226</v>
      </c>
      <c r="C475" s="51">
        <v>2006</v>
      </c>
      <c r="D475" s="15" t="s">
        <v>587</v>
      </c>
      <c r="E475" s="16" t="s">
        <v>183</v>
      </c>
      <c r="F475" s="16"/>
      <c r="G475" s="17"/>
      <c r="H475" s="17"/>
      <c r="I475" s="16"/>
      <c r="J475" s="18">
        <v>2800</v>
      </c>
      <c r="K475" s="188" t="str">
        <f>IFERROR(VLOOKUP(一覧[[#This Row],[品番]],'202211価格改定一覧'!B:J,9,FALSE),"-")</f>
        <v>-</v>
      </c>
      <c r="L475" s="19"/>
      <c r="M475" s="2">
        <v>3420070004000</v>
      </c>
    </row>
    <row r="476" spans="2:13" s="20" customFormat="1" ht="21" customHeight="1">
      <c r="B476" s="14"/>
      <c r="C476" s="51">
        <v>2021</v>
      </c>
      <c r="D476" s="15" t="s">
        <v>587</v>
      </c>
      <c r="E476" s="16" t="s">
        <v>662</v>
      </c>
      <c r="F476" s="16" t="s">
        <v>167</v>
      </c>
      <c r="G476" s="17">
        <v>100</v>
      </c>
      <c r="H476" s="17" t="s">
        <v>589</v>
      </c>
      <c r="I476" s="16" t="s">
        <v>664</v>
      </c>
      <c r="J476" s="18">
        <v>700</v>
      </c>
      <c r="K476" s="188">
        <f>IFERROR(VLOOKUP(一覧[[#This Row],[品番]],'202211価格改定一覧'!B:J,9,FALSE),"-")</f>
        <v>800</v>
      </c>
      <c r="L476" s="19" t="s">
        <v>4</v>
      </c>
      <c r="M476" s="2">
        <v>3420070086006</v>
      </c>
    </row>
    <row r="477" spans="2:13" s="20" customFormat="1" ht="21" customHeight="1">
      <c r="B477" s="14"/>
      <c r="C477" s="51">
        <v>2022</v>
      </c>
      <c r="D477" s="15" t="s">
        <v>587</v>
      </c>
      <c r="E477" s="16" t="s">
        <v>662</v>
      </c>
      <c r="F477" s="16" t="s">
        <v>167</v>
      </c>
      <c r="G477" s="17">
        <v>100</v>
      </c>
      <c r="H477" s="17" t="s">
        <v>589</v>
      </c>
      <c r="I477" s="16" t="s">
        <v>665</v>
      </c>
      <c r="J477" s="18">
        <v>700</v>
      </c>
      <c r="K477" s="188">
        <f>IFERROR(VLOOKUP(一覧[[#This Row],[品番]],'202211価格改定一覧'!B:J,9,FALSE),"-")</f>
        <v>800</v>
      </c>
      <c r="L477" s="19" t="s">
        <v>4</v>
      </c>
      <c r="M477" s="2">
        <v>3420070086051</v>
      </c>
    </row>
    <row r="478" spans="2:13" s="20" customFormat="1" ht="21" customHeight="1">
      <c r="B478" s="14"/>
      <c r="C478" s="51">
        <v>2023</v>
      </c>
      <c r="D478" s="15" t="s">
        <v>587</v>
      </c>
      <c r="E478" s="16" t="s">
        <v>662</v>
      </c>
      <c r="F478" s="16" t="s">
        <v>167</v>
      </c>
      <c r="G478" s="17">
        <v>100</v>
      </c>
      <c r="H478" s="17" t="s">
        <v>589</v>
      </c>
      <c r="I478" s="16" t="s">
        <v>666</v>
      </c>
      <c r="J478" s="18">
        <v>700</v>
      </c>
      <c r="K478" s="188">
        <f>IFERROR(VLOOKUP(一覧[[#This Row],[品番]],'202211価格改定一覧'!B:J,9,FALSE),"-")</f>
        <v>800</v>
      </c>
      <c r="L478" s="19" t="s">
        <v>4</v>
      </c>
      <c r="M478" s="2">
        <v>3420070086020</v>
      </c>
    </row>
    <row r="479" spans="2:13" s="20" customFormat="1" ht="21" customHeight="1">
      <c r="B479" s="14"/>
      <c r="C479" s="51">
        <v>2024</v>
      </c>
      <c r="D479" s="15" t="s">
        <v>587</v>
      </c>
      <c r="E479" s="16" t="s">
        <v>662</v>
      </c>
      <c r="F479" s="16" t="s">
        <v>167</v>
      </c>
      <c r="G479" s="17">
        <v>100</v>
      </c>
      <c r="H479" s="17" t="s">
        <v>589</v>
      </c>
      <c r="I479" s="16" t="s">
        <v>667</v>
      </c>
      <c r="J479" s="18">
        <v>700</v>
      </c>
      <c r="K479" s="188">
        <f>IFERROR(VLOOKUP(一覧[[#This Row],[品番]],'202211価格改定一覧'!B:J,9,FALSE),"-")</f>
        <v>800</v>
      </c>
      <c r="L479" s="19" t="s">
        <v>4</v>
      </c>
      <c r="M479" s="2">
        <v>3420070086044</v>
      </c>
    </row>
    <row r="480" spans="2:13" s="20" customFormat="1" ht="21" customHeight="1">
      <c r="B480" s="14"/>
      <c r="C480" s="51">
        <v>2025</v>
      </c>
      <c r="D480" s="15" t="s">
        <v>587</v>
      </c>
      <c r="E480" s="16" t="s">
        <v>662</v>
      </c>
      <c r="F480" s="16" t="s">
        <v>167</v>
      </c>
      <c r="G480" s="17">
        <v>100</v>
      </c>
      <c r="H480" s="17" t="s">
        <v>589</v>
      </c>
      <c r="I480" s="16" t="s">
        <v>668</v>
      </c>
      <c r="J480" s="18">
        <v>700</v>
      </c>
      <c r="K480" s="188">
        <f>IFERROR(VLOOKUP(一覧[[#This Row],[品番]],'202211価格改定一覧'!B:J,9,FALSE),"-")</f>
        <v>800</v>
      </c>
      <c r="L480" s="19" t="s">
        <v>4</v>
      </c>
      <c r="M480" s="2">
        <v>3420070086013</v>
      </c>
    </row>
    <row r="481" spans="2:13" s="20" customFormat="1" ht="21" customHeight="1">
      <c r="B481" s="14"/>
      <c r="C481" s="51">
        <v>2026</v>
      </c>
      <c r="D481" s="15" t="s">
        <v>587</v>
      </c>
      <c r="E481" s="16" t="s">
        <v>662</v>
      </c>
      <c r="F481" s="16" t="s">
        <v>167</v>
      </c>
      <c r="G481" s="17">
        <v>100</v>
      </c>
      <c r="H481" s="17" t="s">
        <v>589</v>
      </c>
      <c r="I481" s="16" t="s">
        <v>165</v>
      </c>
      <c r="J481" s="18">
        <v>700</v>
      </c>
      <c r="K481" s="188">
        <f>IFERROR(VLOOKUP(一覧[[#This Row],[品番]],'202211価格改定一覧'!B:J,9,FALSE),"-")</f>
        <v>800</v>
      </c>
      <c r="L481" s="19" t="s">
        <v>4</v>
      </c>
      <c r="M481" s="2">
        <v>3420070086037</v>
      </c>
    </row>
    <row r="482" spans="2:13" s="20" customFormat="1" ht="21" customHeight="1">
      <c r="B482" s="14"/>
      <c r="C482" s="51">
        <v>2027</v>
      </c>
      <c r="D482" s="15" t="s">
        <v>587</v>
      </c>
      <c r="E482" s="16" t="s">
        <v>662</v>
      </c>
      <c r="F482" s="16" t="s">
        <v>663</v>
      </c>
      <c r="G482" s="17">
        <v>500</v>
      </c>
      <c r="H482" s="17" t="s">
        <v>593</v>
      </c>
      <c r="I482" s="16" t="s">
        <v>664</v>
      </c>
      <c r="J482" s="18">
        <v>2400</v>
      </c>
      <c r="K482" s="188">
        <f>IFERROR(VLOOKUP(一覧[[#This Row],[品番]],'202211価格改定一覧'!B:J,9,FALSE),"-")</f>
        <v>2600</v>
      </c>
      <c r="L482" s="19" t="s">
        <v>4</v>
      </c>
      <c r="M482" s="2">
        <v>3420070086068</v>
      </c>
    </row>
    <row r="483" spans="2:13" s="20" customFormat="1" ht="21" customHeight="1">
      <c r="B483" s="14"/>
      <c r="C483" s="51">
        <v>2028</v>
      </c>
      <c r="D483" s="15" t="s">
        <v>587</v>
      </c>
      <c r="E483" s="16" t="s">
        <v>662</v>
      </c>
      <c r="F483" s="16" t="s">
        <v>663</v>
      </c>
      <c r="G483" s="17">
        <v>500</v>
      </c>
      <c r="H483" s="17" t="s">
        <v>593</v>
      </c>
      <c r="I483" s="16" t="s">
        <v>665</v>
      </c>
      <c r="J483" s="18">
        <v>2400</v>
      </c>
      <c r="K483" s="188">
        <f>IFERROR(VLOOKUP(一覧[[#This Row],[品番]],'202211価格改定一覧'!B:J,9,FALSE),"-")</f>
        <v>2600</v>
      </c>
      <c r="L483" s="19" t="s">
        <v>4</v>
      </c>
      <c r="M483" s="2">
        <v>3420070086112</v>
      </c>
    </row>
    <row r="484" spans="2:13" s="20" customFormat="1" ht="21" customHeight="1">
      <c r="B484" s="14"/>
      <c r="C484" s="51">
        <v>2029</v>
      </c>
      <c r="D484" s="15" t="s">
        <v>587</v>
      </c>
      <c r="E484" s="16" t="s">
        <v>662</v>
      </c>
      <c r="F484" s="16" t="s">
        <v>663</v>
      </c>
      <c r="G484" s="17">
        <v>500</v>
      </c>
      <c r="H484" s="17" t="s">
        <v>593</v>
      </c>
      <c r="I484" s="16" t="s">
        <v>666</v>
      </c>
      <c r="J484" s="18">
        <v>2400</v>
      </c>
      <c r="K484" s="188">
        <f>IFERROR(VLOOKUP(一覧[[#This Row],[品番]],'202211価格改定一覧'!B:J,9,FALSE),"-")</f>
        <v>2600</v>
      </c>
      <c r="L484" s="19" t="s">
        <v>4</v>
      </c>
      <c r="M484" s="2">
        <v>3420070086082</v>
      </c>
    </row>
    <row r="485" spans="2:13" s="20" customFormat="1" ht="21" customHeight="1">
      <c r="B485" s="14"/>
      <c r="C485" s="51">
        <v>2030</v>
      </c>
      <c r="D485" s="15" t="s">
        <v>587</v>
      </c>
      <c r="E485" s="16" t="s">
        <v>662</v>
      </c>
      <c r="F485" s="16" t="s">
        <v>663</v>
      </c>
      <c r="G485" s="17">
        <v>500</v>
      </c>
      <c r="H485" s="17" t="s">
        <v>593</v>
      </c>
      <c r="I485" s="16" t="s">
        <v>667</v>
      </c>
      <c r="J485" s="18">
        <v>2400</v>
      </c>
      <c r="K485" s="188">
        <f>IFERROR(VLOOKUP(一覧[[#This Row],[品番]],'202211価格改定一覧'!B:J,9,FALSE),"-")</f>
        <v>2600</v>
      </c>
      <c r="L485" s="19" t="s">
        <v>4</v>
      </c>
      <c r="M485" s="2">
        <v>3420070086105</v>
      </c>
    </row>
    <row r="486" spans="2:13" s="20" customFormat="1" ht="21" customHeight="1">
      <c r="B486" s="14"/>
      <c r="C486" s="51">
        <v>2031</v>
      </c>
      <c r="D486" s="15" t="s">
        <v>587</v>
      </c>
      <c r="E486" s="16" t="s">
        <v>662</v>
      </c>
      <c r="F486" s="16" t="s">
        <v>663</v>
      </c>
      <c r="G486" s="17">
        <v>500</v>
      </c>
      <c r="H486" s="17" t="s">
        <v>593</v>
      </c>
      <c r="I486" s="16" t="s">
        <v>668</v>
      </c>
      <c r="J486" s="18">
        <v>2400</v>
      </c>
      <c r="K486" s="188">
        <f>IFERROR(VLOOKUP(一覧[[#This Row],[品番]],'202211価格改定一覧'!B:J,9,FALSE),"-")</f>
        <v>2600</v>
      </c>
      <c r="L486" s="19" t="s">
        <v>4</v>
      </c>
      <c r="M486" s="2">
        <v>3420070086075</v>
      </c>
    </row>
    <row r="487" spans="2:13" s="20" customFormat="1" ht="21" customHeight="1">
      <c r="B487" s="14"/>
      <c r="C487" s="51">
        <v>2032</v>
      </c>
      <c r="D487" s="15" t="s">
        <v>587</v>
      </c>
      <c r="E487" s="16" t="s">
        <v>662</v>
      </c>
      <c r="F487" s="16" t="s">
        <v>663</v>
      </c>
      <c r="G487" s="17">
        <v>500</v>
      </c>
      <c r="H487" s="17" t="s">
        <v>593</v>
      </c>
      <c r="I487" s="16" t="s">
        <v>165</v>
      </c>
      <c r="J487" s="18">
        <v>2400</v>
      </c>
      <c r="K487" s="188">
        <f>IFERROR(VLOOKUP(一覧[[#This Row],[品番]],'202211価格改定一覧'!B:J,9,FALSE),"-")</f>
        <v>2600</v>
      </c>
      <c r="L487" s="19" t="s">
        <v>4</v>
      </c>
      <c r="M487" s="2">
        <v>3420070086099</v>
      </c>
    </row>
    <row r="488" spans="2:13" s="20" customFormat="1" ht="21" customHeight="1">
      <c r="B488" s="14"/>
      <c r="C488" s="51">
        <v>2033</v>
      </c>
      <c r="D488" s="15" t="s">
        <v>587</v>
      </c>
      <c r="E488" s="16" t="s">
        <v>662</v>
      </c>
      <c r="F488" s="16" t="s">
        <v>626</v>
      </c>
      <c r="G488" s="17">
        <v>460</v>
      </c>
      <c r="H488" s="17" t="s">
        <v>589</v>
      </c>
      <c r="I488" s="16" t="s">
        <v>664</v>
      </c>
      <c r="J488" s="18">
        <v>2000</v>
      </c>
      <c r="K488" s="188">
        <f>IFERROR(VLOOKUP(一覧[[#This Row],[品番]],'202211価格改定一覧'!B:J,9,FALSE),"-")</f>
        <v>2200</v>
      </c>
      <c r="L488" s="19" t="s">
        <v>4</v>
      </c>
      <c r="M488" s="2">
        <v>3420070086136</v>
      </c>
    </row>
    <row r="489" spans="2:13" s="20" customFormat="1" ht="21" customHeight="1">
      <c r="B489" s="14"/>
      <c r="C489" s="51">
        <v>2034</v>
      </c>
      <c r="D489" s="15" t="s">
        <v>587</v>
      </c>
      <c r="E489" s="16" t="s">
        <v>662</v>
      </c>
      <c r="F489" s="16" t="s">
        <v>626</v>
      </c>
      <c r="G489" s="17">
        <v>460</v>
      </c>
      <c r="H489" s="17" t="s">
        <v>589</v>
      </c>
      <c r="I489" s="16" t="s">
        <v>665</v>
      </c>
      <c r="J489" s="18">
        <v>2000</v>
      </c>
      <c r="K489" s="188">
        <f>IFERROR(VLOOKUP(一覧[[#This Row],[品番]],'202211価格改定一覧'!B:J,9,FALSE),"-")</f>
        <v>2200</v>
      </c>
      <c r="L489" s="19" t="s">
        <v>4</v>
      </c>
      <c r="M489" s="2">
        <v>3420070086181</v>
      </c>
    </row>
    <row r="490" spans="2:13" s="20" customFormat="1" ht="21" customHeight="1">
      <c r="B490" s="14"/>
      <c r="C490" s="51">
        <v>2035</v>
      </c>
      <c r="D490" s="15" t="s">
        <v>587</v>
      </c>
      <c r="E490" s="16" t="s">
        <v>662</v>
      </c>
      <c r="F490" s="16" t="s">
        <v>626</v>
      </c>
      <c r="G490" s="17">
        <v>460</v>
      </c>
      <c r="H490" s="17" t="s">
        <v>589</v>
      </c>
      <c r="I490" s="16" t="s">
        <v>666</v>
      </c>
      <c r="J490" s="18">
        <v>2000</v>
      </c>
      <c r="K490" s="188">
        <f>IFERROR(VLOOKUP(一覧[[#This Row],[品番]],'202211価格改定一覧'!B:J,9,FALSE),"-")</f>
        <v>2200</v>
      </c>
      <c r="L490" s="19" t="s">
        <v>4</v>
      </c>
      <c r="M490" s="2">
        <v>3420070086150</v>
      </c>
    </row>
    <row r="491" spans="2:13" s="20" customFormat="1" ht="21" customHeight="1">
      <c r="B491" s="14"/>
      <c r="C491" s="51">
        <v>2036</v>
      </c>
      <c r="D491" s="15" t="s">
        <v>587</v>
      </c>
      <c r="E491" s="16" t="s">
        <v>662</v>
      </c>
      <c r="F491" s="16" t="s">
        <v>626</v>
      </c>
      <c r="G491" s="17">
        <v>460</v>
      </c>
      <c r="H491" s="17" t="s">
        <v>589</v>
      </c>
      <c r="I491" s="16" t="s">
        <v>667</v>
      </c>
      <c r="J491" s="18">
        <v>2000</v>
      </c>
      <c r="K491" s="188">
        <f>IFERROR(VLOOKUP(一覧[[#This Row],[品番]],'202211価格改定一覧'!B:J,9,FALSE),"-")</f>
        <v>2200</v>
      </c>
      <c r="L491" s="19" t="s">
        <v>4</v>
      </c>
      <c r="M491" s="2">
        <v>3420070086174</v>
      </c>
    </row>
    <row r="492" spans="2:13" s="20" customFormat="1" ht="21" customHeight="1">
      <c r="B492" s="14"/>
      <c r="C492" s="51">
        <v>2037</v>
      </c>
      <c r="D492" s="15" t="s">
        <v>587</v>
      </c>
      <c r="E492" s="16" t="s">
        <v>662</v>
      </c>
      <c r="F492" s="16" t="s">
        <v>626</v>
      </c>
      <c r="G492" s="17">
        <v>460</v>
      </c>
      <c r="H492" s="17" t="s">
        <v>589</v>
      </c>
      <c r="I492" s="16" t="s">
        <v>668</v>
      </c>
      <c r="J492" s="18">
        <v>2000</v>
      </c>
      <c r="K492" s="188">
        <f>IFERROR(VLOOKUP(一覧[[#This Row],[品番]],'202211価格改定一覧'!B:J,9,FALSE),"-")</f>
        <v>2200</v>
      </c>
      <c r="L492" s="19" t="s">
        <v>4</v>
      </c>
      <c r="M492" s="2">
        <v>3420070086143</v>
      </c>
    </row>
    <row r="493" spans="2:13" s="20" customFormat="1" ht="21" customHeight="1">
      <c r="B493" s="14"/>
      <c r="C493" s="51">
        <v>2038</v>
      </c>
      <c r="D493" s="15" t="s">
        <v>587</v>
      </c>
      <c r="E493" s="16" t="s">
        <v>662</v>
      </c>
      <c r="F493" s="16" t="s">
        <v>626</v>
      </c>
      <c r="G493" s="17">
        <v>460</v>
      </c>
      <c r="H493" s="17" t="s">
        <v>589</v>
      </c>
      <c r="I493" s="16" t="s">
        <v>165</v>
      </c>
      <c r="J493" s="18">
        <v>2000</v>
      </c>
      <c r="K493" s="188">
        <f>IFERROR(VLOOKUP(一覧[[#This Row],[品番]],'202211価格改定一覧'!B:J,9,FALSE),"-")</f>
        <v>2200</v>
      </c>
      <c r="L493" s="19" t="s">
        <v>4</v>
      </c>
      <c r="M493" s="2">
        <v>3420070086167</v>
      </c>
    </row>
    <row r="494" spans="2:13" s="20" customFormat="1" ht="21" customHeight="1">
      <c r="B494" s="14"/>
      <c r="C494" s="51">
        <v>2057</v>
      </c>
      <c r="D494" s="15" t="s">
        <v>587</v>
      </c>
      <c r="E494" s="16" t="s">
        <v>640</v>
      </c>
      <c r="F494" s="16" t="s">
        <v>641</v>
      </c>
      <c r="G494" s="17">
        <v>15</v>
      </c>
      <c r="H494" s="17" t="s">
        <v>593</v>
      </c>
      <c r="I494" s="16" t="s">
        <v>636</v>
      </c>
      <c r="J494" s="18">
        <v>1200</v>
      </c>
      <c r="K494" s="188" t="str">
        <f>IFERROR(VLOOKUP(一覧[[#This Row],[品番]],'202211価格改定一覧'!B:J,9,FALSE),"-")</f>
        <v>-</v>
      </c>
      <c r="L494" s="19" t="s">
        <v>4</v>
      </c>
      <c r="M494" s="2">
        <v>4994228025043</v>
      </c>
    </row>
    <row r="495" spans="2:13" s="20" customFormat="1" ht="21" customHeight="1">
      <c r="B495" s="14"/>
      <c r="C495" s="51">
        <v>2059</v>
      </c>
      <c r="D495" s="15" t="s">
        <v>587</v>
      </c>
      <c r="E495" s="16" t="s">
        <v>155</v>
      </c>
      <c r="F495" s="16" t="s">
        <v>2315</v>
      </c>
      <c r="G495" s="17">
        <v>2</v>
      </c>
      <c r="H495" s="17" t="s">
        <v>211</v>
      </c>
      <c r="I495" s="16" t="s">
        <v>2430</v>
      </c>
      <c r="J495" s="18">
        <v>600</v>
      </c>
      <c r="K495" s="188" t="str">
        <f>IFERROR(VLOOKUP(一覧[[#This Row],[品番]],'202211価格改定一覧'!B:J,9,FALSE),"-")</f>
        <v>-</v>
      </c>
      <c r="L495" s="19" t="s">
        <v>2429</v>
      </c>
      <c r="M495" s="2" t="s">
        <v>2446</v>
      </c>
    </row>
    <row r="496" spans="2:13" s="20" customFormat="1" ht="21" customHeight="1">
      <c r="B496" s="14" t="s">
        <v>2274</v>
      </c>
      <c r="C496" s="51">
        <v>2060</v>
      </c>
      <c r="D496" s="15" t="s">
        <v>587</v>
      </c>
      <c r="E496" s="16" t="s">
        <v>640</v>
      </c>
      <c r="F496" s="16" t="s">
        <v>1705</v>
      </c>
      <c r="G496" s="17">
        <v>15</v>
      </c>
      <c r="H496" s="17" t="s">
        <v>593</v>
      </c>
      <c r="I496" s="16" t="s">
        <v>636</v>
      </c>
      <c r="J496" s="18">
        <v>800</v>
      </c>
      <c r="K496" s="188" t="str">
        <f>IFERROR(VLOOKUP(一覧[[#This Row],[品番]],'202211価格改定一覧'!B:J,9,FALSE),"-")</f>
        <v>-</v>
      </c>
      <c r="L496" s="19" t="s">
        <v>4</v>
      </c>
      <c r="M496" s="2">
        <v>4994228021571</v>
      </c>
    </row>
    <row r="497" spans="2:13" s="20" customFormat="1" ht="21" customHeight="1">
      <c r="B497" s="14"/>
      <c r="C497" s="51">
        <v>2061</v>
      </c>
      <c r="D497" s="15" t="s">
        <v>587</v>
      </c>
      <c r="E497" s="16" t="s">
        <v>155</v>
      </c>
      <c r="F497" s="16" t="s">
        <v>2315</v>
      </c>
      <c r="G497" s="17">
        <v>2</v>
      </c>
      <c r="H497" s="17" t="s">
        <v>2313</v>
      </c>
      <c r="I497" s="16" t="s">
        <v>598</v>
      </c>
      <c r="J497" s="18">
        <v>600</v>
      </c>
      <c r="K497" s="188" t="str">
        <f>IFERROR(VLOOKUP(一覧[[#This Row],[品番]],'202211価格改定一覧'!B:J,9,FALSE),"-")</f>
        <v>-</v>
      </c>
      <c r="L497" s="19" t="s">
        <v>4</v>
      </c>
      <c r="M497" s="2">
        <v>4994228031013</v>
      </c>
    </row>
    <row r="498" spans="2:13" s="20" customFormat="1" ht="21" customHeight="1">
      <c r="B498" s="14"/>
      <c r="C498" s="51">
        <v>2062</v>
      </c>
      <c r="D498" s="15" t="s">
        <v>587</v>
      </c>
      <c r="E498" s="16" t="s">
        <v>155</v>
      </c>
      <c r="F498" s="16" t="s">
        <v>2315</v>
      </c>
      <c r="G498" s="17">
        <v>2</v>
      </c>
      <c r="H498" s="17" t="s">
        <v>2313</v>
      </c>
      <c r="I498" s="16" t="s">
        <v>599</v>
      </c>
      <c r="J498" s="18">
        <v>600</v>
      </c>
      <c r="K498" s="188" t="str">
        <f>IFERROR(VLOOKUP(一覧[[#This Row],[品番]],'202211価格改定一覧'!B:J,9,FALSE),"-")</f>
        <v>-</v>
      </c>
      <c r="L498" s="19" t="s">
        <v>4</v>
      </c>
      <c r="M498" s="2">
        <v>4994228031020</v>
      </c>
    </row>
    <row r="499" spans="2:13" s="20" customFormat="1" ht="21" customHeight="1">
      <c r="B499" s="14"/>
      <c r="C499" s="51">
        <v>2063</v>
      </c>
      <c r="D499" s="15" t="s">
        <v>587</v>
      </c>
      <c r="E499" s="16" t="s">
        <v>155</v>
      </c>
      <c r="F499" s="16" t="s">
        <v>2315</v>
      </c>
      <c r="G499" s="17">
        <v>2</v>
      </c>
      <c r="H499" s="17" t="s">
        <v>2313</v>
      </c>
      <c r="I499" s="16" t="s">
        <v>600</v>
      </c>
      <c r="J499" s="18">
        <v>600</v>
      </c>
      <c r="K499" s="188" t="str">
        <f>IFERROR(VLOOKUP(一覧[[#This Row],[品番]],'202211価格改定一覧'!B:J,9,FALSE),"-")</f>
        <v>-</v>
      </c>
      <c r="L499" s="19" t="s">
        <v>4</v>
      </c>
      <c r="M499" s="2">
        <v>4994228031037</v>
      </c>
    </row>
    <row r="500" spans="2:13" s="20" customFormat="1" ht="21" customHeight="1">
      <c r="B500" s="14"/>
      <c r="C500" s="74">
        <v>2064</v>
      </c>
      <c r="D500" s="15" t="s">
        <v>587</v>
      </c>
      <c r="E500" s="16" t="s">
        <v>155</v>
      </c>
      <c r="F500" s="16" t="s">
        <v>2315</v>
      </c>
      <c r="G500" s="23">
        <v>2</v>
      </c>
      <c r="H500" s="17" t="s">
        <v>2313</v>
      </c>
      <c r="I500" s="16" t="s">
        <v>603</v>
      </c>
      <c r="J500" s="24">
        <v>600</v>
      </c>
      <c r="K500" s="188" t="str">
        <f>IFERROR(VLOOKUP(一覧[[#This Row],[品番]],'202211価格改定一覧'!B:J,9,FALSE),"-")</f>
        <v>-</v>
      </c>
      <c r="L500" s="19" t="s">
        <v>4</v>
      </c>
      <c r="M500" s="25">
        <v>4994228031044</v>
      </c>
    </row>
    <row r="501" spans="2:13" s="20" customFormat="1" ht="21" customHeight="1">
      <c r="B501" s="14"/>
      <c r="C501" s="51">
        <v>2065</v>
      </c>
      <c r="D501" s="15" t="s">
        <v>587</v>
      </c>
      <c r="E501" s="16" t="s">
        <v>155</v>
      </c>
      <c r="F501" s="16" t="s">
        <v>2315</v>
      </c>
      <c r="G501" s="17">
        <v>2</v>
      </c>
      <c r="H501" s="17" t="s">
        <v>2313</v>
      </c>
      <c r="I501" s="16" t="s">
        <v>604</v>
      </c>
      <c r="J501" s="18">
        <v>600</v>
      </c>
      <c r="K501" s="188" t="str">
        <f>IFERROR(VLOOKUP(一覧[[#This Row],[品番]],'202211価格改定一覧'!B:J,9,FALSE),"-")</f>
        <v>-</v>
      </c>
      <c r="L501" s="19" t="s">
        <v>4</v>
      </c>
      <c r="M501" s="2">
        <v>4994228031051</v>
      </c>
    </row>
    <row r="502" spans="2:13" s="20" customFormat="1" ht="21" customHeight="1">
      <c r="B502" s="14"/>
      <c r="C502" s="51">
        <v>2066</v>
      </c>
      <c r="D502" s="15" t="s">
        <v>587</v>
      </c>
      <c r="E502" s="16" t="s">
        <v>155</v>
      </c>
      <c r="F502" s="16" t="s">
        <v>2315</v>
      </c>
      <c r="G502" s="17">
        <v>2</v>
      </c>
      <c r="H502" s="17" t="s">
        <v>2313</v>
      </c>
      <c r="I502" s="16" t="s">
        <v>601</v>
      </c>
      <c r="J502" s="18">
        <v>600</v>
      </c>
      <c r="K502" s="188" t="str">
        <f>IFERROR(VLOOKUP(一覧[[#This Row],[品番]],'202211価格改定一覧'!B:J,9,FALSE),"-")</f>
        <v>-</v>
      </c>
      <c r="L502" s="19" t="s">
        <v>4</v>
      </c>
      <c r="M502" s="2">
        <v>4994228031068</v>
      </c>
    </row>
    <row r="503" spans="2:13" s="20" customFormat="1" ht="21" customHeight="1">
      <c r="B503" s="14"/>
      <c r="C503" s="51">
        <v>2067</v>
      </c>
      <c r="D503" s="15" t="s">
        <v>587</v>
      </c>
      <c r="E503" s="16" t="s">
        <v>155</v>
      </c>
      <c r="F503" s="16" t="s">
        <v>2315</v>
      </c>
      <c r="G503" s="17">
        <v>2</v>
      </c>
      <c r="H503" s="17" t="s">
        <v>2313</v>
      </c>
      <c r="I503" s="16" t="s">
        <v>605</v>
      </c>
      <c r="J503" s="18">
        <v>600</v>
      </c>
      <c r="K503" s="188" t="str">
        <f>IFERROR(VLOOKUP(一覧[[#This Row],[品番]],'202211価格改定一覧'!B:J,9,FALSE),"-")</f>
        <v>-</v>
      </c>
      <c r="L503" s="19" t="s">
        <v>4</v>
      </c>
      <c r="M503" s="2">
        <v>4994228031075</v>
      </c>
    </row>
    <row r="504" spans="2:13" s="20" customFormat="1" ht="21" customHeight="1">
      <c r="B504" s="14"/>
      <c r="C504" s="74">
        <v>2068</v>
      </c>
      <c r="D504" s="15" t="s">
        <v>587</v>
      </c>
      <c r="E504" s="16" t="s">
        <v>155</v>
      </c>
      <c r="F504" s="22" t="s">
        <v>2315</v>
      </c>
      <c r="G504" s="23">
        <v>2</v>
      </c>
      <c r="H504" s="23" t="s">
        <v>2313</v>
      </c>
      <c r="I504" s="16" t="s">
        <v>606</v>
      </c>
      <c r="J504" s="24">
        <v>600</v>
      </c>
      <c r="K504" s="188" t="str">
        <f>IFERROR(VLOOKUP(一覧[[#This Row],[品番]],'202211価格改定一覧'!B:J,9,FALSE),"-")</f>
        <v>-</v>
      </c>
      <c r="L504" s="19" t="s">
        <v>4</v>
      </c>
      <c r="M504" s="25">
        <v>4994228031082</v>
      </c>
    </row>
    <row r="505" spans="2:13" s="20" customFormat="1" ht="21" customHeight="1">
      <c r="B505" s="14"/>
      <c r="C505" s="74">
        <v>2069</v>
      </c>
      <c r="D505" s="15" t="s">
        <v>587</v>
      </c>
      <c r="E505" s="16" t="s">
        <v>155</v>
      </c>
      <c r="F505" s="22" t="s">
        <v>2315</v>
      </c>
      <c r="G505" s="23">
        <v>2</v>
      </c>
      <c r="H505" s="23" t="s">
        <v>2313</v>
      </c>
      <c r="I505" s="16" t="s">
        <v>597</v>
      </c>
      <c r="J505" s="24">
        <v>600</v>
      </c>
      <c r="K505" s="188" t="str">
        <f>IFERROR(VLOOKUP(一覧[[#This Row],[品番]],'202211価格改定一覧'!B:J,9,FALSE),"-")</f>
        <v>-</v>
      </c>
      <c r="L505" s="19" t="s">
        <v>4</v>
      </c>
      <c r="M505" s="25">
        <v>4994228031099</v>
      </c>
    </row>
    <row r="506" spans="2:13" s="20" customFormat="1" ht="21" customHeight="1">
      <c r="B506" s="14" t="s">
        <v>2545</v>
      </c>
      <c r="C506" s="51">
        <v>2070</v>
      </c>
      <c r="D506" s="15" t="s">
        <v>587</v>
      </c>
      <c r="E506" s="16" t="s">
        <v>640</v>
      </c>
      <c r="F506" s="16" t="s">
        <v>1706</v>
      </c>
      <c r="G506" s="17">
        <v>25</v>
      </c>
      <c r="H506" s="17" t="s">
        <v>1709</v>
      </c>
      <c r="I506" s="16" t="s">
        <v>636</v>
      </c>
      <c r="J506" s="112">
        <v>300</v>
      </c>
      <c r="K506" s="188" t="str">
        <f>IFERROR(VLOOKUP(一覧[[#This Row],[品番]],'202211価格改定一覧'!B:J,9,FALSE),"-")</f>
        <v>-</v>
      </c>
      <c r="L506" s="19" t="s">
        <v>4</v>
      </c>
      <c r="M506" s="2">
        <v>3420070029126</v>
      </c>
    </row>
    <row r="507" spans="2:13" s="20" customFormat="1" ht="21" customHeight="1">
      <c r="B507" s="14"/>
      <c r="C507" s="51">
        <v>2073</v>
      </c>
      <c r="D507" s="15" t="s">
        <v>587</v>
      </c>
      <c r="E507" s="16" t="s">
        <v>640</v>
      </c>
      <c r="F507" s="16" t="s">
        <v>1707</v>
      </c>
      <c r="G507" s="17">
        <v>50</v>
      </c>
      <c r="H507" s="17" t="s">
        <v>1708</v>
      </c>
      <c r="I507" s="16" t="s">
        <v>636</v>
      </c>
      <c r="J507" s="112">
        <v>800</v>
      </c>
      <c r="K507" s="188" t="str">
        <f>IFERROR(VLOOKUP(一覧[[#This Row],[品番]],'202211価格改定一覧'!B:J,9,FALSE),"-")</f>
        <v>-</v>
      </c>
      <c r="L507" s="19" t="s">
        <v>4</v>
      </c>
      <c r="M507" s="2">
        <v>3420070029270</v>
      </c>
    </row>
    <row r="508" spans="2:13" s="20" customFormat="1" ht="21" customHeight="1">
      <c r="B508" s="14"/>
      <c r="C508" s="51">
        <v>2075</v>
      </c>
      <c r="D508" s="15" t="s">
        <v>587</v>
      </c>
      <c r="E508" s="16" t="s">
        <v>154</v>
      </c>
      <c r="F508" s="16" t="s">
        <v>642</v>
      </c>
      <c r="G508" s="17">
        <v>100</v>
      </c>
      <c r="H508" s="17" t="s">
        <v>589</v>
      </c>
      <c r="I508" s="16" t="s">
        <v>636</v>
      </c>
      <c r="J508" s="18">
        <v>600</v>
      </c>
      <c r="K508" s="188">
        <f>IFERROR(VLOOKUP(一覧[[#This Row],[品番]],'202211価格改定一覧'!B:J,9,FALSE),"-")</f>
        <v>700</v>
      </c>
      <c r="L508" s="19" t="s">
        <v>4</v>
      </c>
      <c r="M508" s="2">
        <v>3420070029027</v>
      </c>
    </row>
    <row r="509" spans="2:13" s="20" customFormat="1" ht="21" customHeight="1">
      <c r="B509" s="14"/>
      <c r="C509" s="51">
        <v>2076</v>
      </c>
      <c r="D509" s="15" t="s">
        <v>587</v>
      </c>
      <c r="E509" s="16" t="s">
        <v>154</v>
      </c>
      <c r="F509" s="16" t="s">
        <v>639</v>
      </c>
      <c r="G509" s="17">
        <v>500</v>
      </c>
      <c r="H509" s="17" t="s">
        <v>593</v>
      </c>
      <c r="I509" s="16" t="s">
        <v>636</v>
      </c>
      <c r="J509" s="18">
        <v>2400</v>
      </c>
      <c r="K509" s="188">
        <f>IFERROR(VLOOKUP(一覧[[#This Row],[品番]],'202211価格改定一覧'!B:J,9,FALSE),"-")</f>
        <v>2700</v>
      </c>
      <c r="L509" s="19" t="s">
        <v>4</v>
      </c>
      <c r="M509" s="2">
        <v>3420070029010</v>
      </c>
    </row>
    <row r="510" spans="2:13" s="20" customFormat="1" ht="21" customHeight="1">
      <c r="B510" s="14"/>
      <c r="C510" s="51">
        <v>2077</v>
      </c>
      <c r="D510" s="15" t="s">
        <v>587</v>
      </c>
      <c r="E510" s="16" t="s">
        <v>154</v>
      </c>
      <c r="F510" s="16" t="s">
        <v>626</v>
      </c>
      <c r="G510" s="17">
        <v>600</v>
      </c>
      <c r="H510" s="17" t="s">
        <v>589</v>
      </c>
      <c r="I510" s="16" t="s">
        <v>636</v>
      </c>
      <c r="J510" s="18">
        <v>2400</v>
      </c>
      <c r="K510" s="188">
        <f>IFERROR(VLOOKUP(一覧[[#This Row],[品番]],'202211価格改定一覧'!B:J,9,FALSE),"-")</f>
        <v>2700</v>
      </c>
      <c r="L510" s="19" t="s">
        <v>4</v>
      </c>
      <c r="M510" s="2">
        <v>3420070029041</v>
      </c>
    </row>
    <row r="511" spans="2:13" s="20" customFormat="1" ht="21" customHeight="1">
      <c r="B511" s="14"/>
      <c r="C511" s="51">
        <v>2078</v>
      </c>
      <c r="D511" s="15" t="s">
        <v>587</v>
      </c>
      <c r="E511" s="16" t="s">
        <v>154</v>
      </c>
      <c r="F511" s="16" t="s">
        <v>224</v>
      </c>
      <c r="G511" s="17">
        <v>30</v>
      </c>
      <c r="H511" s="17" t="s">
        <v>593</v>
      </c>
      <c r="I511" s="16" t="s">
        <v>636</v>
      </c>
      <c r="J511" s="18">
        <v>1200</v>
      </c>
      <c r="K511" s="188">
        <f>IFERROR(VLOOKUP(一覧[[#This Row],[品番]],'202211価格改定一覧'!B:J,9,FALSE),"-")</f>
        <v>1400</v>
      </c>
      <c r="L511" s="19" t="s">
        <v>4</v>
      </c>
      <c r="M511" s="2">
        <v>3420070029348</v>
      </c>
    </row>
    <row r="512" spans="2:13" s="20" customFormat="1" ht="21" customHeight="1">
      <c r="B512" s="14"/>
      <c r="C512" s="51">
        <v>2079</v>
      </c>
      <c r="D512" s="15" t="s">
        <v>587</v>
      </c>
      <c r="E512" s="16" t="s">
        <v>154</v>
      </c>
      <c r="F512" s="16" t="s">
        <v>633</v>
      </c>
      <c r="G512" s="17">
        <v>100</v>
      </c>
      <c r="H512" s="17" t="s">
        <v>593</v>
      </c>
      <c r="I512" s="16" t="s">
        <v>636</v>
      </c>
      <c r="J512" s="18">
        <v>3600</v>
      </c>
      <c r="K512" s="188">
        <f>IFERROR(VLOOKUP(一覧[[#This Row],[品番]],'202211価格改定一覧'!B:J,9,FALSE),"-")</f>
        <v>4000</v>
      </c>
      <c r="L512" s="19" t="s">
        <v>4</v>
      </c>
      <c r="M512" s="2">
        <v>3420070029003</v>
      </c>
    </row>
    <row r="513" spans="2:13" s="20" customFormat="1" ht="21" customHeight="1">
      <c r="B513" s="14"/>
      <c r="C513" s="51">
        <v>2080</v>
      </c>
      <c r="D513" s="15" t="s">
        <v>587</v>
      </c>
      <c r="E513" s="16" t="s">
        <v>154</v>
      </c>
      <c r="F513" s="16" t="s">
        <v>35</v>
      </c>
      <c r="G513" s="17">
        <v>140</v>
      </c>
      <c r="H513" s="17" t="s">
        <v>589</v>
      </c>
      <c r="I513" s="16" t="s">
        <v>636</v>
      </c>
      <c r="J513" s="18">
        <v>3600</v>
      </c>
      <c r="K513" s="188" t="str">
        <f>IFERROR(VLOOKUP(一覧[[#This Row],[品番]],'202211価格改定一覧'!B:J,9,FALSE),"-")</f>
        <v>-</v>
      </c>
      <c r="L513" s="19" t="s">
        <v>4</v>
      </c>
      <c r="M513" s="2">
        <v>3420070029065</v>
      </c>
    </row>
    <row r="514" spans="2:13" s="20" customFormat="1" ht="21" customHeight="1">
      <c r="B514" s="14"/>
      <c r="C514" s="51">
        <v>2081</v>
      </c>
      <c r="D514" s="15" t="s">
        <v>587</v>
      </c>
      <c r="E514" s="16" t="s">
        <v>154</v>
      </c>
      <c r="F514" s="16" t="s">
        <v>618</v>
      </c>
      <c r="G514" s="17">
        <v>200</v>
      </c>
      <c r="H514" s="17" t="s">
        <v>593</v>
      </c>
      <c r="I514" s="16" t="s">
        <v>636</v>
      </c>
      <c r="J514" s="18">
        <v>3800</v>
      </c>
      <c r="K514" s="188">
        <f>IFERROR(VLOOKUP(一覧[[#This Row],[品番]],'202211価格改定一覧'!B:J,9,FALSE),"-")</f>
        <v>4000</v>
      </c>
      <c r="L514" s="19" t="s">
        <v>4</v>
      </c>
      <c r="M514" s="2">
        <v>3420070029072</v>
      </c>
    </row>
    <row r="515" spans="2:13" s="20" customFormat="1" ht="21" customHeight="1">
      <c r="B515" s="14" t="s">
        <v>226</v>
      </c>
      <c r="C515" s="51">
        <v>2082</v>
      </c>
      <c r="D515" s="15" t="s">
        <v>587</v>
      </c>
      <c r="E515" s="16" t="s">
        <v>1601</v>
      </c>
      <c r="F515" s="16"/>
      <c r="G515" s="17"/>
      <c r="H515" s="17"/>
      <c r="I515" s="16"/>
      <c r="J515" s="18">
        <v>2400</v>
      </c>
      <c r="K515" s="188" t="str">
        <f>IFERROR(VLOOKUP(一覧[[#This Row],[品番]],'202211価格改定一覧'!B:J,9,FALSE),"-")</f>
        <v>-</v>
      </c>
      <c r="L515" s="19"/>
      <c r="M515" s="2">
        <v>3420070029157</v>
      </c>
    </row>
    <row r="516" spans="2:13" s="20" customFormat="1" ht="21" customHeight="1">
      <c r="B516" s="14"/>
      <c r="C516" s="51">
        <v>2083</v>
      </c>
      <c r="D516" s="15" t="s">
        <v>587</v>
      </c>
      <c r="E516" s="16" t="s">
        <v>154</v>
      </c>
      <c r="F516" s="16" t="s">
        <v>320</v>
      </c>
      <c r="G516" s="17">
        <v>200</v>
      </c>
      <c r="H516" s="17" t="s">
        <v>593</v>
      </c>
      <c r="I516" s="16" t="s">
        <v>636</v>
      </c>
      <c r="J516" s="18">
        <v>2400</v>
      </c>
      <c r="K516" s="188" t="str">
        <f>IFERROR(VLOOKUP(一覧[[#This Row],[品番]],'202211価格改定一覧'!B:J,9,FALSE),"-")</f>
        <v>-</v>
      </c>
      <c r="L516" s="19" t="s">
        <v>4</v>
      </c>
      <c r="M516" s="2">
        <v>3420070029331</v>
      </c>
    </row>
    <row r="517" spans="2:13" s="20" customFormat="1" ht="21" customHeight="1">
      <c r="B517" s="14"/>
      <c r="C517" s="51">
        <v>2091</v>
      </c>
      <c r="D517" s="15" t="s">
        <v>587</v>
      </c>
      <c r="E517" s="16" t="s">
        <v>154</v>
      </c>
      <c r="F517" s="16" t="s">
        <v>642</v>
      </c>
      <c r="G517" s="17">
        <v>100</v>
      </c>
      <c r="H517" s="17" t="s">
        <v>589</v>
      </c>
      <c r="I517" s="16" t="s">
        <v>404</v>
      </c>
      <c r="J517" s="18">
        <v>600</v>
      </c>
      <c r="K517" s="188">
        <f>IFERROR(VLOOKUP(一覧[[#This Row],[品番]],'202211価格改定一覧'!B:J,9,FALSE),"-")</f>
        <v>700</v>
      </c>
      <c r="L517" s="19" t="s">
        <v>4</v>
      </c>
      <c r="M517" s="2">
        <v>3420070004048</v>
      </c>
    </row>
    <row r="518" spans="2:13" s="20" customFormat="1" ht="21" customHeight="1">
      <c r="B518" s="14"/>
      <c r="C518" s="51">
        <v>2092</v>
      </c>
      <c r="D518" s="15" t="s">
        <v>587</v>
      </c>
      <c r="E518" s="16" t="s">
        <v>154</v>
      </c>
      <c r="F518" s="16" t="s">
        <v>639</v>
      </c>
      <c r="G518" s="17">
        <v>500</v>
      </c>
      <c r="H518" s="17" t="s">
        <v>593</v>
      </c>
      <c r="I518" s="16" t="s">
        <v>404</v>
      </c>
      <c r="J518" s="18">
        <v>2400</v>
      </c>
      <c r="K518" s="188">
        <f>IFERROR(VLOOKUP(一覧[[#This Row],[品番]],'202211価格改定一覧'!B:J,9,FALSE),"-")</f>
        <v>2700</v>
      </c>
      <c r="L518" s="19" t="s">
        <v>4</v>
      </c>
      <c r="M518" s="2">
        <v>3420070004093</v>
      </c>
    </row>
    <row r="519" spans="2:13" s="20" customFormat="1" ht="21" customHeight="1">
      <c r="B519" s="14"/>
      <c r="C519" s="51">
        <v>2093</v>
      </c>
      <c r="D519" s="15" t="s">
        <v>587</v>
      </c>
      <c r="E519" s="16" t="s">
        <v>154</v>
      </c>
      <c r="F519" s="16" t="s">
        <v>626</v>
      </c>
      <c r="G519" s="17">
        <v>600</v>
      </c>
      <c r="H519" s="17" t="s">
        <v>589</v>
      </c>
      <c r="I519" s="16" t="s">
        <v>404</v>
      </c>
      <c r="J519" s="18">
        <v>2400</v>
      </c>
      <c r="K519" s="188">
        <f>IFERROR(VLOOKUP(一覧[[#This Row],[品番]],'202211価格改定一覧'!B:J,9,FALSE),"-")</f>
        <v>2700</v>
      </c>
      <c r="L519" s="19" t="s">
        <v>4</v>
      </c>
      <c r="M519" s="2">
        <v>3420070004062</v>
      </c>
    </row>
    <row r="520" spans="2:13" s="20" customFormat="1" ht="21" customHeight="1">
      <c r="B520" s="14"/>
      <c r="C520" s="51">
        <v>2094</v>
      </c>
      <c r="D520" s="15" t="s">
        <v>587</v>
      </c>
      <c r="E520" s="16" t="s">
        <v>154</v>
      </c>
      <c r="F520" s="16" t="s">
        <v>224</v>
      </c>
      <c r="G520" s="17">
        <v>30</v>
      </c>
      <c r="H520" s="17" t="s">
        <v>593</v>
      </c>
      <c r="I520" s="16" t="s">
        <v>404</v>
      </c>
      <c r="J520" s="18">
        <v>1200</v>
      </c>
      <c r="K520" s="188">
        <f>IFERROR(VLOOKUP(一覧[[#This Row],[品番]],'202211価格改定一覧'!B:J,9,FALSE),"-")</f>
        <v>1400</v>
      </c>
      <c r="L520" s="19" t="s">
        <v>4</v>
      </c>
      <c r="M520" s="2">
        <v>3420070004017</v>
      </c>
    </row>
    <row r="521" spans="2:13" s="20" customFormat="1" ht="21" customHeight="1">
      <c r="B521" s="14"/>
      <c r="C521" s="51">
        <v>2095</v>
      </c>
      <c r="D521" s="15" t="s">
        <v>587</v>
      </c>
      <c r="E521" s="16" t="s">
        <v>154</v>
      </c>
      <c r="F521" s="16" t="s">
        <v>633</v>
      </c>
      <c r="G521" s="17">
        <v>100</v>
      </c>
      <c r="H521" s="17" t="s">
        <v>593</v>
      </c>
      <c r="I521" s="16" t="s">
        <v>404</v>
      </c>
      <c r="J521" s="18">
        <v>3600</v>
      </c>
      <c r="K521" s="188">
        <f>IFERROR(VLOOKUP(一覧[[#This Row],[品番]],'202211価格改定一覧'!B:J,9,FALSE),"-")</f>
        <v>4000</v>
      </c>
      <c r="L521" s="19" t="s">
        <v>4</v>
      </c>
      <c r="M521" s="2">
        <v>3420070004000</v>
      </c>
    </row>
    <row r="522" spans="2:13" s="20" customFormat="1" ht="21" customHeight="1">
      <c r="B522" s="14"/>
      <c r="C522" s="51">
        <v>2096</v>
      </c>
      <c r="D522" s="15" t="s">
        <v>587</v>
      </c>
      <c r="E522" s="16" t="s">
        <v>154</v>
      </c>
      <c r="F522" s="16" t="s">
        <v>35</v>
      </c>
      <c r="G522" s="17">
        <v>140</v>
      </c>
      <c r="H522" s="17" t="s">
        <v>589</v>
      </c>
      <c r="I522" s="16" t="s">
        <v>404</v>
      </c>
      <c r="J522" s="18">
        <v>3600</v>
      </c>
      <c r="K522" s="188" t="str">
        <f>IFERROR(VLOOKUP(一覧[[#This Row],[品番]],'202211価格改定一覧'!B:J,9,FALSE),"-")</f>
        <v>-</v>
      </c>
      <c r="L522" s="19" t="s">
        <v>4</v>
      </c>
      <c r="M522" s="2">
        <v>3420070004116</v>
      </c>
    </row>
    <row r="523" spans="2:13" s="20" customFormat="1" ht="21" customHeight="1">
      <c r="B523" s="14"/>
      <c r="C523" s="51">
        <v>2097</v>
      </c>
      <c r="D523" s="15" t="s">
        <v>587</v>
      </c>
      <c r="E523" s="16" t="s">
        <v>154</v>
      </c>
      <c r="F523" s="16" t="s">
        <v>618</v>
      </c>
      <c r="G523" s="17">
        <v>200</v>
      </c>
      <c r="H523" s="17" t="s">
        <v>593</v>
      </c>
      <c r="I523" s="16" t="s">
        <v>404</v>
      </c>
      <c r="J523" s="18">
        <v>3800</v>
      </c>
      <c r="K523" s="188">
        <f>IFERROR(VLOOKUP(一覧[[#This Row],[品番]],'202211価格改定一覧'!B:J,9,FALSE),"-")</f>
        <v>4000</v>
      </c>
      <c r="L523" s="19" t="s">
        <v>4</v>
      </c>
      <c r="M523" s="2">
        <v>3420070004130</v>
      </c>
    </row>
    <row r="524" spans="2:13" s="20" customFormat="1" ht="21" customHeight="1">
      <c r="B524" s="14" t="s">
        <v>226</v>
      </c>
      <c r="C524" s="51">
        <v>2098</v>
      </c>
      <c r="D524" s="15" t="s">
        <v>587</v>
      </c>
      <c r="E524" s="16" t="s">
        <v>1602</v>
      </c>
      <c r="F524" s="16"/>
      <c r="G524" s="17"/>
      <c r="H524" s="17"/>
      <c r="I524" s="16"/>
      <c r="J524" s="18">
        <v>2400</v>
      </c>
      <c r="K524" s="188" t="str">
        <f>IFERROR(VLOOKUP(一覧[[#This Row],[品番]],'202211価格改定一覧'!B:J,9,FALSE),"-")</f>
        <v>-</v>
      </c>
      <c r="L524" s="19"/>
      <c r="M524" s="2">
        <v>0</v>
      </c>
    </row>
    <row r="525" spans="2:13" s="20" customFormat="1" ht="21" customHeight="1">
      <c r="B525" s="14"/>
      <c r="C525" s="51">
        <v>2099</v>
      </c>
      <c r="D525" s="15" t="s">
        <v>587</v>
      </c>
      <c r="E525" s="16" t="s">
        <v>154</v>
      </c>
      <c r="F525" s="16" t="s">
        <v>320</v>
      </c>
      <c r="G525" s="17">
        <v>100</v>
      </c>
      <c r="H525" s="17" t="s">
        <v>593</v>
      </c>
      <c r="I525" s="16" t="s">
        <v>404</v>
      </c>
      <c r="J525" s="18">
        <v>2400</v>
      </c>
      <c r="K525" s="188" t="str">
        <f>IFERROR(VLOOKUP(一覧[[#This Row],[品番]],'202211価格改定一覧'!B:J,9,FALSE),"-")</f>
        <v>-</v>
      </c>
      <c r="L525" s="19" t="s">
        <v>4</v>
      </c>
      <c r="M525" s="2">
        <v>3420070004307</v>
      </c>
    </row>
    <row r="526" spans="2:13" s="20" customFormat="1" ht="21" customHeight="1">
      <c r="B526" s="14"/>
      <c r="C526" s="51">
        <v>2101</v>
      </c>
      <c r="D526" s="15" t="s">
        <v>587</v>
      </c>
      <c r="E526" s="16" t="s">
        <v>643</v>
      </c>
      <c r="F526" s="16" t="s">
        <v>642</v>
      </c>
      <c r="G526" s="17">
        <v>100</v>
      </c>
      <c r="H526" s="17" t="s">
        <v>589</v>
      </c>
      <c r="I526" s="16" t="s">
        <v>643</v>
      </c>
      <c r="J526" s="18">
        <v>600</v>
      </c>
      <c r="K526" s="188">
        <f>IFERROR(VLOOKUP(一覧[[#This Row],[品番]],'202211価格改定一覧'!B:J,9,FALSE),"-")</f>
        <v>700</v>
      </c>
      <c r="L526" s="19" t="s">
        <v>4</v>
      </c>
      <c r="M526" s="2">
        <v>3420070037039</v>
      </c>
    </row>
    <row r="527" spans="2:13" s="20" customFormat="1" ht="21" customHeight="1">
      <c r="B527" s="14" t="s">
        <v>226</v>
      </c>
      <c r="C527" s="51">
        <v>2102</v>
      </c>
      <c r="D527" s="15" t="s">
        <v>587</v>
      </c>
      <c r="E527" s="16" t="s">
        <v>44</v>
      </c>
      <c r="F527" s="16"/>
      <c r="G527" s="17"/>
      <c r="H527" s="17"/>
      <c r="I527" s="16"/>
      <c r="J527" s="18">
        <v>2000</v>
      </c>
      <c r="K527" s="188" t="str">
        <f>IFERROR(VLOOKUP(一覧[[#This Row],[品番]],'202211価格改定一覧'!B:J,9,FALSE),"-")</f>
        <v>-</v>
      </c>
      <c r="L527" s="19"/>
      <c r="M527" s="2">
        <v>3420070037015</v>
      </c>
    </row>
    <row r="528" spans="2:13" s="20" customFormat="1" ht="21" customHeight="1">
      <c r="B528" s="14"/>
      <c r="C528" s="51">
        <v>2103</v>
      </c>
      <c r="D528" s="15" t="s">
        <v>587</v>
      </c>
      <c r="E528" s="16" t="s">
        <v>643</v>
      </c>
      <c r="F528" s="16" t="s">
        <v>639</v>
      </c>
      <c r="G528" s="17">
        <v>500</v>
      </c>
      <c r="H528" s="17" t="s">
        <v>593</v>
      </c>
      <c r="I528" s="16" t="s">
        <v>643</v>
      </c>
      <c r="J528" s="18">
        <v>2400</v>
      </c>
      <c r="K528" s="188">
        <f>IFERROR(VLOOKUP(一覧[[#This Row],[品番]],'202211価格改定一覧'!B:J,9,FALSE),"-")</f>
        <v>3000</v>
      </c>
      <c r="L528" s="19" t="s">
        <v>4</v>
      </c>
      <c r="M528" s="2">
        <v>3420070037022</v>
      </c>
    </row>
    <row r="529" spans="2:13" s="20" customFormat="1" ht="21" customHeight="1">
      <c r="B529" s="14"/>
      <c r="C529" s="51">
        <v>2104</v>
      </c>
      <c r="D529" s="15" t="s">
        <v>587</v>
      </c>
      <c r="E529" s="16" t="s">
        <v>643</v>
      </c>
      <c r="F529" s="16" t="s">
        <v>626</v>
      </c>
      <c r="G529" s="17">
        <v>600</v>
      </c>
      <c r="H529" s="17" t="s">
        <v>589</v>
      </c>
      <c r="I529" s="16" t="s">
        <v>643</v>
      </c>
      <c r="J529" s="18">
        <v>3000</v>
      </c>
      <c r="K529" s="188" t="str">
        <f>IFERROR(VLOOKUP(一覧[[#This Row],[品番]],'202211価格改定一覧'!B:J,9,FALSE),"-")</f>
        <v>-</v>
      </c>
      <c r="L529" s="19" t="s">
        <v>4</v>
      </c>
      <c r="M529" s="2">
        <v>3420070037152</v>
      </c>
    </row>
    <row r="530" spans="2:13" s="20" customFormat="1" ht="21" customHeight="1">
      <c r="B530" s="14" t="s">
        <v>226</v>
      </c>
      <c r="C530" s="51">
        <v>2105</v>
      </c>
      <c r="D530" s="15" t="s">
        <v>587</v>
      </c>
      <c r="E530" s="16" t="s">
        <v>643</v>
      </c>
      <c r="F530" s="16" t="s">
        <v>224</v>
      </c>
      <c r="G530" s="17">
        <v>75</v>
      </c>
      <c r="H530" s="17" t="s">
        <v>593</v>
      </c>
      <c r="I530" s="16" t="s">
        <v>645</v>
      </c>
      <c r="J530" s="18">
        <v>2400</v>
      </c>
      <c r="K530" s="188" t="str">
        <f>IFERROR(VLOOKUP(一覧[[#This Row],[品番]],'202211価格改定一覧'!B:J,9,FALSE),"-")</f>
        <v>-</v>
      </c>
      <c r="L530" s="19" t="s">
        <v>4</v>
      </c>
      <c r="M530" s="2">
        <v>3420070037190</v>
      </c>
    </row>
    <row r="531" spans="2:13" s="20" customFormat="1" ht="21" customHeight="1">
      <c r="B531" s="14" t="s">
        <v>1795</v>
      </c>
      <c r="C531" s="51">
        <v>2106</v>
      </c>
      <c r="D531" s="15" t="s">
        <v>587</v>
      </c>
      <c r="E531" s="16" t="s">
        <v>643</v>
      </c>
      <c r="F531" s="16" t="s">
        <v>646</v>
      </c>
      <c r="G531" s="17">
        <v>15</v>
      </c>
      <c r="H531" s="17" t="s">
        <v>593</v>
      </c>
      <c r="I531" s="16" t="s">
        <v>644</v>
      </c>
      <c r="J531" s="18">
        <v>1200</v>
      </c>
      <c r="K531" s="188" t="str">
        <f>IFERROR(VLOOKUP(一覧[[#This Row],[品番]],'202211価格改定一覧'!B:J,9,FALSE),"-")</f>
        <v>-</v>
      </c>
      <c r="L531" s="19" t="s">
        <v>4</v>
      </c>
      <c r="M531" s="2">
        <v>4994228025050</v>
      </c>
    </row>
    <row r="532" spans="2:13" s="20" customFormat="1" ht="21" customHeight="1">
      <c r="B532" s="14"/>
      <c r="C532" s="51">
        <v>2107</v>
      </c>
      <c r="D532" s="15" t="s">
        <v>587</v>
      </c>
      <c r="E532" s="16" t="s">
        <v>643</v>
      </c>
      <c r="F532" s="16" t="s">
        <v>647</v>
      </c>
      <c r="G532" s="17">
        <v>100</v>
      </c>
      <c r="H532" s="17" t="s">
        <v>593</v>
      </c>
      <c r="I532" s="16" t="s">
        <v>648</v>
      </c>
      <c r="J532" s="18">
        <v>3600</v>
      </c>
      <c r="K532" s="188">
        <f>IFERROR(VLOOKUP(一覧[[#This Row],[品番]],'202211価格改定一覧'!B:J,9,FALSE),"-")</f>
        <v>4400</v>
      </c>
      <c r="L532" s="19" t="s">
        <v>4</v>
      </c>
      <c r="M532" s="2">
        <v>3420070037008</v>
      </c>
    </row>
    <row r="533" spans="2:13" s="20" customFormat="1" ht="21" customHeight="1">
      <c r="B533" s="14"/>
      <c r="C533" s="52">
        <v>2108</v>
      </c>
      <c r="D533" s="15" t="s">
        <v>587</v>
      </c>
      <c r="E533" s="16" t="s">
        <v>643</v>
      </c>
      <c r="F533" s="22" t="s">
        <v>320</v>
      </c>
      <c r="G533" s="23">
        <v>100</v>
      </c>
      <c r="H533" s="23" t="s">
        <v>593</v>
      </c>
      <c r="I533" s="22" t="s">
        <v>643</v>
      </c>
      <c r="J533" s="24">
        <v>2400</v>
      </c>
      <c r="K533" s="188">
        <f>IFERROR(VLOOKUP(一覧[[#This Row],[品番]],'202211価格改定一覧'!B:J,9,FALSE),"-")</f>
        <v>3000</v>
      </c>
      <c r="L533" s="19" t="s">
        <v>4</v>
      </c>
      <c r="M533" s="25">
        <v>3420070037121</v>
      </c>
    </row>
    <row r="534" spans="2:13" s="20" customFormat="1" ht="21" customHeight="1">
      <c r="B534" s="14" t="s">
        <v>2181</v>
      </c>
      <c r="C534" s="51">
        <v>2109</v>
      </c>
      <c r="D534" s="15" t="s">
        <v>587</v>
      </c>
      <c r="E534" s="16" t="s">
        <v>643</v>
      </c>
      <c r="F534" s="16" t="s">
        <v>2197</v>
      </c>
      <c r="G534" s="17">
        <v>100</v>
      </c>
      <c r="H534" s="17" t="s">
        <v>593</v>
      </c>
      <c r="I534" s="16" t="s">
        <v>2198</v>
      </c>
      <c r="J534" s="18">
        <v>2400</v>
      </c>
      <c r="K534" s="188" t="str">
        <f>IFERROR(VLOOKUP(一覧[[#This Row],[品番]],'202211価格改定一覧'!B:J,9,FALSE),"-")</f>
        <v>-</v>
      </c>
      <c r="L534" s="19" t="s">
        <v>4</v>
      </c>
      <c r="M534" s="2">
        <v>3420070037046</v>
      </c>
    </row>
    <row r="535" spans="2:13" s="20" customFormat="1" ht="21" customHeight="1">
      <c r="B535" s="14"/>
      <c r="C535" s="51">
        <v>2110</v>
      </c>
      <c r="D535" s="15" t="s">
        <v>587</v>
      </c>
      <c r="E535" s="16" t="s">
        <v>643</v>
      </c>
      <c r="F535" s="16" t="s">
        <v>207</v>
      </c>
      <c r="G535" s="17">
        <v>140</v>
      </c>
      <c r="H535" s="17" t="s">
        <v>589</v>
      </c>
      <c r="I535" s="16" t="s">
        <v>644</v>
      </c>
      <c r="J535" s="18">
        <v>3400</v>
      </c>
      <c r="K535" s="188">
        <f>IFERROR(VLOOKUP(一覧[[#This Row],[品番]],'202211価格改定一覧'!B:J,9,FALSE),"-")</f>
        <v>4200</v>
      </c>
      <c r="L535" s="19" t="s">
        <v>4</v>
      </c>
      <c r="M535" s="2">
        <v>3420070037060</v>
      </c>
    </row>
    <row r="536" spans="2:13" s="20" customFormat="1" ht="21" customHeight="1">
      <c r="B536" s="14"/>
      <c r="C536" s="51">
        <v>2111</v>
      </c>
      <c r="D536" s="15" t="s">
        <v>587</v>
      </c>
      <c r="E536" s="16" t="s">
        <v>643</v>
      </c>
      <c r="F536" s="16" t="s">
        <v>207</v>
      </c>
      <c r="G536" s="17">
        <v>175</v>
      </c>
      <c r="H536" s="17" t="s">
        <v>589</v>
      </c>
      <c r="I536" s="16" t="s">
        <v>645</v>
      </c>
      <c r="J536" s="18">
        <v>6500</v>
      </c>
      <c r="K536" s="188" t="str">
        <f>IFERROR(VLOOKUP(一覧[[#This Row],[品番]],'202211価格改定一覧'!B:J,9,FALSE),"-")</f>
        <v>-</v>
      </c>
      <c r="L536" s="19" t="s">
        <v>4</v>
      </c>
      <c r="M536" s="2">
        <v>3420070037169</v>
      </c>
    </row>
    <row r="537" spans="2:13" s="20" customFormat="1" ht="21" customHeight="1">
      <c r="B537" s="14"/>
      <c r="C537" s="51">
        <v>2112</v>
      </c>
      <c r="D537" s="15" t="s">
        <v>587</v>
      </c>
      <c r="E537" s="16" t="s">
        <v>643</v>
      </c>
      <c r="F537" s="16" t="s">
        <v>618</v>
      </c>
      <c r="G537" s="17">
        <v>200</v>
      </c>
      <c r="H537" s="17" t="s">
        <v>593</v>
      </c>
      <c r="I537" s="16" t="s">
        <v>643</v>
      </c>
      <c r="J537" s="18">
        <v>5000</v>
      </c>
      <c r="K537" s="188" t="str">
        <f>IFERROR(VLOOKUP(一覧[[#This Row],[品番]],'202211価格改定一覧'!B:J,9,FALSE),"-")</f>
        <v>-</v>
      </c>
      <c r="L537" s="19" t="s">
        <v>4</v>
      </c>
      <c r="M537" s="2">
        <v>3420070037053</v>
      </c>
    </row>
    <row r="538" spans="2:13" s="20" customFormat="1" ht="21" customHeight="1">
      <c r="B538" s="14" t="s">
        <v>226</v>
      </c>
      <c r="C538" s="51">
        <v>2113</v>
      </c>
      <c r="D538" s="15" t="s">
        <v>587</v>
      </c>
      <c r="E538" s="16" t="s">
        <v>1603</v>
      </c>
      <c r="F538" s="22"/>
      <c r="G538" s="23"/>
      <c r="H538" s="23"/>
      <c r="I538" s="16"/>
      <c r="J538" s="18">
        <v>2400</v>
      </c>
      <c r="K538" s="188" t="str">
        <f>IFERROR(VLOOKUP(一覧[[#This Row],[品番]],'202211価格改定一覧'!B:J,9,FALSE),"-")</f>
        <v>-</v>
      </c>
      <c r="L538" s="27"/>
      <c r="M538" s="25">
        <v>3420070037114</v>
      </c>
    </row>
    <row r="539" spans="2:13" s="20" customFormat="1" ht="21" customHeight="1">
      <c r="B539" s="14"/>
      <c r="C539" s="51">
        <v>2120</v>
      </c>
      <c r="D539" s="15" t="s">
        <v>587</v>
      </c>
      <c r="E539" s="22" t="s">
        <v>643</v>
      </c>
      <c r="F539" s="22" t="s">
        <v>2543</v>
      </c>
      <c r="G539" s="23">
        <v>25</v>
      </c>
      <c r="H539" s="23" t="s">
        <v>2544</v>
      </c>
      <c r="I539" s="22" t="s">
        <v>643</v>
      </c>
      <c r="J539" s="18">
        <v>300</v>
      </c>
      <c r="K539" s="188" t="str">
        <f>IFERROR(VLOOKUP(一覧[[#This Row],[品番]],'202211価格改定一覧'!B:J,9,FALSE),"-")</f>
        <v>-</v>
      </c>
      <c r="L539" s="27"/>
      <c r="M539" s="25"/>
    </row>
    <row r="540" spans="2:13" s="20" customFormat="1" ht="21" customHeight="1">
      <c r="B540" s="14" t="s">
        <v>2193</v>
      </c>
      <c r="C540" s="51">
        <v>2122</v>
      </c>
      <c r="D540" s="15" t="s">
        <v>587</v>
      </c>
      <c r="E540" s="16" t="s">
        <v>643</v>
      </c>
      <c r="F540" s="16" t="s">
        <v>224</v>
      </c>
      <c r="G540" s="17">
        <v>30</v>
      </c>
      <c r="H540" s="17" t="s">
        <v>593</v>
      </c>
      <c r="I540" s="16" t="s">
        <v>644</v>
      </c>
      <c r="J540" s="18">
        <v>1200</v>
      </c>
      <c r="K540" s="188" t="str">
        <f>IFERROR(VLOOKUP(一覧[[#This Row],[品番]],'202211価格改定一覧'!B:J,9,FALSE),"-")</f>
        <v>-</v>
      </c>
      <c r="L540" s="19" t="s">
        <v>4</v>
      </c>
      <c r="M540" s="2">
        <v>3420070037213</v>
      </c>
    </row>
    <row r="541" spans="2:13" s="20" customFormat="1" ht="21" customHeight="1">
      <c r="B541" s="14"/>
      <c r="C541" s="51">
        <v>2130</v>
      </c>
      <c r="D541" s="15" t="s">
        <v>587</v>
      </c>
      <c r="E541" s="16" t="s">
        <v>154</v>
      </c>
      <c r="F541" s="16" t="s">
        <v>642</v>
      </c>
      <c r="G541" s="17">
        <v>100</v>
      </c>
      <c r="H541" s="17" t="s">
        <v>589</v>
      </c>
      <c r="I541" s="16" t="s">
        <v>637</v>
      </c>
      <c r="J541" s="18">
        <v>600</v>
      </c>
      <c r="K541" s="188">
        <f>IFERROR(VLOOKUP(一覧[[#This Row],[品番]],'202211価格改定一覧'!B:J,9,FALSE),"-")</f>
        <v>700</v>
      </c>
      <c r="L541" s="19" t="s">
        <v>4</v>
      </c>
      <c r="M541" s="2">
        <v>3420070027023</v>
      </c>
    </row>
    <row r="542" spans="2:13" s="20" customFormat="1" ht="21" customHeight="1">
      <c r="B542" s="14"/>
      <c r="C542" s="51">
        <v>2131</v>
      </c>
      <c r="D542" s="15" t="s">
        <v>587</v>
      </c>
      <c r="E542" s="16" t="s">
        <v>154</v>
      </c>
      <c r="F542" s="16" t="s">
        <v>639</v>
      </c>
      <c r="G542" s="17">
        <v>500</v>
      </c>
      <c r="H542" s="17" t="s">
        <v>593</v>
      </c>
      <c r="I542" s="16" t="s">
        <v>637</v>
      </c>
      <c r="J542" s="18">
        <v>2400</v>
      </c>
      <c r="K542" s="188">
        <f>IFERROR(VLOOKUP(一覧[[#This Row],[品番]],'202211価格改定一覧'!B:J,9,FALSE),"-")</f>
        <v>2700</v>
      </c>
      <c r="L542" s="19" t="s">
        <v>4</v>
      </c>
      <c r="M542" s="2">
        <v>3420070027016</v>
      </c>
    </row>
    <row r="543" spans="2:13" s="20" customFormat="1" ht="21" customHeight="1">
      <c r="B543" s="14"/>
      <c r="C543" s="51">
        <v>2132</v>
      </c>
      <c r="D543" s="15" t="s">
        <v>587</v>
      </c>
      <c r="E543" s="16" t="s">
        <v>154</v>
      </c>
      <c r="F543" s="16" t="s">
        <v>626</v>
      </c>
      <c r="G543" s="17">
        <v>600</v>
      </c>
      <c r="H543" s="17" t="s">
        <v>589</v>
      </c>
      <c r="I543" s="16" t="s">
        <v>637</v>
      </c>
      <c r="J543" s="18">
        <v>2400</v>
      </c>
      <c r="K543" s="188">
        <f>IFERROR(VLOOKUP(一覧[[#This Row],[品番]],'202211価格改定一覧'!B:J,9,FALSE),"-")</f>
        <v>2700</v>
      </c>
      <c r="L543" s="19" t="s">
        <v>4</v>
      </c>
      <c r="M543" s="2">
        <v>3420070027047</v>
      </c>
    </row>
    <row r="544" spans="2:13" s="20" customFormat="1" ht="21" customHeight="1">
      <c r="B544" s="14"/>
      <c r="C544" s="51">
        <v>2133</v>
      </c>
      <c r="D544" s="15" t="s">
        <v>587</v>
      </c>
      <c r="E544" s="16" t="s">
        <v>154</v>
      </c>
      <c r="F544" s="16" t="s">
        <v>224</v>
      </c>
      <c r="G544" s="17">
        <v>30</v>
      </c>
      <c r="H544" s="17" t="s">
        <v>593</v>
      </c>
      <c r="I544" s="16" t="s">
        <v>637</v>
      </c>
      <c r="J544" s="18">
        <v>1200</v>
      </c>
      <c r="K544" s="188">
        <f>IFERROR(VLOOKUP(一覧[[#This Row],[品番]],'202211価格改定一覧'!B:J,9,FALSE),"-")</f>
        <v>1400</v>
      </c>
      <c r="L544" s="19" t="s">
        <v>4</v>
      </c>
      <c r="M544" s="2">
        <v>3420070027306</v>
      </c>
    </row>
    <row r="545" spans="2:13" s="20" customFormat="1" ht="21" customHeight="1">
      <c r="B545" s="14"/>
      <c r="C545" s="51">
        <v>2134</v>
      </c>
      <c r="D545" s="15" t="s">
        <v>587</v>
      </c>
      <c r="E545" s="16" t="s">
        <v>154</v>
      </c>
      <c r="F545" s="16" t="s">
        <v>633</v>
      </c>
      <c r="G545" s="17">
        <v>100</v>
      </c>
      <c r="H545" s="17" t="s">
        <v>593</v>
      </c>
      <c r="I545" s="16" t="s">
        <v>637</v>
      </c>
      <c r="J545" s="18">
        <v>3600</v>
      </c>
      <c r="K545" s="188">
        <f>IFERROR(VLOOKUP(一覧[[#This Row],[品番]],'202211価格改定一覧'!B:J,9,FALSE),"-")</f>
        <v>4000</v>
      </c>
      <c r="L545" s="19" t="s">
        <v>4</v>
      </c>
      <c r="M545" s="2">
        <v>3420070027009</v>
      </c>
    </row>
    <row r="546" spans="2:13" s="20" customFormat="1" ht="21" customHeight="1">
      <c r="B546" s="14"/>
      <c r="C546" s="51">
        <v>2135</v>
      </c>
      <c r="D546" s="15" t="s">
        <v>587</v>
      </c>
      <c r="E546" s="16" t="s">
        <v>154</v>
      </c>
      <c r="F546" s="16" t="s">
        <v>35</v>
      </c>
      <c r="G546" s="17">
        <v>140</v>
      </c>
      <c r="H546" s="17" t="s">
        <v>589</v>
      </c>
      <c r="I546" s="16" t="s">
        <v>637</v>
      </c>
      <c r="J546" s="18">
        <v>3600</v>
      </c>
      <c r="K546" s="188" t="str">
        <f>IFERROR(VLOOKUP(一覧[[#This Row],[品番]],'202211価格改定一覧'!B:J,9,FALSE),"-")</f>
        <v>-</v>
      </c>
      <c r="L546" s="19" t="s">
        <v>4</v>
      </c>
      <c r="M546" s="2">
        <v>3420070027061</v>
      </c>
    </row>
    <row r="547" spans="2:13" s="20" customFormat="1" ht="21" customHeight="1">
      <c r="B547" s="14"/>
      <c r="C547" s="51">
        <v>2136</v>
      </c>
      <c r="D547" s="15" t="s">
        <v>587</v>
      </c>
      <c r="E547" s="16" t="s">
        <v>154</v>
      </c>
      <c r="F547" s="16" t="s">
        <v>618</v>
      </c>
      <c r="G547" s="17">
        <v>200</v>
      </c>
      <c r="H547" s="17" t="s">
        <v>593</v>
      </c>
      <c r="I547" s="16" t="s">
        <v>637</v>
      </c>
      <c r="J547" s="18">
        <v>3800</v>
      </c>
      <c r="K547" s="188">
        <f>IFERROR(VLOOKUP(一覧[[#This Row],[品番]],'202211価格改定一覧'!B:J,9,FALSE),"-")</f>
        <v>4000</v>
      </c>
      <c r="L547" s="19" t="s">
        <v>4</v>
      </c>
      <c r="M547" s="2">
        <v>3420070027078</v>
      </c>
    </row>
    <row r="548" spans="2:13" s="20" customFormat="1" ht="21" customHeight="1">
      <c r="B548" s="14"/>
      <c r="C548" s="51">
        <v>2138</v>
      </c>
      <c r="D548" s="15" t="s">
        <v>587</v>
      </c>
      <c r="E548" s="16" t="s">
        <v>154</v>
      </c>
      <c r="F548" s="16" t="s">
        <v>320</v>
      </c>
      <c r="G548" s="17">
        <v>100</v>
      </c>
      <c r="H548" s="17" t="s">
        <v>593</v>
      </c>
      <c r="I548" s="16" t="s">
        <v>637</v>
      </c>
      <c r="J548" s="18">
        <v>2400</v>
      </c>
      <c r="K548" s="188" t="str">
        <f>IFERROR(VLOOKUP(一覧[[#This Row],[品番]],'202211価格改定一覧'!B:J,9,FALSE),"-")</f>
        <v>-</v>
      </c>
      <c r="L548" s="19" t="s">
        <v>4</v>
      </c>
      <c r="M548" s="2">
        <v>3420070027290</v>
      </c>
    </row>
    <row r="549" spans="2:13" s="20" customFormat="1" ht="21" customHeight="1">
      <c r="B549" s="14"/>
      <c r="C549" s="51">
        <v>2150</v>
      </c>
      <c r="D549" s="15" t="s">
        <v>587</v>
      </c>
      <c r="E549" s="16" t="s">
        <v>2546</v>
      </c>
      <c r="F549" s="16" t="s">
        <v>2543</v>
      </c>
      <c r="G549" s="17">
        <v>25</v>
      </c>
      <c r="H549" s="17" t="s">
        <v>2544</v>
      </c>
      <c r="I549" s="16" t="s">
        <v>2547</v>
      </c>
      <c r="J549" s="18">
        <v>300</v>
      </c>
      <c r="K549" s="188" t="str">
        <f>IFERROR(VLOOKUP(一覧[[#This Row],[品番]],'202211価格改定一覧'!B:J,9,FALSE),"-")</f>
        <v>-</v>
      </c>
      <c r="L549" s="19"/>
      <c r="M549" s="2"/>
    </row>
    <row r="550" spans="2:13" s="20" customFormat="1" ht="21" customHeight="1">
      <c r="B550" s="14" t="s">
        <v>226</v>
      </c>
      <c r="C550" s="51">
        <v>2151</v>
      </c>
      <c r="D550" s="15" t="s">
        <v>587</v>
      </c>
      <c r="E550" s="16" t="s">
        <v>1983</v>
      </c>
      <c r="F550" s="16"/>
      <c r="G550" s="17"/>
      <c r="H550" s="17"/>
      <c r="I550" s="16"/>
      <c r="J550" s="18">
        <v>600</v>
      </c>
      <c r="K550" s="188" t="str">
        <f>IFERROR(VLOOKUP(一覧[[#This Row],[品番]],'202211価格改定一覧'!B:J,9,FALSE),"-")</f>
        <v>-</v>
      </c>
      <c r="L550" s="19"/>
      <c r="M550" s="2"/>
    </row>
    <row r="551" spans="2:13" s="20" customFormat="1" ht="21" customHeight="1">
      <c r="B551" s="14" t="s">
        <v>226</v>
      </c>
      <c r="C551" s="51">
        <v>2152</v>
      </c>
      <c r="D551" s="15" t="s">
        <v>587</v>
      </c>
      <c r="E551" s="16" t="s">
        <v>45</v>
      </c>
      <c r="F551" s="16"/>
      <c r="G551" s="17"/>
      <c r="H551" s="17"/>
      <c r="I551" s="16"/>
      <c r="J551" s="18">
        <v>2000</v>
      </c>
      <c r="K551" s="188" t="str">
        <f>IFERROR(VLOOKUP(一覧[[#This Row],[品番]],'202211価格改定一覧'!B:J,9,FALSE),"-")</f>
        <v>-</v>
      </c>
      <c r="L551" s="19"/>
      <c r="M551" s="2">
        <v>3420070082015</v>
      </c>
    </row>
    <row r="552" spans="2:13" s="20" customFormat="1" ht="21" customHeight="1">
      <c r="B552" s="14" t="s">
        <v>226</v>
      </c>
      <c r="C552" s="51">
        <v>2153</v>
      </c>
      <c r="D552" s="15" t="s">
        <v>587</v>
      </c>
      <c r="E552" s="16" t="s">
        <v>46</v>
      </c>
      <c r="F552" s="16"/>
      <c r="G552" s="17"/>
      <c r="H552" s="17"/>
      <c r="I552" s="16"/>
      <c r="J552" s="18">
        <v>2400</v>
      </c>
      <c r="K552" s="188" t="str">
        <f>IFERROR(VLOOKUP(一覧[[#This Row],[品番]],'202211価格改定一覧'!B:J,9,FALSE),"-")</f>
        <v>-</v>
      </c>
      <c r="L552" s="19"/>
      <c r="M552" s="2">
        <v>3420070082022</v>
      </c>
    </row>
    <row r="553" spans="2:13" s="20" customFormat="1" ht="21" customHeight="1">
      <c r="B553" s="14" t="s">
        <v>226</v>
      </c>
      <c r="C553" s="51">
        <v>2154</v>
      </c>
      <c r="D553" s="15" t="s">
        <v>587</v>
      </c>
      <c r="E553" s="16" t="s">
        <v>176</v>
      </c>
      <c r="F553" s="16"/>
      <c r="G553" s="17"/>
      <c r="H553" s="17"/>
      <c r="I553" s="16"/>
      <c r="J553" s="18">
        <v>2400</v>
      </c>
      <c r="K553" s="188" t="str">
        <f>IFERROR(VLOOKUP(一覧[[#This Row],[品番]],'202211価格改定一覧'!B:J,9,FALSE),"-")</f>
        <v>-</v>
      </c>
      <c r="L553" s="19"/>
      <c r="M553" s="2">
        <v>3420070082152</v>
      </c>
    </row>
    <row r="554" spans="2:13" s="20" customFormat="1" ht="21" customHeight="1">
      <c r="B554" s="14" t="s">
        <v>226</v>
      </c>
      <c r="C554" s="51">
        <v>2154</v>
      </c>
      <c r="D554" s="15" t="s">
        <v>587</v>
      </c>
      <c r="E554" s="16" t="s">
        <v>176</v>
      </c>
      <c r="F554" s="16"/>
      <c r="G554" s="17"/>
      <c r="H554" s="17"/>
      <c r="I554" s="16"/>
      <c r="J554" s="18">
        <v>2400</v>
      </c>
      <c r="K554" s="188" t="str">
        <f>IFERROR(VLOOKUP(一覧[[#This Row],[品番]],'202211価格改定一覧'!B:J,9,FALSE),"-")</f>
        <v>-</v>
      </c>
      <c r="L554" s="19"/>
      <c r="M554" s="2">
        <v>3420070082152</v>
      </c>
    </row>
    <row r="555" spans="2:13" s="20" customFormat="1" ht="21" customHeight="1">
      <c r="B555" s="14" t="s">
        <v>226</v>
      </c>
      <c r="C555" s="51">
        <v>2155</v>
      </c>
      <c r="D555" s="15" t="s">
        <v>587</v>
      </c>
      <c r="E555" s="16" t="s">
        <v>47</v>
      </c>
      <c r="F555" s="16"/>
      <c r="G555" s="17"/>
      <c r="H555" s="17"/>
      <c r="I555" s="16"/>
      <c r="J555" s="18">
        <v>3200</v>
      </c>
      <c r="K555" s="188" t="str">
        <f>IFERROR(VLOOKUP(一覧[[#This Row],[品番]],'202211価格改定一覧'!B:J,9,FALSE),"-")</f>
        <v>-</v>
      </c>
      <c r="L555" s="19"/>
      <c r="M555" s="2">
        <v>3420070082008</v>
      </c>
    </row>
    <row r="556" spans="2:13" s="20" customFormat="1" ht="21" customHeight="1">
      <c r="B556" s="14" t="s">
        <v>226</v>
      </c>
      <c r="C556" s="51">
        <v>2157</v>
      </c>
      <c r="D556" s="15" t="s">
        <v>587</v>
      </c>
      <c r="E556" s="16" t="s">
        <v>48</v>
      </c>
      <c r="F556" s="16"/>
      <c r="G556" s="17"/>
      <c r="H556" s="17"/>
      <c r="I556" s="16"/>
      <c r="J556" s="18">
        <v>2400</v>
      </c>
      <c r="K556" s="188" t="str">
        <f>IFERROR(VLOOKUP(一覧[[#This Row],[品番]],'202211価格改定一覧'!B:J,9,FALSE),"-")</f>
        <v>-</v>
      </c>
      <c r="L556" s="19"/>
      <c r="M556" s="2">
        <v>3420070082046</v>
      </c>
    </row>
    <row r="557" spans="2:13" s="20" customFormat="1" ht="21" customHeight="1">
      <c r="B557" s="14" t="s">
        <v>2330</v>
      </c>
      <c r="C557" s="51">
        <v>2158</v>
      </c>
      <c r="D557" s="15" t="s">
        <v>587</v>
      </c>
      <c r="E557" s="16" t="s">
        <v>49</v>
      </c>
      <c r="F557" s="16"/>
      <c r="G557" s="17"/>
      <c r="H557" s="17"/>
      <c r="I557" s="16"/>
      <c r="J557" s="18">
        <v>3400</v>
      </c>
      <c r="K557" s="188" t="str">
        <f>IFERROR(VLOOKUP(一覧[[#This Row],[品番]],'202211価格改定一覧'!B:J,9,FALSE),"-")</f>
        <v>-</v>
      </c>
      <c r="L557" s="19"/>
      <c r="M557" s="2">
        <v>3420007082060</v>
      </c>
    </row>
    <row r="558" spans="2:13" s="20" customFormat="1" ht="21" customHeight="1">
      <c r="B558" s="14" t="s">
        <v>226</v>
      </c>
      <c r="C558" s="51">
        <v>2159</v>
      </c>
      <c r="D558" s="15" t="s">
        <v>587</v>
      </c>
      <c r="E558" s="16" t="s">
        <v>50</v>
      </c>
      <c r="F558" s="16"/>
      <c r="G558" s="17"/>
      <c r="H558" s="17"/>
      <c r="I558" s="16"/>
      <c r="J558" s="18">
        <v>5000</v>
      </c>
      <c r="K558" s="188" t="str">
        <f>IFERROR(VLOOKUP(一覧[[#This Row],[品番]],'202211価格改定一覧'!B:J,9,FALSE),"-")</f>
        <v>-</v>
      </c>
      <c r="L558" s="19"/>
      <c r="M558" s="2">
        <v>3420070082053</v>
      </c>
    </row>
    <row r="559" spans="2:13" s="20" customFormat="1" ht="21" customHeight="1">
      <c r="B559" s="14" t="s">
        <v>226</v>
      </c>
      <c r="C559" s="51">
        <v>2160</v>
      </c>
      <c r="D559" s="15" t="s">
        <v>587</v>
      </c>
      <c r="E559" s="16" t="s">
        <v>1604</v>
      </c>
      <c r="F559" s="16"/>
      <c r="G559" s="17"/>
      <c r="H559" s="17"/>
      <c r="I559" s="16"/>
      <c r="J559" s="18">
        <v>2400</v>
      </c>
      <c r="K559" s="188" t="str">
        <f>IFERROR(VLOOKUP(一覧[[#This Row],[品番]],'202211価格改定一覧'!B:J,9,FALSE),"-")</f>
        <v>-</v>
      </c>
      <c r="L559" s="19"/>
      <c r="M559" s="2">
        <v>3420070082107</v>
      </c>
    </row>
    <row r="560" spans="2:13" s="20" customFormat="1" ht="21" customHeight="1">
      <c r="B560" s="14"/>
      <c r="C560" s="51">
        <v>2161</v>
      </c>
      <c r="D560" s="15" t="s">
        <v>587</v>
      </c>
      <c r="E560" s="16" t="s">
        <v>649</v>
      </c>
      <c r="F560" s="16" t="s">
        <v>641</v>
      </c>
      <c r="G560" s="17">
        <v>15</v>
      </c>
      <c r="H560" s="17" t="s">
        <v>593</v>
      </c>
      <c r="I560" s="16" t="s">
        <v>650</v>
      </c>
      <c r="J560" s="18">
        <v>1200</v>
      </c>
      <c r="K560" s="188" t="str">
        <f>IFERROR(VLOOKUP(一覧[[#This Row],[品番]],'202211価格改定一覧'!B:J,9,FALSE),"-")</f>
        <v>-</v>
      </c>
      <c r="L560" s="19" t="s">
        <v>4</v>
      </c>
      <c r="M560" s="2">
        <v>4994228027528</v>
      </c>
    </row>
    <row r="561" spans="2:13" s="20" customFormat="1" ht="21" customHeight="1">
      <c r="B561" s="14" t="s">
        <v>226</v>
      </c>
      <c r="C561" s="51">
        <v>2170</v>
      </c>
      <c r="D561" s="15" t="s">
        <v>587</v>
      </c>
      <c r="E561" s="16" t="s">
        <v>1605</v>
      </c>
      <c r="F561" s="16"/>
      <c r="G561" s="17"/>
      <c r="H561" s="17"/>
      <c r="I561" s="16"/>
      <c r="J561" s="18">
        <v>300</v>
      </c>
      <c r="K561" s="188" t="str">
        <f>IFERROR(VLOOKUP(一覧[[#This Row],[品番]],'202211価格改定一覧'!B:J,9,FALSE),"-")</f>
        <v>-</v>
      </c>
      <c r="L561" s="19"/>
      <c r="M561" s="2">
        <v>3720070085122</v>
      </c>
    </row>
    <row r="562" spans="2:13" s="20" customFormat="1" ht="21" customHeight="1">
      <c r="B562" s="14" t="s">
        <v>2199</v>
      </c>
      <c r="C562" s="51">
        <v>2171</v>
      </c>
      <c r="D562" s="15" t="s">
        <v>587</v>
      </c>
      <c r="E562" s="16" t="s">
        <v>51</v>
      </c>
      <c r="F562" s="16"/>
      <c r="G562" s="17"/>
      <c r="H562" s="17"/>
      <c r="I562" s="16"/>
      <c r="J562" s="18">
        <v>600</v>
      </c>
      <c r="K562" s="188" t="str">
        <f>IFERROR(VLOOKUP(一覧[[#This Row],[品番]],'202211価格改定一覧'!B:J,9,FALSE),"-")</f>
        <v>-</v>
      </c>
      <c r="L562" s="19"/>
      <c r="M562" s="2">
        <v>3420070085030</v>
      </c>
    </row>
    <row r="563" spans="2:13" s="20" customFormat="1" ht="21" customHeight="1">
      <c r="B563" s="14" t="s">
        <v>226</v>
      </c>
      <c r="C563" s="51">
        <v>2171</v>
      </c>
      <c r="D563" s="15" t="s">
        <v>587</v>
      </c>
      <c r="E563" s="16" t="s">
        <v>51</v>
      </c>
      <c r="F563" s="16"/>
      <c r="G563" s="17"/>
      <c r="H563" s="17"/>
      <c r="I563" s="16"/>
      <c r="J563" s="18">
        <v>600</v>
      </c>
      <c r="K563" s="188" t="str">
        <f>IFERROR(VLOOKUP(一覧[[#This Row],[品番]],'202211価格改定一覧'!B:J,9,FALSE),"-")</f>
        <v>-</v>
      </c>
      <c r="L563" s="19"/>
      <c r="M563" s="2">
        <v>3420070085030</v>
      </c>
    </row>
    <row r="564" spans="2:13" s="20" customFormat="1" ht="21" customHeight="1">
      <c r="B564" s="14" t="s">
        <v>226</v>
      </c>
      <c r="C564" s="51">
        <v>2172</v>
      </c>
      <c r="D564" s="15" t="s">
        <v>587</v>
      </c>
      <c r="E564" s="16" t="s">
        <v>52</v>
      </c>
      <c r="F564" s="16"/>
      <c r="G564" s="17"/>
      <c r="H564" s="17"/>
      <c r="I564" s="16"/>
      <c r="J564" s="18">
        <v>2000</v>
      </c>
      <c r="K564" s="188" t="str">
        <f>IFERROR(VLOOKUP(一覧[[#This Row],[品番]],'202211価格改定一覧'!B:J,9,FALSE),"-")</f>
        <v>-</v>
      </c>
      <c r="L564" s="19"/>
      <c r="M564" s="2">
        <v>3420070085016</v>
      </c>
    </row>
    <row r="565" spans="2:13" s="20" customFormat="1" ht="21" customHeight="1">
      <c r="B565" s="14" t="s">
        <v>226</v>
      </c>
      <c r="C565" s="51">
        <v>2173</v>
      </c>
      <c r="D565" s="15" t="s">
        <v>587</v>
      </c>
      <c r="E565" s="16" t="s">
        <v>53</v>
      </c>
      <c r="F565" s="16"/>
      <c r="G565" s="17"/>
      <c r="H565" s="17"/>
      <c r="I565" s="16"/>
      <c r="J565" s="18">
        <v>2400</v>
      </c>
      <c r="K565" s="188" t="str">
        <f>IFERROR(VLOOKUP(一覧[[#This Row],[品番]],'202211価格改定一覧'!B:J,9,FALSE),"-")</f>
        <v>-</v>
      </c>
      <c r="L565" s="19"/>
      <c r="M565" s="2">
        <v>3420070085023</v>
      </c>
    </row>
    <row r="566" spans="2:13" s="20" customFormat="1" ht="21" customHeight="1">
      <c r="B566" s="14"/>
      <c r="C566" s="51">
        <v>2174</v>
      </c>
      <c r="D566" s="15" t="s">
        <v>587</v>
      </c>
      <c r="E566" s="22" t="s">
        <v>54</v>
      </c>
      <c r="F566" s="22"/>
      <c r="G566" s="23"/>
      <c r="H566" s="17"/>
      <c r="I566" s="16"/>
      <c r="J566" s="18">
        <v>2400</v>
      </c>
      <c r="K566" s="188" t="str">
        <f>IFERROR(VLOOKUP(一覧[[#This Row],[品番]],'202211価格改定一覧'!B:J,9,FALSE),"-")</f>
        <v>-</v>
      </c>
      <c r="L566" s="19"/>
      <c r="M566" s="2">
        <v>3420070085153</v>
      </c>
    </row>
    <row r="567" spans="2:13" s="20" customFormat="1" ht="21" customHeight="1">
      <c r="B567" s="14" t="s">
        <v>226</v>
      </c>
      <c r="C567" s="52">
        <v>2175</v>
      </c>
      <c r="D567" s="15" t="s">
        <v>587</v>
      </c>
      <c r="E567" s="22" t="s">
        <v>55</v>
      </c>
      <c r="F567" s="22"/>
      <c r="G567" s="23"/>
      <c r="H567" s="23"/>
      <c r="I567" s="22"/>
      <c r="J567" s="24">
        <v>3200</v>
      </c>
      <c r="K567" s="188" t="str">
        <f>IFERROR(VLOOKUP(一覧[[#This Row],[品番]],'202211価格改定一覧'!B:J,9,FALSE),"-")</f>
        <v>-</v>
      </c>
      <c r="L567" s="27"/>
      <c r="M567" s="25">
        <v>3420070085009</v>
      </c>
    </row>
    <row r="568" spans="2:13" s="20" customFormat="1" ht="21" customHeight="1">
      <c r="B568" s="14" t="s">
        <v>226</v>
      </c>
      <c r="C568" s="52">
        <v>2176</v>
      </c>
      <c r="D568" s="15" t="s">
        <v>587</v>
      </c>
      <c r="E568" s="22" t="s">
        <v>56</v>
      </c>
      <c r="F568" s="22"/>
      <c r="G568" s="23"/>
      <c r="H568" s="23"/>
      <c r="I568" s="22"/>
      <c r="J568" s="24">
        <v>2000</v>
      </c>
      <c r="K568" s="188" t="str">
        <f>IFERROR(VLOOKUP(一覧[[#This Row],[品番]],'202211価格改定一覧'!B:J,9,FALSE),"-")</f>
        <v>-</v>
      </c>
      <c r="L568" s="27"/>
      <c r="M568" s="25">
        <v>3420070085115</v>
      </c>
    </row>
    <row r="569" spans="2:13" s="20" customFormat="1" ht="21" customHeight="1">
      <c r="B569" s="14"/>
      <c r="C569" s="52">
        <v>2177</v>
      </c>
      <c r="D569" s="15" t="s">
        <v>587</v>
      </c>
      <c r="E569" s="22" t="s">
        <v>57</v>
      </c>
      <c r="F569" s="22"/>
      <c r="G569" s="23"/>
      <c r="H569" s="23"/>
      <c r="I569" s="22"/>
      <c r="J569" s="24">
        <v>2400</v>
      </c>
      <c r="K569" s="188" t="str">
        <f>IFERROR(VLOOKUP(一覧[[#This Row],[品番]],'202211価格改定一覧'!B:J,9,FALSE),"-")</f>
        <v>-</v>
      </c>
      <c r="L569" s="27"/>
      <c r="M569" s="25">
        <v>3420070085047</v>
      </c>
    </row>
    <row r="570" spans="2:13" s="20" customFormat="1" ht="21" customHeight="1">
      <c r="B570" s="14" t="s">
        <v>226</v>
      </c>
      <c r="C570" s="52">
        <v>2178</v>
      </c>
      <c r="D570" s="15" t="s">
        <v>587</v>
      </c>
      <c r="E570" s="22" t="s">
        <v>58</v>
      </c>
      <c r="F570" s="22"/>
      <c r="G570" s="23"/>
      <c r="H570" s="23"/>
      <c r="I570" s="22"/>
      <c r="J570" s="24">
        <v>3400</v>
      </c>
      <c r="K570" s="188" t="str">
        <f>IFERROR(VLOOKUP(一覧[[#This Row],[品番]],'202211価格改定一覧'!B:J,9,FALSE),"-")</f>
        <v>-</v>
      </c>
      <c r="L570" s="27"/>
      <c r="M570" s="25">
        <v>3420070085061</v>
      </c>
    </row>
    <row r="571" spans="2:13" s="20" customFormat="1" ht="21" customHeight="1">
      <c r="B571" s="14"/>
      <c r="C571" s="51">
        <v>2179</v>
      </c>
      <c r="D571" s="15" t="s">
        <v>587</v>
      </c>
      <c r="E571" s="16" t="s">
        <v>177</v>
      </c>
      <c r="F571" s="16"/>
      <c r="G571" s="17"/>
      <c r="H571" s="17"/>
      <c r="I571" s="16"/>
      <c r="J571" s="18">
        <v>5000</v>
      </c>
      <c r="K571" s="188" t="str">
        <f>IFERROR(VLOOKUP(一覧[[#This Row],[品番]],'202211価格改定一覧'!B:J,9,FALSE),"-")</f>
        <v>-</v>
      </c>
      <c r="L571" s="19"/>
      <c r="M571" s="2">
        <v>3420070085054</v>
      </c>
    </row>
    <row r="572" spans="2:13" s="20" customFormat="1" ht="21" customHeight="1">
      <c r="B572" s="14"/>
      <c r="C572" s="52">
        <v>2180</v>
      </c>
      <c r="D572" s="15" t="s">
        <v>587</v>
      </c>
      <c r="E572" s="22" t="s">
        <v>1606</v>
      </c>
      <c r="F572" s="22"/>
      <c r="G572" s="23"/>
      <c r="H572" s="23"/>
      <c r="I572" s="22"/>
      <c r="J572" s="24">
        <v>2400</v>
      </c>
      <c r="K572" s="188" t="str">
        <f>IFERROR(VLOOKUP(一覧[[#This Row],[品番]],'202211価格改定一覧'!B:J,9,FALSE),"-")</f>
        <v>-</v>
      </c>
      <c r="L572" s="27"/>
      <c r="M572" s="25">
        <v>3420070085108</v>
      </c>
    </row>
    <row r="573" spans="2:13" s="20" customFormat="1" ht="21" customHeight="1">
      <c r="B573" s="14" t="s">
        <v>226</v>
      </c>
      <c r="C573" s="52">
        <v>2181</v>
      </c>
      <c r="D573" s="15" t="s">
        <v>587</v>
      </c>
      <c r="E573" s="22" t="s">
        <v>649</v>
      </c>
      <c r="F573" s="22" t="s">
        <v>641</v>
      </c>
      <c r="G573" s="23">
        <v>15</v>
      </c>
      <c r="H573" s="23" t="s">
        <v>593</v>
      </c>
      <c r="I573" s="22" t="s">
        <v>651</v>
      </c>
      <c r="J573" s="24">
        <v>1200</v>
      </c>
      <c r="K573" s="188" t="str">
        <f>IFERROR(VLOOKUP(一覧[[#This Row],[品番]],'202211価格改定一覧'!B:J,9,FALSE),"-")</f>
        <v>-</v>
      </c>
      <c r="L573" s="27" t="s">
        <v>4</v>
      </c>
      <c r="M573" s="25">
        <v>4994228027535</v>
      </c>
    </row>
    <row r="574" spans="2:13" s="20" customFormat="1" ht="21" customHeight="1">
      <c r="B574" s="14"/>
      <c r="C574" s="52">
        <v>2189</v>
      </c>
      <c r="D574" s="15" t="s">
        <v>587</v>
      </c>
      <c r="E574" s="22" t="s">
        <v>652</v>
      </c>
      <c r="F574" s="22" t="s">
        <v>653</v>
      </c>
      <c r="G574" s="23">
        <v>50</v>
      </c>
      <c r="H574" s="23" t="s">
        <v>593</v>
      </c>
      <c r="I574" s="22" t="s">
        <v>654</v>
      </c>
      <c r="J574" s="24">
        <v>1600</v>
      </c>
      <c r="K574" s="188">
        <f>IFERROR(VLOOKUP(一覧[[#This Row],[品番]],'202211価格改定一覧'!B:J,9,FALSE),"-")</f>
        <v>1800</v>
      </c>
      <c r="L574" s="27" t="s">
        <v>4</v>
      </c>
      <c r="M574" s="25">
        <v>3420070091109</v>
      </c>
    </row>
    <row r="575" spans="2:13" s="20" customFormat="1" ht="21" customHeight="1">
      <c r="B575" s="14"/>
      <c r="C575" s="52">
        <v>2190</v>
      </c>
      <c r="D575" s="15" t="s">
        <v>587</v>
      </c>
      <c r="E575" s="22" t="s">
        <v>652</v>
      </c>
      <c r="F575" s="22" t="s">
        <v>653</v>
      </c>
      <c r="G575" s="23">
        <v>50</v>
      </c>
      <c r="H575" s="23" t="s">
        <v>593</v>
      </c>
      <c r="I575" s="22" t="s">
        <v>655</v>
      </c>
      <c r="J575" s="24">
        <v>1600</v>
      </c>
      <c r="K575" s="188">
        <f>IFERROR(VLOOKUP(一覧[[#This Row],[品番]],'202211価格改定一覧'!B:J,9,FALSE),"-")</f>
        <v>1800</v>
      </c>
      <c r="L575" s="27" t="s">
        <v>4</v>
      </c>
      <c r="M575" s="25">
        <v>3420070091116</v>
      </c>
    </row>
    <row r="576" spans="2:13" s="20" customFormat="1" ht="21" customHeight="1">
      <c r="B576" s="14"/>
      <c r="C576" s="52">
        <v>2191</v>
      </c>
      <c r="D576" s="28" t="s">
        <v>587</v>
      </c>
      <c r="E576" s="22" t="s">
        <v>652</v>
      </c>
      <c r="F576" s="22" t="s">
        <v>653</v>
      </c>
      <c r="G576" s="23">
        <v>50</v>
      </c>
      <c r="H576" s="23" t="s">
        <v>593</v>
      </c>
      <c r="I576" s="22" t="s">
        <v>656</v>
      </c>
      <c r="J576" s="24">
        <v>1600</v>
      </c>
      <c r="K576" s="188">
        <f>IFERROR(VLOOKUP(一覧[[#This Row],[品番]],'202211価格改定一覧'!B:J,9,FALSE),"-")</f>
        <v>1800</v>
      </c>
      <c r="L576" s="27" t="s">
        <v>4</v>
      </c>
      <c r="M576" s="25">
        <v>3420070091130</v>
      </c>
    </row>
    <row r="577" spans="2:13" s="20" customFormat="1" ht="21" customHeight="1">
      <c r="B577" s="14"/>
      <c r="C577" s="52">
        <v>2192</v>
      </c>
      <c r="D577" s="28" t="s">
        <v>587</v>
      </c>
      <c r="E577" s="22" t="s">
        <v>652</v>
      </c>
      <c r="F577" s="22" t="s">
        <v>653</v>
      </c>
      <c r="G577" s="23">
        <v>50</v>
      </c>
      <c r="H577" s="23" t="s">
        <v>593</v>
      </c>
      <c r="I577" s="22" t="s">
        <v>658</v>
      </c>
      <c r="J577" s="24">
        <v>1600</v>
      </c>
      <c r="K577" s="188">
        <f>IFERROR(VLOOKUP(一覧[[#This Row],[品番]],'202211価格改定一覧'!B:J,9,FALSE),"-")</f>
        <v>1800</v>
      </c>
      <c r="L577" s="27" t="s">
        <v>4</v>
      </c>
      <c r="M577" s="25">
        <v>3420070091154</v>
      </c>
    </row>
    <row r="578" spans="2:13" s="20" customFormat="1" ht="21" customHeight="1">
      <c r="B578" s="14"/>
      <c r="C578" s="52">
        <v>2193</v>
      </c>
      <c r="D578" s="28" t="s">
        <v>587</v>
      </c>
      <c r="E578" s="22" t="s">
        <v>652</v>
      </c>
      <c r="F578" s="22" t="s">
        <v>653</v>
      </c>
      <c r="G578" s="23">
        <v>50</v>
      </c>
      <c r="H578" s="23" t="s">
        <v>593</v>
      </c>
      <c r="I578" s="22" t="s">
        <v>659</v>
      </c>
      <c r="J578" s="24">
        <v>1600</v>
      </c>
      <c r="K578" s="188">
        <f>IFERROR(VLOOKUP(一覧[[#This Row],[品番]],'202211価格改定一覧'!B:J,9,FALSE),"-")</f>
        <v>1800</v>
      </c>
      <c r="L578" s="27" t="s">
        <v>4</v>
      </c>
      <c r="M578" s="25">
        <v>3420070091123</v>
      </c>
    </row>
    <row r="579" spans="2:13" s="20" customFormat="1" ht="21" customHeight="1">
      <c r="B579" s="14" t="s">
        <v>226</v>
      </c>
      <c r="C579" s="52">
        <v>2200</v>
      </c>
      <c r="D579" s="28" t="s">
        <v>587</v>
      </c>
      <c r="E579" s="22" t="s">
        <v>1844</v>
      </c>
      <c r="F579" s="22" t="s">
        <v>1860</v>
      </c>
      <c r="G579" s="23">
        <v>100</v>
      </c>
      <c r="H579" s="23" t="s">
        <v>1862</v>
      </c>
      <c r="I579" s="22" t="s">
        <v>1849</v>
      </c>
      <c r="J579" s="24">
        <v>900</v>
      </c>
      <c r="K579" s="188" t="str">
        <f>IFERROR(VLOOKUP(一覧[[#This Row],[品番]],'202211価格改定一覧'!B:J,9,FALSE),"-")</f>
        <v>-</v>
      </c>
      <c r="L579" s="27" t="s">
        <v>4</v>
      </c>
      <c r="M579" s="25">
        <v>4994228026750</v>
      </c>
    </row>
    <row r="580" spans="2:13" s="20" customFormat="1" ht="21" customHeight="1">
      <c r="B580" s="14" t="s">
        <v>226</v>
      </c>
      <c r="C580" s="52">
        <v>2202</v>
      </c>
      <c r="D580" s="28" t="s">
        <v>587</v>
      </c>
      <c r="E580" s="22" t="s">
        <v>1845</v>
      </c>
      <c r="F580" s="22" t="s">
        <v>1861</v>
      </c>
      <c r="G580" s="23">
        <v>100</v>
      </c>
      <c r="H580" s="23" t="s">
        <v>1863</v>
      </c>
      <c r="I580" s="22" t="s">
        <v>1850</v>
      </c>
      <c r="J580" s="24">
        <v>900</v>
      </c>
      <c r="K580" s="188" t="str">
        <f>IFERROR(VLOOKUP(一覧[[#This Row],[品番]],'202211価格改定一覧'!B:J,9,FALSE),"-")</f>
        <v>-</v>
      </c>
      <c r="L580" s="27" t="s">
        <v>4</v>
      </c>
      <c r="M580" s="25">
        <v>4994228026774</v>
      </c>
    </row>
    <row r="581" spans="2:13" s="20" customFormat="1" ht="21" customHeight="1">
      <c r="B581" s="14" t="s">
        <v>226</v>
      </c>
      <c r="C581" s="52">
        <v>2208</v>
      </c>
      <c r="D581" s="28" t="s">
        <v>587</v>
      </c>
      <c r="E581" s="22" t="s">
        <v>1846</v>
      </c>
      <c r="F581" s="22" t="s">
        <v>1867</v>
      </c>
      <c r="G581" s="23" t="s">
        <v>1864</v>
      </c>
      <c r="H581" s="23" t="s">
        <v>1865</v>
      </c>
      <c r="I581" s="22" t="s">
        <v>1866</v>
      </c>
      <c r="J581" s="24">
        <v>1700</v>
      </c>
      <c r="K581" s="188" t="str">
        <f>IFERROR(VLOOKUP(一覧[[#This Row],[品番]],'202211価格改定一覧'!B:J,9,FALSE),"-")</f>
        <v>-</v>
      </c>
      <c r="L581" s="27" t="s">
        <v>4</v>
      </c>
      <c r="M581" s="25">
        <v>4994228026811</v>
      </c>
    </row>
    <row r="582" spans="2:13" s="20" customFormat="1" ht="21" customHeight="1">
      <c r="B582" s="14" t="s">
        <v>226</v>
      </c>
      <c r="C582" s="52">
        <v>2211</v>
      </c>
      <c r="D582" s="28" t="s">
        <v>587</v>
      </c>
      <c r="E582" s="22" t="s">
        <v>1847</v>
      </c>
      <c r="F582" s="22" t="s">
        <v>1858</v>
      </c>
      <c r="G582" s="23"/>
      <c r="H582" s="23"/>
      <c r="I582" s="22" t="s">
        <v>1851</v>
      </c>
      <c r="J582" s="24">
        <v>2000</v>
      </c>
      <c r="K582" s="188" t="str">
        <f>IFERROR(VLOOKUP(一覧[[#This Row],[品番]],'202211価格改定一覧'!B:J,9,FALSE),"-")</f>
        <v>-</v>
      </c>
      <c r="L582" s="27" t="s">
        <v>4</v>
      </c>
      <c r="M582" s="25">
        <v>0</v>
      </c>
    </row>
    <row r="583" spans="2:13" s="20" customFormat="1" ht="21" customHeight="1">
      <c r="B583" s="14" t="s">
        <v>226</v>
      </c>
      <c r="C583" s="52">
        <v>2212</v>
      </c>
      <c r="D583" s="28" t="s">
        <v>587</v>
      </c>
      <c r="E583" s="22" t="s">
        <v>1848</v>
      </c>
      <c r="F583" s="22" t="s">
        <v>1859</v>
      </c>
      <c r="G583" s="23"/>
      <c r="H583" s="23"/>
      <c r="I583" s="22" t="s">
        <v>1850</v>
      </c>
      <c r="J583" s="24">
        <v>2000</v>
      </c>
      <c r="K583" s="188" t="str">
        <f>IFERROR(VLOOKUP(一覧[[#This Row],[品番]],'202211価格改定一覧'!B:J,9,FALSE),"-")</f>
        <v>-</v>
      </c>
      <c r="L583" s="27" t="s">
        <v>4</v>
      </c>
      <c r="M583" s="25">
        <v>0</v>
      </c>
    </row>
    <row r="584" spans="2:13" s="20" customFormat="1" ht="21" customHeight="1">
      <c r="B584" s="14" t="s">
        <v>226</v>
      </c>
      <c r="C584" s="52">
        <v>2230</v>
      </c>
      <c r="D584" s="28" t="s">
        <v>587</v>
      </c>
      <c r="E584" s="22" t="s">
        <v>1845</v>
      </c>
      <c r="F584" s="22" t="s">
        <v>1856</v>
      </c>
      <c r="G584" s="23">
        <v>100</v>
      </c>
      <c r="H584" s="23" t="s">
        <v>1855</v>
      </c>
      <c r="I584" s="22" t="s">
        <v>1849</v>
      </c>
      <c r="J584" s="24">
        <v>4200</v>
      </c>
      <c r="K584" s="188" t="str">
        <f>IFERROR(VLOOKUP(一覧[[#This Row],[品番]],'202211価格改定一覧'!B:J,9,FALSE),"-")</f>
        <v>-</v>
      </c>
      <c r="L584" s="27" t="s">
        <v>4</v>
      </c>
      <c r="M584" s="25">
        <v>4994228026880</v>
      </c>
    </row>
    <row r="585" spans="2:13" s="20" customFormat="1" ht="21" customHeight="1">
      <c r="B585" s="14" t="s">
        <v>226</v>
      </c>
      <c r="C585" s="52">
        <v>2231</v>
      </c>
      <c r="D585" s="28" t="s">
        <v>587</v>
      </c>
      <c r="E585" s="22" t="s">
        <v>1847</v>
      </c>
      <c r="F585" s="22" t="s">
        <v>1856</v>
      </c>
      <c r="G585" s="23">
        <v>100</v>
      </c>
      <c r="H585" s="23" t="s">
        <v>1855</v>
      </c>
      <c r="I585" s="22" t="s">
        <v>1851</v>
      </c>
      <c r="J585" s="24">
        <v>4200</v>
      </c>
      <c r="K585" s="188" t="str">
        <f>IFERROR(VLOOKUP(一覧[[#This Row],[品番]],'202211価格改定一覧'!B:J,9,FALSE),"-")</f>
        <v>-</v>
      </c>
      <c r="L585" s="27" t="s">
        <v>4</v>
      </c>
      <c r="M585" s="25">
        <v>4994228026897</v>
      </c>
    </row>
    <row r="586" spans="2:13" s="20" customFormat="1" ht="21" customHeight="1">
      <c r="B586" s="14" t="s">
        <v>226</v>
      </c>
      <c r="C586" s="52">
        <v>2232</v>
      </c>
      <c r="D586" s="28" t="s">
        <v>587</v>
      </c>
      <c r="E586" s="22" t="s">
        <v>1846</v>
      </c>
      <c r="F586" s="22" t="s">
        <v>1857</v>
      </c>
      <c r="G586" s="23">
        <v>100</v>
      </c>
      <c r="H586" s="23" t="s">
        <v>1855</v>
      </c>
      <c r="I586" s="22" t="s">
        <v>1850</v>
      </c>
      <c r="J586" s="24">
        <v>4200</v>
      </c>
      <c r="K586" s="188" t="str">
        <f>IFERROR(VLOOKUP(一覧[[#This Row],[品番]],'202211価格改定一覧'!B:J,9,FALSE),"-")</f>
        <v>-</v>
      </c>
      <c r="L586" s="27" t="s">
        <v>4</v>
      </c>
      <c r="M586" s="25">
        <v>4994228026903</v>
      </c>
    </row>
    <row r="587" spans="2:13" s="20" customFormat="1" ht="21" customHeight="1">
      <c r="B587" s="14" t="s">
        <v>226</v>
      </c>
      <c r="C587" s="52">
        <v>2240</v>
      </c>
      <c r="D587" s="28" t="s">
        <v>587</v>
      </c>
      <c r="E587" s="22" t="s">
        <v>1844</v>
      </c>
      <c r="F587" s="22" t="s">
        <v>1852</v>
      </c>
      <c r="G587" s="23">
        <v>200</v>
      </c>
      <c r="H587" s="23" t="s">
        <v>1854</v>
      </c>
      <c r="I587" s="22" t="s">
        <v>1849</v>
      </c>
      <c r="J587" s="24">
        <v>4000</v>
      </c>
      <c r="K587" s="188" t="str">
        <f>IFERROR(VLOOKUP(一覧[[#This Row],[品番]],'202211価格改定一覧'!B:J,9,FALSE),"-")</f>
        <v>-</v>
      </c>
      <c r="L587" s="27" t="s">
        <v>4</v>
      </c>
      <c r="M587" s="25">
        <v>4994228026972</v>
      </c>
    </row>
    <row r="588" spans="2:13" s="20" customFormat="1" ht="21" customHeight="1">
      <c r="B588" s="14" t="s">
        <v>226</v>
      </c>
      <c r="C588" s="52">
        <v>2241</v>
      </c>
      <c r="D588" s="28" t="s">
        <v>587</v>
      </c>
      <c r="E588" s="22" t="s">
        <v>1844</v>
      </c>
      <c r="F588" s="22" t="s">
        <v>1853</v>
      </c>
      <c r="G588" s="23">
        <v>200</v>
      </c>
      <c r="H588" s="23" t="s">
        <v>1854</v>
      </c>
      <c r="I588" s="22" t="s">
        <v>1851</v>
      </c>
      <c r="J588" s="24">
        <v>4000</v>
      </c>
      <c r="K588" s="188" t="str">
        <f>IFERROR(VLOOKUP(一覧[[#This Row],[品番]],'202211価格改定一覧'!B:J,9,FALSE),"-")</f>
        <v>-</v>
      </c>
      <c r="L588" s="27" t="s">
        <v>4</v>
      </c>
      <c r="M588" s="25">
        <v>4994228026989</v>
      </c>
    </row>
    <row r="589" spans="2:13" s="20" customFormat="1" ht="21" customHeight="1">
      <c r="B589" s="14" t="s">
        <v>226</v>
      </c>
      <c r="C589" s="52">
        <v>2242</v>
      </c>
      <c r="D589" s="28" t="s">
        <v>587</v>
      </c>
      <c r="E589" s="22" t="s">
        <v>1844</v>
      </c>
      <c r="F589" s="22" t="s">
        <v>1852</v>
      </c>
      <c r="G589" s="23">
        <v>200</v>
      </c>
      <c r="H589" s="23" t="s">
        <v>1854</v>
      </c>
      <c r="I589" s="22" t="s">
        <v>1850</v>
      </c>
      <c r="J589" s="24">
        <v>4000</v>
      </c>
      <c r="K589" s="188" t="str">
        <f>IFERROR(VLOOKUP(一覧[[#This Row],[品番]],'202211価格改定一覧'!B:J,9,FALSE),"-")</f>
        <v>-</v>
      </c>
      <c r="L589" s="27" t="s">
        <v>4</v>
      </c>
      <c r="M589" s="25">
        <v>4994228026996</v>
      </c>
    </row>
    <row r="590" spans="2:13" s="20" customFormat="1" ht="21" customHeight="1">
      <c r="B590" s="14"/>
      <c r="C590" s="52">
        <v>2250</v>
      </c>
      <c r="D590" s="28" t="s">
        <v>587</v>
      </c>
      <c r="E590" s="22" t="s">
        <v>669</v>
      </c>
      <c r="F590" s="22" t="s">
        <v>677</v>
      </c>
      <c r="G590" s="23">
        <v>100</v>
      </c>
      <c r="H590" s="23" t="s">
        <v>589</v>
      </c>
      <c r="I590" s="22" t="s">
        <v>671</v>
      </c>
      <c r="J590" s="24">
        <v>680</v>
      </c>
      <c r="K590" s="188" t="str">
        <f>IFERROR(VLOOKUP(一覧[[#This Row],[品番]],'202211価格改定一覧'!B:J,9,FALSE),"-")</f>
        <v>-</v>
      </c>
      <c r="L590" s="27" t="s">
        <v>4</v>
      </c>
      <c r="M590" s="25">
        <v>4994228027795</v>
      </c>
    </row>
    <row r="591" spans="2:13" s="20" customFormat="1" ht="21" customHeight="1">
      <c r="B591" s="14"/>
      <c r="C591" s="52">
        <v>2251</v>
      </c>
      <c r="D591" s="28" t="s">
        <v>587</v>
      </c>
      <c r="E591" s="22" t="s">
        <v>669</v>
      </c>
      <c r="F591" s="22" t="s">
        <v>677</v>
      </c>
      <c r="G591" s="23">
        <v>100</v>
      </c>
      <c r="H591" s="23" t="s">
        <v>589</v>
      </c>
      <c r="I591" s="22" t="s">
        <v>672</v>
      </c>
      <c r="J591" s="24">
        <v>680</v>
      </c>
      <c r="K591" s="188" t="str">
        <f>IFERROR(VLOOKUP(一覧[[#This Row],[品番]],'202211価格改定一覧'!B:J,9,FALSE),"-")</f>
        <v>-</v>
      </c>
      <c r="L591" s="27" t="s">
        <v>4</v>
      </c>
      <c r="M591" s="25">
        <v>4994228027801</v>
      </c>
    </row>
    <row r="592" spans="2:13" s="20" customFormat="1" ht="21" customHeight="1">
      <c r="B592" s="14" t="s">
        <v>1977</v>
      </c>
      <c r="C592" s="52">
        <v>2252</v>
      </c>
      <c r="D592" s="28" t="s">
        <v>587</v>
      </c>
      <c r="E592" s="22" t="s">
        <v>669</v>
      </c>
      <c r="F592" s="22" t="s">
        <v>677</v>
      </c>
      <c r="G592" s="23">
        <v>100</v>
      </c>
      <c r="H592" s="23" t="s">
        <v>589</v>
      </c>
      <c r="I592" s="22" t="s">
        <v>673</v>
      </c>
      <c r="J592" s="24">
        <v>680</v>
      </c>
      <c r="K592" s="188" t="str">
        <f>IFERROR(VLOOKUP(一覧[[#This Row],[品番]],'202211価格改定一覧'!B:J,9,FALSE),"-")</f>
        <v>-</v>
      </c>
      <c r="L592" s="27" t="s">
        <v>4</v>
      </c>
      <c r="M592" s="25">
        <v>4994228027818</v>
      </c>
    </row>
    <row r="593" spans="2:13" s="20" customFormat="1" ht="21" customHeight="1">
      <c r="B593" s="14" t="s">
        <v>226</v>
      </c>
      <c r="C593" s="52">
        <v>2255</v>
      </c>
      <c r="D593" s="28" t="s">
        <v>587</v>
      </c>
      <c r="E593" s="22" t="s">
        <v>669</v>
      </c>
      <c r="F593" s="22" t="s">
        <v>1859</v>
      </c>
      <c r="G593" s="23"/>
      <c r="H593" s="23"/>
      <c r="I593" s="22" t="s">
        <v>671</v>
      </c>
      <c r="J593" s="24">
        <v>2000</v>
      </c>
      <c r="K593" s="188" t="str">
        <f>IFERROR(VLOOKUP(一覧[[#This Row],[品番]],'202211価格改定一覧'!B:J,9,FALSE),"-")</f>
        <v>-</v>
      </c>
      <c r="L593" s="27" t="s">
        <v>4</v>
      </c>
      <c r="M593" s="25">
        <v>4994228027825</v>
      </c>
    </row>
    <row r="594" spans="2:13" s="20" customFormat="1" ht="21" customHeight="1">
      <c r="B594" s="14" t="s">
        <v>226</v>
      </c>
      <c r="C594" s="52">
        <v>2256</v>
      </c>
      <c r="D594" s="28" t="s">
        <v>587</v>
      </c>
      <c r="E594" s="22" t="s">
        <v>669</v>
      </c>
      <c r="F594" s="22" t="s">
        <v>1868</v>
      </c>
      <c r="G594" s="23"/>
      <c r="H594" s="23"/>
      <c r="I594" s="22" t="s">
        <v>672</v>
      </c>
      <c r="J594" s="24">
        <v>2000</v>
      </c>
      <c r="K594" s="188" t="str">
        <f>IFERROR(VLOOKUP(一覧[[#This Row],[品番]],'202211価格改定一覧'!B:J,9,FALSE),"-")</f>
        <v>-</v>
      </c>
      <c r="L594" s="27" t="s">
        <v>4</v>
      </c>
      <c r="M594" s="25">
        <v>4994228027832</v>
      </c>
    </row>
    <row r="595" spans="2:13" s="20" customFormat="1" ht="21" customHeight="1">
      <c r="B595" s="14" t="s">
        <v>226</v>
      </c>
      <c r="C595" s="52">
        <v>2257</v>
      </c>
      <c r="D595" s="28" t="s">
        <v>587</v>
      </c>
      <c r="E595" s="22" t="s">
        <v>669</v>
      </c>
      <c r="F595" s="22" t="s">
        <v>1859</v>
      </c>
      <c r="G595" s="23"/>
      <c r="H595" s="23"/>
      <c r="I595" s="22" t="s">
        <v>673</v>
      </c>
      <c r="J595" s="24">
        <v>2000</v>
      </c>
      <c r="K595" s="188" t="str">
        <f>IFERROR(VLOOKUP(一覧[[#This Row],[品番]],'202211価格改定一覧'!B:J,9,FALSE),"-")</f>
        <v>-</v>
      </c>
      <c r="L595" s="27" t="s">
        <v>4</v>
      </c>
      <c r="M595" s="25">
        <v>4994228027849</v>
      </c>
    </row>
    <row r="596" spans="2:13" s="20" customFormat="1" ht="21" customHeight="1">
      <c r="B596" s="14" t="s">
        <v>595</v>
      </c>
      <c r="C596" s="52">
        <v>2260</v>
      </c>
      <c r="D596" s="28" t="s">
        <v>587</v>
      </c>
      <c r="E596" s="22" t="s">
        <v>669</v>
      </c>
      <c r="F596" s="22" t="s">
        <v>676</v>
      </c>
      <c r="G596" s="23">
        <v>10</v>
      </c>
      <c r="H596" s="23" t="s">
        <v>593</v>
      </c>
      <c r="I596" s="22" t="s">
        <v>671</v>
      </c>
      <c r="J596" s="24">
        <v>1200</v>
      </c>
      <c r="K596" s="188" t="str">
        <f>IFERROR(VLOOKUP(一覧[[#This Row],[品番]],'202211価格改定一覧'!B:J,9,FALSE),"-")</f>
        <v>-</v>
      </c>
      <c r="L596" s="27" t="s">
        <v>4</v>
      </c>
      <c r="M596" s="25">
        <v>4994228027856</v>
      </c>
    </row>
    <row r="597" spans="2:13" s="20" customFormat="1" ht="21" customHeight="1">
      <c r="B597" s="14"/>
      <c r="C597" s="52">
        <v>2261</v>
      </c>
      <c r="D597" s="28" t="s">
        <v>587</v>
      </c>
      <c r="E597" s="22" t="s">
        <v>669</v>
      </c>
      <c r="F597" s="22" t="s">
        <v>676</v>
      </c>
      <c r="G597" s="23">
        <v>10</v>
      </c>
      <c r="H597" s="23" t="s">
        <v>593</v>
      </c>
      <c r="I597" s="22" t="s">
        <v>672</v>
      </c>
      <c r="J597" s="24">
        <v>1200</v>
      </c>
      <c r="K597" s="188" t="str">
        <f>IFERROR(VLOOKUP(一覧[[#This Row],[品番]],'202211価格改定一覧'!B:J,9,FALSE),"-")</f>
        <v>-</v>
      </c>
      <c r="L597" s="27" t="s">
        <v>4</v>
      </c>
      <c r="M597" s="25">
        <v>4994228027863</v>
      </c>
    </row>
    <row r="598" spans="2:13" s="20" customFormat="1" ht="21" customHeight="1">
      <c r="B598" s="14" t="s">
        <v>2443</v>
      </c>
      <c r="C598" s="52">
        <v>2262</v>
      </c>
      <c r="D598" s="28" t="s">
        <v>587</v>
      </c>
      <c r="E598" s="22" t="s">
        <v>669</v>
      </c>
      <c r="F598" s="22" t="s">
        <v>676</v>
      </c>
      <c r="G598" s="23">
        <v>10</v>
      </c>
      <c r="H598" s="23" t="s">
        <v>593</v>
      </c>
      <c r="I598" s="22" t="s">
        <v>673</v>
      </c>
      <c r="J598" s="24">
        <v>1200</v>
      </c>
      <c r="K598" s="188" t="str">
        <f>IFERROR(VLOOKUP(一覧[[#This Row],[品番]],'202211価格改定一覧'!B:J,9,FALSE),"-")</f>
        <v>-</v>
      </c>
      <c r="L598" s="27" t="s">
        <v>4</v>
      </c>
      <c r="M598" s="25">
        <v>4994228027870</v>
      </c>
    </row>
    <row r="599" spans="2:13" s="20" customFormat="1" ht="21" customHeight="1">
      <c r="B599" s="14"/>
      <c r="C599" s="52">
        <v>2265</v>
      </c>
      <c r="D599" s="28" t="s">
        <v>587</v>
      </c>
      <c r="E599" s="22" t="s">
        <v>669</v>
      </c>
      <c r="F599" s="22" t="s">
        <v>670</v>
      </c>
      <c r="G599" s="23">
        <v>50</v>
      </c>
      <c r="H599" s="23" t="s">
        <v>593</v>
      </c>
      <c r="I599" s="22" t="s">
        <v>671</v>
      </c>
      <c r="J599" s="24">
        <v>1400</v>
      </c>
      <c r="K599" s="188" t="str">
        <f>IFERROR(VLOOKUP(一覧[[#This Row],[品番]],'202211価格改定一覧'!B:J,9,FALSE),"-")</f>
        <v>-</v>
      </c>
      <c r="L599" s="27" t="s">
        <v>4</v>
      </c>
      <c r="M599" s="25">
        <v>4994228027887</v>
      </c>
    </row>
    <row r="600" spans="2:13" s="20" customFormat="1" ht="21" customHeight="1">
      <c r="B600" s="14" t="s">
        <v>1932</v>
      </c>
      <c r="C600" s="52">
        <v>2266</v>
      </c>
      <c r="D600" s="28" t="s">
        <v>587</v>
      </c>
      <c r="E600" s="22" t="s">
        <v>669</v>
      </c>
      <c r="F600" s="22" t="s">
        <v>670</v>
      </c>
      <c r="G600" s="23">
        <v>50</v>
      </c>
      <c r="H600" s="23" t="s">
        <v>593</v>
      </c>
      <c r="I600" s="22" t="s">
        <v>672</v>
      </c>
      <c r="J600" s="24">
        <v>1400</v>
      </c>
      <c r="K600" s="188" t="str">
        <f>IFERROR(VLOOKUP(一覧[[#This Row],[品番]],'202211価格改定一覧'!B:J,9,FALSE),"-")</f>
        <v>-</v>
      </c>
      <c r="L600" s="27" t="s">
        <v>4</v>
      </c>
      <c r="M600" s="25">
        <v>4994228027894</v>
      </c>
    </row>
    <row r="601" spans="2:13" s="20" customFormat="1" ht="21" customHeight="1">
      <c r="B601" s="14" t="s">
        <v>237</v>
      </c>
      <c r="C601" s="52">
        <v>2267</v>
      </c>
      <c r="D601" s="28" t="s">
        <v>587</v>
      </c>
      <c r="E601" s="22" t="s">
        <v>669</v>
      </c>
      <c r="F601" s="22" t="s">
        <v>670</v>
      </c>
      <c r="G601" s="23">
        <v>50</v>
      </c>
      <c r="H601" s="23" t="s">
        <v>593</v>
      </c>
      <c r="I601" s="22" t="s">
        <v>673</v>
      </c>
      <c r="J601" s="24">
        <v>1400</v>
      </c>
      <c r="K601" s="188" t="str">
        <f>IFERROR(VLOOKUP(一覧[[#This Row],[品番]],'202211価格改定一覧'!B:J,9,FALSE),"-")</f>
        <v>-</v>
      </c>
      <c r="L601" s="27" t="s">
        <v>4</v>
      </c>
      <c r="M601" s="25">
        <v>4994228027900</v>
      </c>
    </row>
    <row r="602" spans="2:13" s="20" customFormat="1" ht="21" customHeight="1">
      <c r="B602" s="14"/>
      <c r="C602" s="52">
        <v>2270</v>
      </c>
      <c r="D602" s="28" t="s">
        <v>587</v>
      </c>
      <c r="E602" s="22" t="s">
        <v>669</v>
      </c>
      <c r="F602" s="22" t="s">
        <v>674</v>
      </c>
      <c r="G602" s="23">
        <v>200</v>
      </c>
      <c r="H602" s="23" t="s">
        <v>593</v>
      </c>
      <c r="I602" s="22" t="s">
        <v>671</v>
      </c>
      <c r="J602" s="24">
        <v>3800</v>
      </c>
      <c r="K602" s="188" t="str">
        <f>IFERROR(VLOOKUP(一覧[[#This Row],[品番]],'202211価格改定一覧'!B:J,9,FALSE),"-")</f>
        <v>-</v>
      </c>
      <c r="L602" s="27" t="s">
        <v>4</v>
      </c>
      <c r="M602" s="25">
        <v>4994228027917</v>
      </c>
    </row>
    <row r="603" spans="2:13" s="20" customFormat="1" ht="21" customHeight="1">
      <c r="B603" s="14" t="s">
        <v>1759</v>
      </c>
      <c r="C603" s="52">
        <v>2271</v>
      </c>
      <c r="D603" s="28" t="s">
        <v>587</v>
      </c>
      <c r="E603" s="22" t="s">
        <v>669</v>
      </c>
      <c r="F603" s="22" t="s">
        <v>674</v>
      </c>
      <c r="G603" s="23">
        <v>200</v>
      </c>
      <c r="H603" s="23" t="s">
        <v>593</v>
      </c>
      <c r="I603" s="22" t="s">
        <v>672</v>
      </c>
      <c r="J603" s="24">
        <v>3800</v>
      </c>
      <c r="K603" s="188" t="str">
        <f>IFERROR(VLOOKUP(一覧[[#This Row],[品番]],'202211価格改定一覧'!B:J,9,FALSE),"-")</f>
        <v>-</v>
      </c>
      <c r="L603" s="27" t="s">
        <v>4</v>
      </c>
      <c r="M603" s="25">
        <v>4994228027924</v>
      </c>
    </row>
    <row r="604" spans="2:13" s="20" customFormat="1" ht="21" customHeight="1">
      <c r="B604" s="14" t="s">
        <v>2181</v>
      </c>
      <c r="C604" s="52">
        <v>2272</v>
      </c>
      <c r="D604" s="28" t="s">
        <v>587</v>
      </c>
      <c r="E604" s="22" t="s">
        <v>669</v>
      </c>
      <c r="F604" s="22" t="s">
        <v>674</v>
      </c>
      <c r="G604" s="23">
        <v>200</v>
      </c>
      <c r="H604" s="23" t="s">
        <v>593</v>
      </c>
      <c r="I604" s="22" t="s">
        <v>673</v>
      </c>
      <c r="J604" s="24">
        <v>3800</v>
      </c>
      <c r="K604" s="188" t="str">
        <f>IFERROR(VLOOKUP(一覧[[#This Row],[品番]],'202211価格改定一覧'!B:J,9,FALSE),"-")</f>
        <v>-</v>
      </c>
      <c r="L604" s="27" t="s">
        <v>4</v>
      </c>
      <c r="M604" s="25">
        <v>4994228027931</v>
      </c>
    </row>
    <row r="605" spans="2:13" s="20" customFormat="1" ht="21" customHeight="1">
      <c r="B605" s="14"/>
      <c r="C605" s="52">
        <v>2275</v>
      </c>
      <c r="D605" s="28" t="s">
        <v>587</v>
      </c>
      <c r="E605" s="22" t="s">
        <v>669</v>
      </c>
      <c r="F605" s="22" t="s">
        <v>675</v>
      </c>
      <c r="G605" s="23">
        <v>500</v>
      </c>
      <c r="H605" s="23" t="s">
        <v>593</v>
      </c>
      <c r="I605" s="22" t="s">
        <v>671</v>
      </c>
      <c r="J605" s="24">
        <v>1400</v>
      </c>
      <c r="K605" s="188" t="str">
        <f>IFERROR(VLOOKUP(一覧[[#This Row],[品番]],'202211価格改定一覧'!B:J,9,FALSE),"-")</f>
        <v>-</v>
      </c>
      <c r="L605" s="27" t="s">
        <v>4</v>
      </c>
      <c r="M605" s="25">
        <v>4994228027948</v>
      </c>
    </row>
    <row r="606" spans="2:13" s="20" customFormat="1" ht="21" customHeight="1">
      <c r="B606" s="14"/>
      <c r="C606" s="52">
        <v>2276</v>
      </c>
      <c r="D606" s="28" t="s">
        <v>587</v>
      </c>
      <c r="E606" s="22" t="s">
        <v>669</v>
      </c>
      <c r="F606" s="22" t="s">
        <v>675</v>
      </c>
      <c r="G606" s="23">
        <v>500</v>
      </c>
      <c r="H606" s="23" t="s">
        <v>593</v>
      </c>
      <c r="I606" s="22" t="s">
        <v>672</v>
      </c>
      <c r="J606" s="24">
        <v>1400</v>
      </c>
      <c r="K606" s="188" t="str">
        <f>IFERROR(VLOOKUP(一覧[[#This Row],[品番]],'202211価格改定一覧'!B:J,9,FALSE),"-")</f>
        <v>-</v>
      </c>
      <c r="L606" s="27" t="s">
        <v>4</v>
      </c>
      <c r="M606" s="25">
        <v>4994228027955</v>
      </c>
    </row>
    <row r="607" spans="2:13" s="20" customFormat="1" ht="21" customHeight="1">
      <c r="B607" s="14"/>
      <c r="C607" s="52">
        <v>2277</v>
      </c>
      <c r="D607" s="28" t="s">
        <v>587</v>
      </c>
      <c r="E607" s="22" t="s">
        <v>669</v>
      </c>
      <c r="F607" s="22" t="s">
        <v>675</v>
      </c>
      <c r="G607" s="23">
        <v>500</v>
      </c>
      <c r="H607" s="23" t="s">
        <v>593</v>
      </c>
      <c r="I607" s="22" t="s">
        <v>673</v>
      </c>
      <c r="J607" s="24">
        <v>1400</v>
      </c>
      <c r="K607" s="188" t="str">
        <f>IFERROR(VLOOKUP(一覧[[#This Row],[品番]],'202211価格改定一覧'!B:J,9,FALSE),"-")</f>
        <v>-</v>
      </c>
      <c r="L607" s="27" t="s">
        <v>4</v>
      </c>
      <c r="M607" s="25">
        <v>4994228027962</v>
      </c>
    </row>
    <row r="608" spans="2:13" s="20" customFormat="1" ht="21" customHeight="1">
      <c r="B608" s="14"/>
      <c r="C608" s="52">
        <v>2281</v>
      </c>
      <c r="D608" s="28" t="s">
        <v>587</v>
      </c>
      <c r="E608" s="22" t="s">
        <v>669</v>
      </c>
      <c r="F608" s="22" t="s">
        <v>161</v>
      </c>
      <c r="G608" s="23">
        <v>50</v>
      </c>
      <c r="H608" s="23" t="s">
        <v>593</v>
      </c>
      <c r="I608" s="22" t="s">
        <v>672</v>
      </c>
      <c r="J608" s="24">
        <v>1600</v>
      </c>
      <c r="K608" s="188" t="str">
        <f>IFERROR(VLOOKUP(一覧[[#This Row],[品番]],'202211価格改定一覧'!B:J,9,FALSE),"-")</f>
        <v>-</v>
      </c>
      <c r="L608" s="27" t="s">
        <v>4</v>
      </c>
      <c r="M608" s="25">
        <v>4994228028310</v>
      </c>
    </row>
    <row r="609" spans="2:13" s="20" customFormat="1" ht="21" customHeight="1">
      <c r="B609" s="14" t="s">
        <v>2181</v>
      </c>
      <c r="C609" s="52">
        <v>2320</v>
      </c>
      <c r="D609" s="28" t="s">
        <v>587</v>
      </c>
      <c r="E609" s="22" t="s">
        <v>1871</v>
      </c>
      <c r="F609" s="22" t="s">
        <v>1856</v>
      </c>
      <c r="G609" s="23">
        <v>50</v>
      </c>
      <c r="H609" s="23" t="s">
        <v>593</v>
      </c>
      <c r="I609" s="22" t="s">
        <v>1869</v>
      </c>
      <c r="J609" s="24">
        <v>3200</v>
      </c>
      <c r="K609" s="188" t="str">
        <f>IFERROR(VLOOKUP(一覧[[#This Row],[品番]],'202211価格改定一覧'!B:J,9,FALSE),"-")</f>
        <v>-</v>
      </c>
      <c r="L609" s="27"/>
      <c r="M609" s="25">
        <v>4994228024572</v>
      </c>
    </row>
    <row r="610" spans="2:13" s="20" customFormat="1" ht="21" customHeight="1">
      <c r="B610" s="14" t="s">
        <v>2181</v>
      </c>
      <c r="C610" s="52">
        <v>2321</v>
      </c>
      <c r="D610" s="28" t="s">
        <v>587</v>
      </c>
      <c r="E610" s="22" t="s">
        <v>1871</v>
      </c>
      <c r="F610" s="22" t="s">
        <v>1856</v>
      </c>
      <c r="G610" s="23">
        <v>50</v>
      </c>
      <c r="H610" s="23" t="s">
        <v>593</v>
      </c>
      <c r="I610" s="22" t="s">
        <v>1870</v>
      </c>
      <c r="J610" s="24">
        <v>3200</v>
      </c>
      <c r="K610" s="188" t="str">
        <f>IFERROR(VLOOKUP(一覧[[#This Row],[品番]],'202211価格改定一覧'!B:J,9,FALSE),"-")</f>
        <v>-</v>
      </c>
      <c r="L610" s="27"/>
      <c r="M610" s="25">
        <v>4994228024589</v>
      </c>
    </row>
    <row r="611" spans="2:13" s="20" customFormat="1" ht="21" customHeight="1">
      <c r="B611" s="14" t="s">
        <v>2181</v>
      </c>
      <c r="C611" s="74">
        <v>2335</v>
      </c>
      <c r="D611" s="28" t="s">
        <v>587</v>
      </c>
      <c r="E611" s="22" t="s">
        <v>1874</v>
      </c>
      <c r="F611" s="22" t="s">
        <v>1872</v>
      </c>
      <c r="G611" s="23">
        <v>500</v>
      </c>
      <c r="H611" s="23" t="s">
        <v>1854</v>
      </c>
      <c r="I611" s="22" t="s">
        <v>1873</v>
      </c>
      <c r="J611" s="24">
        <v>1400</v>
      </c>
      <c r="K611" s="188" t="str">
        <f>IFERROR(VLOOKUP(一覧[[#This Row],[品番]],'202211価格改定一覧'!B:J,9,FALSE),"-")</f>
        <v>-</v>
      </c>
      <c r="L611" s="27"/>
      <c r="M611" s="25">
        <v>4994228024664</v>
      </c>
    </row>
    <row r="612" spans="2:13" s="20" customFormat="1" ht="21" customHeight="1">
      <c r="B612" s="14"/>
      <c r="C612" s="52">
        <v>2381</v>
      </c>
      <c r="D612" s="28" t="s">
        <v>587</v>
      </c>
      <c r="E612" s="22" t="s">
        <v>1780</v>
      </c>
      <c r="F612" s="22" t="s">
        <v>660</v>
      </c>
      <c r="G612" s="23">
        <v>50</v>
      </c>
      <c r="H612" s="23" t="s">
        <v>593</v>
      </c>
      <c r="I612" s="22" t="s">
        <v>661</v>
      </c>
      <c r="J612" s="24">
        <v>1400</v>
      </c>
      <c r="K612" s="188" t="str">
        <f>IFERROR(VLOOKUP(一覧[[#This Row],[品番]],'202211価格改定一覧'!B:J,9,FALSE),"-")</f>
        <v>-</v>
      </c>
      <c r="L612" s="27" t="s">
        <v>4</v>
      </c>
      <c r="M612" s="25">
        <v>3420070091390</v>
      </c>
    </row>
    <row r="613" spans="2:13" s="20" customFormat="1" ht="21" customHeight="1">
      <c r="B613" s="14"/>
      <c r="C613" s="52">
        <v>2382</v>
      </c>
      <c r="D613" s="28" t="s">
        <v>587</v>
      </c>
      <c r="E613" s="22" t="s">
        <v>1780</v>
      </c>
      <c r="F613" s="22" t="s">
        <v>1781</v>
      </c>
      <c r="G613" s="23">
        <v>500</v>
      </c>
      <c r="H613" s="23" t="s">
        <v>593</v>
      </c>
      <c r="I613" s="22" t="s">
        <v>661</v>
      </c>
      <c r="J613" s="24">
        <v>2600</v>
      </c>
      <c r="K613" s="188">
        <f>IFERROR(VLOOKUP(一覧[[#This Row],[品番]],'202211価格改定一覧'!B:J,9,FALSE),"-")</f>
        <v>3000</v>
      </c>
      <c r="L613" s="27" t="s">
        <v>4</v>
      </c>
      <c r="M613" s="25">
        <v>3420070091536</v>
      </c>
    </row>
    <row r="614" spans="2:13" s="20" customFormat="1" ht="21" customHeight="1">
      <c r="B614" s="14" t="s">
        <v>2187</v>
      </c>
      <c r="C614" s="52">
        <v>2500</v>
      </c>
      <c r="D614" s="28" t="s">
        <v>587</v>
      </c>
      <c r="E614" s="22" t="s">
        <v>678</v>
      </c>
      <c r="F614" s="22" t="s">
        <v>680</v>
      </c>
      <c r="G614" s="23">
        <v>500</v>
      </c>
      <c r="H614" s="23" t="s">
        <v>593</v>
      </c>
      <c r="I614" s="22" t="s">
        <v>681</v>
      </c>
      <c r="J614" s="24">
        <v>1800</v>
      </c>
      <c r="K614" s="188" t="str">
        <f>IFERROR(VLOOKUP(一覧[[#This Row],[品番]],'202211価格改定一覧'!B:J,9,FALSE),"-")</f>
        <v>-</v>
      </c>
      <c r="L614" s="27" t="s">
        <v>4</v>
      </c>
      <c r="M614" s="25">
        <v>4994228024831</v>
      </c>
    </row>
    <row r="615" spans="2:13" s="20" customFormat="1" ht="21" customHeight="1">
      <c r="B615" s="14" t="s">
        <v>2187</v>
      </c>
      <c r="C615" s="52">
        <v>2501</v>
      </c>
      <c r="D615" s="28" t="s">
        <v>587</v>
      </c>
      <c r="E615" s="22" t="s">
        <v>678</v>
      </c>
      <c r="F615" s="22" t="s">
        <v>680</v>
      </c>
      <c r="G615" s="23">
        <v>500</v>
      </c>
      <c r="H615" s="23" t="s">
        <v>593</v>
      </c>
      <c r="I615" s="22" t="s">
        <v>682</v>
      </c>
      <c r="J615" s="24">
        <v>1800</v>
      </c>
      <c r="K615" s="188" t="str">
        <f>IFERROR(VLOOKUP(一覧[[#This Row],[品番]],'202211価格改定一覧'!B:J,9,FALSE),"-")</f>
        <v>-</v>
      </c>
      <c r="L615" s="27" t="s">
        <v>4</v>
      </c>
      <c r="M615" s="25">
        <v>4994228024848</v>
      </c>
    </row>
    <row r="616" spans="2:13" s="20" customFormat="1" ht="21" customHeight="1">
      <c r="B616" s="14"/>
      <c r="C616" s="52">
        <v>2502</v>
      </c>
      <c r="D616" s="28" t="s">
        <v>587</v>
      </c>
      <c r="E616" s="22" t="s">
        <v>678</v>
      </c>
      <c r="F616" s="22" t="s">
        <v>680</v>
      </c>
      <c r="G616" s="23">
        <v>500</v>
      </c>
      <c r="H616" s="23" t="s">
        <v>593</v>
      </c>
      <c r="I616" s="22" t="s">
        <v>683</v>
      </c>
      <c r="J616" s="24">
        <v>1800</v>
      </c>
      <c r="K616" s="188" t="str">
        <f>IFERROR(VLOOKUP(一覧[[#This Row],[品番]],'202211価格改定一覧'!B:J,9,FALSE),"-")</f>
        <v>-</v>
      </c>
      <c r="L616" s="27" t="s">
        <v>4</v>
      </c>
      <c r="M616" s="25">
        <v>4994228024855</v>
      </c>
    </row>
    <row r="617" spans="2:13" s="20" customFormat="1" ht="21" customHeight="1">
      <c r="B617" s="14"/>
      <c r="C617" s="52">
        <v>2503</v>
      </c>
      <c r="D617" s="28" t="s">
        <v>587</v>
      </c>
      <c r="E617" s="22" t="s">
        <v>678</v>
      </c>
      <c r="F617" s="22" t="s">
        <v>680</v>
      </c>
      <c r="G617" s="23">
        <v>500</v>
      </c>
      <c r="H617" s="23" t="s">
        <v>593</v>
      </c>
      <c r="I617" s="22" t="s">
        <v>684</v>
      </c>
      <c r="J617" s="24">
        <v>1800</v>
      </c>
      <c r="K617" s="188" t="str">
        <f>IFERROR(VLOOKUP(一覧[[#This Row],[品番]],'202211価格改定一覧'!B:J,9,FALSE),"-")</f>
        <v>-</v>
      </c>
      <c r="L617" s="27" t="s">
        <v>4</v>
      </c>
      <c r="M617" s="25">
        <v>4994228028723</v>
      </c>
    </row>
    <row r="618" spans="2:13" s="20" customFormat="1" ht="21" customHeight="1">
      <c r="B618" s="14"/>
      <c r="C618" s="52">
        <v>2505</v>
      </c>
      <c r="D618" s="28" t="s">
        <v>587</v>
      </c>
      <c r="E618" s="22" t="s">
        <v>678</v>
      </c>
      <c r="F618" s="22" t="s">
        <v>696</v>
      </c>
      <c r="G618" s="23">
        <v>350</v>
      </c>
      <c r="H618" s="23" t="s">
        <v>593</v>
      </c>
      <c r="I618" s="22" t="s">
        <v>645</v>
      </c>
      <c r="J618" s="24">
        <v>1800</v>
      </c>
      <c r="K618" s="188" t="str">
        <f>IFERROR(VLOOKUP(一覧[[#This Row],[品番]],'202211価格改定一覧'!B:J,9,FALSE),"-")</f>
        <v>-</v>
      </c>
      <c r="L618" s="27" t="s">
        <v>4</v>
      </c>
      <c r="M618" s="25">
        <v>4994228028747</v>
      </c>
    </row>
    <row r="619" spans="2:13" s="20" customFormat="1" ht="21" customHeight="1">
      <c r="B619" s="14"/>
      <c r="C619" s="52">
        <v>2506</v>
      </c>
      <c r="D619" s="28" t="s">
        <v>587</v>
      </c>
      <c r="E619" s="22" t="s">
        <v>678</v>
      </c>
      <c r="F619" s="22" t="s">
        <v>697</v>
      </c>
      <c r="G619" s="23">
        <v>500</v>
      </c>
      <c r="H619" s="23" t="s">
        <v>593</v>
      </c>
      <c r="I619" s="22" t="s">
        <v>699</v>
      </c>
      <c r="J619" s="24">
        <v>1200</v>
      </c>
      <c r="K619" s="188" t="str">
        <f>IFERROR(VLOOKUP(一覧[[#This Row],[品番]],'202211価格改定一覧'!B:J,9,FALSE),"-")</f>
        <v>-</v>
      </c>
      <c r="L619" s="27" t="s">
        <v>4</v>
      </c>
      <c r="M619" s="25">
        <v>4994228028754</v>
      </c>
    </row>
    <row r="620" spans="2:13" s="20" customFormat="1" ht="21" customHeight="1">
      <c r="B620" s="14"/>
      <c r="C620" s="52">
        <v>2507</v>
      </c>
      <c r="D620" s="28" t="s">
        <v>587</v>
      </c>
      <c r="E620" s="22" t="s">
        <v>678</v>
      </c>
      <c r="F620" s="22" t="s">
        <v>697</v>
      </c>
      <c r="G620" s="23">
        <v>80</v>
      </c>
      <c r="H620" s="23" t="s">
        <v>593</v>
      </c>
      <c r="I620" s="22" t="s">
        <v>698</v>
      </c>
      <c r="J620" s="24">
        <v>1000</v>
      </c>
      <c r="K620" s="188" t="str">
        <f>IFERROR(VLOOKUP(一覧[[#This Row],[品番]],'202211価格改定一覧'!B:J,9,FALSE),"-")</f>
        <v>-</v>
      </c>
      <c r="L620" s="27" t="s">
        <v>4</v>
      </c>
      <c r="M620" s="25">
        <v>4994228028761</v>
      </c>
    </row>
    <row r="621" spans="2:13" s="20" customFormat="1" ht="21" customHeight="1">
      <c r="B621" s="14" t="s">
        <v>2187</v>
      </c>
      <c r="C621" s="52">
        <v>2510</v>
      </c>
      <c r="D621" s="28" t="s">
        <v>587</v>
      </c>
      <c r="E621" s="22" t="s">
        <v>678</v>
      </c>
      <c r="F621" s="22" t="s">
        <v>685</v>
      </c>
      <c r="G621" s="23">
        <v>500</v>
      </c>
      <c r="H621" s="23" t="s">
        <v>593</v>
      </c>
      <c r="I621" s="22" t="s">
        <v>681</v>
      </c>
      <c r="J621" s="24">
        <v>1800</v>
      </c>
      <c r="K621" s="188" t="str">
        <f>IFERROR(VLOOKUP(一覧[[#This Row],[品番]],'202211価格改定一覧'!B:J,9,FALSE),"-")</f>
        <v>-</v>
      </c>
      <c r="L621" s="27" t="s">
        <v>4</v>
      </c>
      <c r="M621" s="25">
        <v>4994228024862</v>
      </c>
    </row>
    <row r="622" spans="2:13" s="20" customFormat="1" ht="21" customHeight="1">
      <c r="B622" s="14" t="s">
        <v>2187</v>
      </c>
      <c r="C622" s="52">
        <v>2511</v>
      </c>
      <c r="D622" s="28" t="s">
        <v>587</v>
      </c>
      <c r="E622" s="22" t="s">
        <v>678</v>
      </c>
      <c r="F622" s="22" t="s">
        <v>685</v>
      </c>
      <c r="G622" s="23">
        <v>500</v>
      </c>
      <c r="H622" s="23" t="s">
        <v>593</v>
      </c>
      <c r="I622" s="22" t="s">
        <v>682</v>
      </c>
      <c r="J622" s="24">
        <v>1800</v>
      </c>
      <c r="K622" s="188" t="str">
        <f>IFERROR(VLOOKUP(一覧[[#This Row],[品番]],'202211価格改定一覧'!B:J,9,FALSE),"-")</f>
        <v>-</v>
      </c>
      <c r="L622" s="27" t="s">
        <v>4</v>
      </c>
      <c r="M622" s="25">
        <v>4994228024879</v>
      </c>
    </row>
    <row r="623" spans="2:13" s="20" customFormat="1" ht="21" customHeight="1">
      <c r="B623" s="14" t="s">
        <v>2187</v>
      </c>
      <c r="C623" s="52">
        <v>2512</v>
      </c>
      <c r="D623" s="28" t="s">
        <v>587</v>
      </c>
      <c r="E623" s="22" t="s">
        <v>678</v>
      </c>
      <c r="F623" s="22" t="s">
        <v>685</v>
      </c>
      <c r="G623" s="23">
        <v>500</v>
      </c>
      <c r="H623" s="23" t="s">
        <v>593</v>
      </c>
      <c r="I623" s="22" t="s">
        <v>1875</v>
      </c>
      <c r="J623" s="24">
        <v>1800</v>
      </c>
      <c r="K623" s="188" t="str">
        <f>IFERROR(VLOOKUP(一覧[[#This Row],[品番]],'202211価格改定一覧'!B:J,9,FALSE),"-")</f>
        <v>-</v>
      </c>
      <c r="L623" s="27"/>
      <c r="M623" s="25">
        <v>4994228024886</v>
      </c>
    </row>
    <row r="624" spans="2:13" s="20" customFormat="1" ht="21" customHeight="1">
      <c r="B624" s="14" t="s">
        <v>2187</v>
      </c>
      <c r="C624" s="52">
        <v>2513</v>
      </c>
      <c r="D624" s="28" t="s">
        <v>587</v>
      </c>
      <c r="E624" s="22" t="s">
        <v>678</v>
      </c>
      <c r="F624" s="22" t="s">
        <v>685</v>
      </c>
      <c r="G624" s="23">
        <v>500</v>
      </c>
      <c r="H624" s="23" t="s">
        <v>593</v>
      </c>
      <c r="I624" s="22" t="s">
        <v>684</v>
      </c>
      <c r="J624" s="24">
        <v>1800</v>
      </c>
      <c r="K624" s="188" t="str">
        <f>IFERROR(VLOOKUP(一覧[[#This Row],[品番]],'202211価格改定一覧'!B:J,9,FALSE),"-")</f>
        <v>-</v>
      </c>
      <c r="L624" s="27" t="s">
        <v>4</v>
      </c>
      <c r="M624" s="25">
        <v>4994228028730</v>
      </c>
    </row>
    <row r="625" spans="2:13" s="20" customFormat="1" ht="21" customHeight="1">
      <c r="B625" s="14"/>
      <c r="C625" s="52">
        <v>2515</v>
      </c>
      <c r="D625" s="28" t="s">
        <v>587</v>
      </c>
      <c r="E625" s="22" t="s">
        <v>678</v>
      </c>
      <c r="F625" s="22" t="s">
        <v>679</v>
      </c>
      <c r="G625" s="23"/>
      <c r="H625" s="23"/>
      <c r="I625" s="22" t="s">
        <v>679</v>
      </c>
      <c r="J625" s="24">
        <v>100</v>
      </c>
      <c r="K625" s="188" t="str">
        <f>IFERROR(VLOOKUP(一覧[[#This Row],[品番]],'202211価格改定一覧'!B:J,9,FALSE),"-")</f>
        <v>-</v>
      </c>
      <c r="L625" s="27" t="s">
        <v>4</v>
      </c>
      <c r="M625" s="25" t="s">
        <v>39</v>
      </c>
    </row>
    <row r="626" spans="2:13" s="20" customFormat="1" ht="21" customHeight="1">
      <c r="B626" s="14"/>
      <c r="C626" s="52">
        <v>2601</v>
      </c>
      <c r="D626" s="28" t="s">
        <v>587</v>
      </c>
      <c r="E626" s="22" t="s">
        <v>168</v>
      </c>
      <c r="F626" s="22" t="s">
        <v>618</v>
      </c>
      <c r="G626" s="23">
        <v>200</v>
      </c>
      <c r="H626" s="23" t="s">
        <v>593</v>
      </c>
      <c r="I626" s="22" t="s">
        <v>406</v>
      </c>
      <c r="J626" s="24">
        <v>3800</v>
      </c>
      <c r="K626" s="188">
        <f>IFERROR(VLOOKUP(一覧[[#This Row],[品番]],'202211価格改定一覧'!B:J,9,FALSE),"-")</f>
        <v>4000</v>
      </c>
      <c r="L626" s="27" t="s">
        <v>4</v>
      </c>
      <c r="M626" s="25">
        <v>3420070039248</v>
      </c>
    </row>
    <row r="627" spans="2:13" s="20" customFormat="1" ht="21" customHeight="1">
      <c r="B627" s="14"/>
      <c r="C627" s="52">
        <v>2602</v>
      </c>
      <c r="D627" s="28" t="s">
        <v>587</v>
      </c>
      <c r="E627" s="22" t="s">
        <v>168</v>
      </c>
      <c r="F627" s="22" t="s">
        <v>618</v>
      </c>
      <c r="G627" s="23">
        <v>200</v>
      </c>
      <c r="H627" s="23" t="s">
        <v>593</v>
      </c>
      <c r="I627" s="22" t="s">
        <v>686</v>
      </c>
      <c r="J627" s="24">
        <v>3800</v>
      </c>
      <c r="K627" s="188">
        <f>IFERROR(VLOOKUP(一覧[[#This Row],[品番]],'202211価格改定一覧'!B:J,9,FALSE),"-")</f>
        <v>4000</v>
      </c>
      <c r="L627" s="27" t="s">
        <v>4</v>
      </c>
      <c r="M627" s="25">
        <v>3420070039200</v>
      </c>
    </row>
    <row r="628" spans="2:13" s="20" customFormat="1" ht="21" customHeight="1">
      <c r="B628" s="14" t="s">
        <v>2308</v>
      </c>
      <c r="C628" s="52">
        <v>2603</v>
      </c>
      <c r="D628" s="28" t="s">
        <v>587</v>
      </c>
      <c r="E628" s="22" t="s">
        <v>168</v>
      </c>
      <c r="F628" s="22" t="s">
        <v>618</v>
      </c>
      <c r="G628" s="23">
        <v>200</v>
      </c>
      <c r="H628" s="23" t="s">
        <v>593</v>
      </c>
      <c r="I628" s="22" t="s">
        <v>687</v>
      </c>
      <c r="J628" s="24">
        <v>3800</v>
      </c>
      <c r="K628" s="188" t="str">
        <f>IFERROR(VLOOKUP(一覧[[#This Row],[品番]],'202211価格改定一覧'!B:J,9,FALSE),"-")</f>
        <v>-</v>
      </c>
      <c r="L628" s="27" t="s">
        <v>4</v>
      </c>
      <c r="M628" s="25">
        <v>3420070039224</v>
      </c>
    </row>
    <row r="629" spans="2:13" s="20" customFormat="1" ht="21" customHeight="1">
      <c r="B629" s="14" t="s">
        <v>2441</v>
      </c>
      <c r="C629" s="52">
        <v>2605</v>
      </c>
      <c r="D629" s="28" t="s">
        <v>587</v>
      </c>
      <c r="E629" s="22" t="s">
        <v>168</v>
      </c>
      <c r="F629" s="22" t="s">
        <v>618</v>
      </c>
      <c r="G629" s="23">
        <v>200</v>
      </c>
      <c r="H629" s="23" t="s">
        <v>593</v>
      </c>
      <c r="I629" s="22" t="s">
        <v>688</v>
      </c>
      <c r="J629" s="24">
        <v>3800</v>
      </c>
      <c r="K629" s="188" t="str">
        <f>IFERROR(VLOOKUP(一覧[[#This Row],[品番]],'202211価格改定一覧'!B:J,9,FALSE),"-")</f>
        <v>-</v>
      </c>
      <c r="L629" s="27" t="s">
        <v>4</v>
      </c>
      <c r="M629" s="25">
        <v>3420070039255</v>
      </c>
    </row>
    <row r="630" spans="2:13" s="20" customFormat="1" ht="21" customHeight="1">
      <c r="B630" s="14" t="s">
        <v>2181</v>
      </c>
      <c r="C630" s="52">
        <v>2607</v>
      </c>
      <c r="D630" s="28" t="s">
        <v>587</v>
      </c>
      <c r="E630" s="22" t="s">
        <v>168</v>
      </c>
      <c r="F630" s="22" t="s">
        <v>618</v>
      </c>
      <c r="G630" s="23">
        <v>200</v>
      </c>
      <c r="H630" s="23" t="s">
        <v>593</v>
      </c>
      <c r="I630" s="22" t="s">
        <v>689</v>
      </c>
      <c r="J630" s="24">
        <v>3800</v>
      </c>
      <c r="K630" s="188" t="str">
        <f>IFERROR(VLOOKUP(一覧[[#This Row],[品番]],'202211価格改定一覧'!B:J,9,FALSE),"-")</f>
        <v>-</v>
      </c>
      <c r="L630" s="27" t="s">
        <v>4</v>
      </c>
      <c r="M630" s="25">
        <v>3420070031549</v>
      </c>
    </row>
    <row r="631" spans="2:13" s="20" customFormat="1" ht="21" customHeight="1">
      <c r="B631" s="14"/>
      <c r="C631" s="52">
        <v>2608</v>
      </c>
      <c r="D631" s="28" t="s">
        <v>587</v>
      </c>
      <c r="E631" s="22" t="s">
        <v>168</v>
      </c>
      <c r="F631" s="22" t="s">
        <v>618</v>
      </c>
      <c r="G631" s="23">
        <v>200</v>
      </c>
      <c r="H631" s="23" t="s">
        <v>593</v>
      </c>
      <c r="I631" s="22" t="s">
        <v>690</v>
      </c>
      <c r="J631" s="24">
        <v>3800</v>
      </c>
      <c r="K631" s="188" t="str">
        <f>IFERROR(VLOOKUP(一覧[[#This Row],[品番]],'202211価格改定一覧'!B:J,9,FALSE),"-")</f>
        <v>-</v>
      </c>
      <c r="L631" s="27" t="s">
        <v>4</v>
      </c>
      <c r="M631" s="25">
        <v>3420070031556</v>
      </c>
    </row>
    <row r="632" spans="2:13" s="20" customFormat="1" ht="21" customHeight="1">
      <c r="B632" s="14"/>
      <c r="C632" s="52">
        <v>2609</v>
      </c>
      <c r="D632" s="28" t="s">
        <v>587</v>
      </c>
      <c r="E632" s="22" t="s">
        <v>168</v>
      </c>
      <c r="F632" s="22" t="s">
        <v>618</v>
      </c>
      <c r="G632" s="23">
        <v>200</v>
      </c>
      <c r="H632" s="23" t="s">
        <v>593</v>
      </c>
      <c r="I632" s="22" t="s">
        <v>656</v>
      </c>
      <c r="J632" s="24">
        <v>3800</v>
      </c>
      <c r="K632" s="188">
        <f>IFERROR(VLOOKUP(一覧[[#This Row],[品番]],'202211価格改定一覧'!B:J,9,FALSE),"-")</f>
        <v>4000</v>
      </c>
      <c r="L632" s="27" t="s">
        <v>4</v>
      </c>
      <c r="M632" s="25">
        <v>3420070039927</v>
      </c>
    </row>
    <row r="633" spans="2:13" s="20" customFormat="1" ht="21" customHeight="1">
      <c r="B633" s="14"/>
      <c r="C633" s="52">
        <v>2610</v>
      </c>
      <c r="D633" s="28" t="s">
        <v>587</v>
      </c>
      <c r="E633" s="22" t="s">
        <v>168</v>
      </c>
      <c r="F633" s="22" t="s">
        <v>618</v>
      </c>
      <c r="G633" s="23">
        <v>200</v>
      </c>
      <c r="H633" s="23" t="s">
        <v>593</v>
      </c>
      <c r="I633" s="22" t="s">
        <v>691</v>
      </c>
      <c r="J633" s="24">
        <v>3800</v>
      </c>
      <c r="K633" s="188">
        <f>IFERROR(VLOOKUP(一覧[[#This Row],[品番]],'202211価格改定一覧'!B:J,9,FALSE),"-")</f>
        <v>4000</v>
      </c>
      <c r="L633" s="27" t="s">
        <v>4</v>
      </c>
      <c r="M633" s="25">
        <v>3420070032072</v>
      </c>
    </row>
    <row r="634" spans="2:13" s="20" customFormat="1" ht="21" customHeight="1">
      <c r="B634" s="14"/>
      <c r="C634" s="52">
        <v>2611</v>
      </c>
      <c r="D634" s="28" t="s">
        <v>587</v>
      </c>
      <c r="E634" s="22" t="s">
        <v>168</v>
      </c>
      <c r="F634" s="22" t="s">
        <v>429</v>
      </c>
      <c r="G634" s="23">
        <v>200</v>
      </c>
      <c r="H634" s="23" t="s">
        <v>593</v>
      </c>
      <c r="I634" s="22" t="s">
        <v>406</v>
      </c>
      <c r="J634" s="24">
        <v>2000</v>
      </c>
      <c r="K634" s="188" t="str">
        <f>IFERROR(VLOOKUP(一覧[[#This Row],[品番]],'202211価格改定一覧'!B:J,9,FALSE),"-")</f>
        <v>-</v>
      </c>
      <c r="L634" s="27" t="s">
        <v>4</v>
      </c>
      <c r="M634" s="25">
        <v>3420070039347</v>
      </c>
    </row>
    <row r="635" spans="2:13" s="20" customFormat="1" ht="21" customHeight="1">
      <c r="B635" s="14"/>
      <c r="C635" s="52">
        <v>2612</v>
      </c>
      <c r="D635" s="28" t="s">
        <v>587</v>
      </c>
      <c r="E635" s="22" t="s">
        <v>168</v>
      </c>
      <c r="F635" s="22" t="s">
        <v>429</v>
      </c>
      <c r="G635" s="23">
        <v>200</v>
      </c>
      <c r="H635" s="23" t="s">
        <v>593</v>
      </c>
      <c r="I635" s="22" t="s">
        <v>686</v>
      </c>
      <c r="J635" s="24">
        <v>2000</v>
      </c>
      <c r="K635" s="188" t="str">
        <f>IFERROR(VLOOKUP(一覧[[#This Row],[品番]],'202211価格改定一覧'!B:J,9,FALSE),"-")</f>
        <v>-</v>
      </c>
      <c r="L635" s="27" t="s">
        <v>4</v>
      </c>
      <c r="M635" s="25">
        <v>3420070039347</v>
      </c>
    </row>
    <row r="636" spans="2:13" s="20" customFormat="1" ht="21" customHeight="1">
      <c r="B636" s="14" t="s">
        <v>2181</v>
      </c>
      <c r="C636" s="52">
        <v>2613</v>
      </c>
      <c r="D636" s="28" t="s">
        <v>587</v>
      </c>
      <c r="E636" s="22" t="s">
        <v>168</v>
      </c>
      <c r="F636" s="22" t="s">
        <v>429</v>
      </c>
      <c r="G636" s="23">
        <v>200</v>
      </c>
      <c r="H636" s="23" t="s">
        <v>593</v>
      </c>
      <c r="I636" s="22" t="s">
        <v>687</v>
      </c>
      <c r="J636" s="24">
        <v>2000</v>
      </c>
      <c r="K636" s="188" t="str">
        <f>IFERROR(VLOOKUP(一覧[[#This Row],[品番]],'202211価格改定一覧'!B:J,9,FALSE),"-")</f>
        <v>-</v>
      </c>
      <c r="L636" s="27" t="s">
        <v>4</v>
      </c>
      <c r="M636" s="25">
        <v>3420070039323</v>
      </c>
    </row>
    <row r="637" spans="2:13" s="20" customFormat="1" ht="21" customHeight="1">
      <c r="B637" s="14" t="s">
        <v>226</v>
      </c>
      <c r="C637" s="52">
        <v>2615</v>
      </c>
      <c r="D637" s="28" t="s">
        <v>587</v>
      </c>
      <c r="E637" s="22" t="s">
        <v>168</v>
      </c>
      <c r="F637" s="22" t="s">
        <v>429</v>
      </c>
      <c r="G637" s="23">
        <v>200</v>
      </c>
      <c r="H637" s="23" t="s">
        <v>593</v>
      </c>
      <c r="I637" s="22" t="s">
        <v>688</v>
      </c>
      <c r="J637" s="24">
        <v>2000</v>
      </c>
      <c r="K637" s="188" t="str">
        <f>IFERROR(VLOOKUP(一覧[[#This Row],[品番]],'202211価格改定一覧'!B:J,9,FALSE),"-")</f>
        <v>-</v>
      </c>
      <c r="L637" s="27" t="s">
        <v>4</v>
      </c>
      <c r="M637" s="25">
        <v>3420070039354</v>
      </c>
    </row>
    <row r="638" spans="2:13" s="20" customFormat="1" ht="21" customHeight="1">
      <c r="B638" s="14" t="s">
        <v>2181</v>
      </c>
      <c r="C638" s="52">
        <v>2617</v>
      </c>
      <c r="D638" s="28" t="s">
        <v>587</v>
      </c>
      <c r="E638" s="22" t="s">
        <v>168</v>
      </c>
      <c r="F638" s="22" t="s">
        <v>429</v>
      </c>
      <c r="G638" s="23">
        <v>200</v>
      </c>
      <c r="H638" s="23" t="s">
        <v>593</v>
      </c>
      <c r="I638" s="22" t="s">
        <v>689</v>
      </c>
      <c r="J638" s="24">
        <v>2000</v>
      </c>
      <c r="K638" s="188" t="str">
        <f>IFERROR(VLOOKUP(一覧[[#This Row],[品番]],'202211価格改定一覧'!B:J,9,FALSE),"-")</f>
        <v>-</v>
      </c>
      <c r="L638" s="27" t="s">
        <v>4</v>
      </c>
      <c r="M638" s="25">
        <v>3420070031600</v>
      </c>
    </row>
    <row r="639" spans="2:13" s="20" customFormat="1" ht="21" customHeight="1">
      <c r="B639" s="14"/>
      <c r="C639" s="52">
        <v>2618</v>
      </c>
      <c r="D639" s="28" t="s">
        <v>587</v>
      </c>
      <c r="E639" s="22" t="s">
        <v>168</v>
      </c>
      <c r="F639" s="22" t="s">
        <v>429</v>
      </c>
      <c r="G639" s="23">
        <v>200</v>
      </c>
      <c r="H639" s="23" t="s">
        <v>593</v>
      </c>
      <c r="I639" s="22" t="s">
        <v>690</v>
      </c>
      <c r="J639" s="24">
        <v>2000</v>
      </c>
      <c r="K639" s="188" t="str">
        <f>IFERROR(VLOOKUP(一覧[[#This Row],[品番]],'202211価格改定一覧'!B:J,9,FALSE),"-")</f>
        <v>-</v>
      </c>
      <c r="L639" s="27" t="s">
        <v>4</v>
      </c>
      <c r="M639" s="25">
        <v>3420070031617</v>
      </c>
    </row>
    <row r="640" spans="2:13" s="20" customFormat="1" ht="21" customHeight="1">
      <c r="B640" s="14"/>
      <c r="C640" s="52">
        <v>2619</v>
      </c>
      <c r="D640" s="28" t="s">
        <v>587</v>
      </c>
      <c r="E640" s="22" t="s">
        <v>168</v>
      </c>
      <c r="F640" s="22" t="s">
        <v>429</v>
      </c>
      <c r="G640" s="23">
        <v>200</v>
      </c>
      <c r="H640" s="23" t="s">
        <v>593</v>
      </c>
      <c r="I640" s="22" t="s">
        <v>656</v>
      </c>
      <c r="J640" s="24">
        <v>2000</v>
      </c>
      <c r="K640" s="188" t="str">
        <f>IFERROR(VLOOKUP(一覧[[#This Row],[品番]],'202211価格改定一覧'!B:J,9,FALSE),"-")</f>
        <v>-</v>
      </c>
      <c r="L640" s="27" t="s">
        <v>4</v>
      </c>
      <c r="M640" s="25">
        <v>3420070039934</v>
      </c>
    </row>
    <row r="641" spans="2:13" s="20" customFormat="1" ht="21" customHeight="1">
      <c r="B641" s="14"/>
      <c r="C641" s="52">
        <v>2620</v>
      </c>
      <c r="D641" s="28" t="s">
        <v>587</v>
      </c>
      <c r="E641" s="22" t="s">
        <v>168</v>
      </c>
      <c r="F641" s="22" t="s">
        <v>429</v>
      </c>
      <c r="G641" s="23">
        <v>200</v>
      </c>
      <c r="H641" s="23" t="s">
        <v>593</v>
      </c>
      <c r="I641" s="22" t="s">
        <v>691</v>
      </c>
      <c r="J641" s="24">
        <v>2000</v>
      </c>
      <c r="K641" s="188" t="str">
        <f>IFERROR(VLOOKUP(一覧[[#This Row],[品番]],'202211価格改定一覧'!B:J,9,FALSE),"-")</f>
        <v>-</v>
      </c>
      <c r="L641" s="27" t="s">
        <v>4</v>
      </c>
      <c r="M641" s="25">
        <v>3420070032089</v>
      </c>
    </row>
    <row r="642" spans="2:13" s="20" customFormat="1" ht="21" customHeight="1">
      <c r="B642" s="14"/>
      <c r="C642" s="52">
        <v>2621</v>
      </c>
      <c r="D642" s="28" t="s">
        <v>587</v>
      </c>
      <c r="E642" s="22" t="s">
        <v>168</v>
      </c>
      <c r="F642" s="22" t="s">
        <v>320</v>
      </c>
      <c r="G642" s="23">
        <v>100</v>
      </c>
      <c r="H642" s="23" t="s">
        <v>593</v>
      </c>
      <c r="I642" s="22" t="s">
        <v>406</v>
      </c>
      <c r="J642" s="24">
        <v>1800</v>
      </c>
      <c r="K642" s="188">
        <f>IFERROR(VLOOKUP(一覧[[#This Row],[品番]],'202211価格改定一覧'!B:J,9,FALSE),"-")</f>
        <v>2000</v>
      </c>
      <c r="L642" s="27" t="s">
        <v>4</v>
      </c>
      <c r="M642" s="25">
        <v>3420070039545</v>
      </c>
    </row>
    <row r="643" spans="2:13" s="20" customFormat="1" ht="21" customHeight="1">
      <c r="B643" s="14"/>
      <c r="C643" s="52">
        <v>2622</v>
      </c>
      <c r="D643" s="28" t="s">
        <v>587</v>
      </c>
      <c r="E643" s="22" t="s">
        <v>168</v>
      </c>
      <c r="F643" s="22" t="s">
        <v>320</v>
      </c>
      <c r="G643" s="23">
        <v>100</v>
      </c>
      <c r="H643" s="23" t="s">
        <v>593</v>
      </c>
      <c r="I643" s="22" t="s">
        <v>686</v>
      </c>
      <c r="J643" s="24">
        <v>1800</v>
      </c>
      <c r="K643" s="188">
        <f>IFERROR(VLOOKUP(一覧[[#This Row],[品番]],'202211価格改定一覧'!B:J,9,FALSE),"-")</f>
        <v>2000</v>
      </c>
      <c r="L643" s="27" t="s">
        <v>4</v>
      </c>
      <c r="M643" s="25">
        <v>3420070039507</v>
      </c>
    </row>
    <row r="644" spans="2:13" s="20" customFormat="1" ht="21" customHeight="1">
      <c r="B644" s="14"/>
      <c r="C644" s="52">
        <v>2623</v>
      </c>
      <c r="D644" s="28" t="s">
        <v>587</v>
      </c>
      <c r="E644" s="22" t="s">
        <v>168</v>
      </c>
      <c r="F644" s="22" t="s">
        <v>320</v>
      </c>
      <c r="G644" s="23">
        <v>100</v>
      </c>
      <c r="H644" s="23" t="s">
        <v>593</v>
      </c>
      <c r="I644" s="22" t="s">
        <v>687</v>
      </c>
      <c r="J644" s="24">
        <v>1800</v>
      </c>
      <c r="K644" s="188" t="str">
        <f>IFERROR(VLOOKUP(一覧[[#This Row],[品番]],'202211価格改定一覧'!B:J,9,FALSE),"-")</f>
        <v>-</v>
      </c>
      <c r="L644" s="27" t="s">
        <v>4</v>
      </c>
      <c r="M644" s="25">
        <v>3420070039521</v>
      </c>
    </row>
    <row r="645" spans="2:13" s="20" customFormat="1" ht="21" customHeight="1">
      <c r="B645" s="14"/>
      <c r="C645" s="52">
        <v>2625</v>
      </c>
      <c r="D645" s="28" t="s">
        <v>587</v>
      </c>
      <c r="E645" s="22" t="s">
        <v>168</v>
      </c>
      <c r="F645" s="22" t="s">
        <v>320</v>
      </c>
      <c r="G645" s="23">
        <v>100</v>
      </c>
      <c r="H645" s="23" t="s">
        <v>593</v>
      </c>
      <c r="I645" s="22" t="s">
        <v>688</v>
      </c>
      <c r="J645" s="24">
        <v>1800</v>
      </c>
      <c r="K645" s="188" t="str">
        <f>IFERROR(VLOOKUP(一覧[[#This Row],[品番]],'202211価格改定一覧'!B:J,9,FALSE),"-")</f>
        <v>-</v>
      </c>
      <c r="L645" s="27" t="s">
        <v>4</v>
      </c>
      <c r="M645" s="25">
        <v>3420070039552</v>
      </c>
    </row>
    <row r="646" spans="2:13" s="20" customFormat="1" ht="21" customHeight="1">
      <c r="B646" s="14" t="s">
        <v>2442</v>
      </c>
      <c r="C646" s="52">
        <v>2627</v>
      </c>
      <c r="D646" s="28" t="s">
        <v>587</v>
      </c>
      <c r="E646" s="22" t="s">
        <v>168</v>
      </c>
      <c r="F646" s="22" t="s">
        <v>320</v>
      </c>
      <c r="G646" s="23">
        <v>100</v>
      </c>
      <c r="H646" s="23" t="s">
        <v>593</v>
      </c>
      <c r="I646" s="22" t="s">
        <v>689</v>
      </c>
      <c r="J646" s="24">
        <v>1800</v>
      </c>
      <c r="K646" s="188" t="str">
        <f>IFERROR(VLOOKUP(一覧[[#This Row],[品番]],'202211価格改定一覧'!B:J,9,FALSE),"-")</f>
        <v>-</v>
      </c>
      <c r="L646" s="27" t="s">
        <v>4</v>
      </c>
      <c r="M646" s="25">
        <v>3420070031723</v>
      </c>
    </row>
    <row r="647" spans="2:13" s="20" customFormat="1" ht="21" customHeight="1">
      <c r="B647" s="14" t="s">
        <v>2442</v>
      </c>
      <c r="C647" s="52">
        <v>2628</v>
      </c>
      <c r="D647" s="28" t="s">
        <v>587</v>
      </c>
      <c r="E647" s="22" t="s">
        <v>168</v>
      </c>
      <c r="F647" s="22" t="s">
        <v>320</v>
      </c>
      <c r="G647" s="23">
        <v>100</v>
      </c>
      <c r="H647" s="23" t="s">
        <v>593</v>
      </c>
      <c r="I647" s="22" t="s">
        <v>690</v>
      </c>
      <c r="J647" s="24">
        <v>1800</v>
      </c>
      <c r="K647" s="188" t="str">
        <f>IFERROR(VLOOKUP(一覧[[#This Row],[品番]],'202211価格改定一覧'!B:J,9,FALSE),"-")</f>
        <v>-</v>
      </c>
      <c r="L647" s="27" t="s">
        <v>4</v>
      </c>
      <c r="M647" s="25">
        <v>3420070031730</v>
      </c>
    </row>
    <row r="648" spans="2:13" s="20" customFormat="1" ht="21" customHeight="1">
      <c r="B648" s="14"/>
      <c r="C648" s="52">
        <v>2629</v>
      </c>
      <c r="D648" s="28" t="s">
        <v>587</v>
      </c>
      <c r="E648" s="22" t="s">
        <v>168</v>
      </c>
      <c r="F648" s="22" t="s">
        <v>320</v>
      </c>
      <c r="G648" s="23">
        <v>100</v>
      </c>
      <c r="H648" s="23" t="s">
        <v>593</v>
      </c>
      <c r="I648" s="22" t="s">
        <v>656</v>
      </c>
      <c r="J648" s="24">
        <v>1800</v>
      </c>
      <c r="K648" s="188">
        <f>IFERROR(VLOOKUP(一覧[[#This Row],[品番]],'202211価格改定一覧'!B:J,9,FALSE),"-")</f>
        <v>2000</v>
      </c>
      <c r="L648" s="27" t="s">
        <v>4</v>
      </c>
      <c r="M648" s="25">
        <v>3420070039972</v>
      </c>
    </row>
    <row r="649" spans="2:13" s="20" customFormat="1" ht="21" customHeight="1">
      <c r="B649" s="14"/>
      <c r="C649" s="52">
        <v>2630</v>
      </c>
      <c r="D649" s="28" t="s">
        <v>587</v>
      </c>
      <c r="E649" s="22" t="s">
        <v>168</v>
      </c>
      <c r="F649" s="22" t="s">
        <v>320</v>
      </c>
      <c r="G649" s="23">
        <v>100</v>
      </c>
      <c r="H649" s="23" t="s">
        <v>593</v>
      </c>
      <c r="I649" s="22" t="s">
        <v>691</v>
      </c>
      <c r="J649" s="24">
        <v>1800</v>
      </c>
      <c r="K649" s="188">
        <f>IFERROR(VLOOKUP(一覧[[#This Row],[品番]],'202211価格改定一覧'!B:J,9,FALSE),"-")</f>
        <v>2000</v>
      </c>
      <c r="L649" s="27" t="s">
        <v>4</v>
      </c>
      <c r="M649" s="25">
        <v>3420070032102</v>
      </c>
    </row>
    <row r="650" spans="2:13" s="20" customFormat="1" ht="21" customHeight="1">
      <c r="B650" s="14" t="s">
        <v>2492</v>
      </c>
      <c r="C650" s="52">
        <v>2631</v>
      </c>
      <c r="D650" s="28" t="s">
        <v>587</v>
      </c>
      <c r="E650" s="22" t="s">
        <v>168</v>
      </c>
      <c r="F650" s="22" t="s">
        <v>161</v>
      </c>
      <c r="G650" s="23">
        <v>100</v>
      </c>
      <c r="H650" s="23" t="s">
        <v>593</v>
      </c>
      <c r="I650" s="22" t="s">
        <v>406</v>
      </c>
      <c r="J650" s="24">
        <v>2400</v>
      </c>
      <c r="K650" s="188" t="str">
        <f>IFERROR(VLOOKUP(一覧[[#This Row],[品番]],'202211価格改定一覧'!B:J,9,FALSE),"-")</f>
        <v>-</v>
      </c>
      <c r="L650" s="27" t="s">
        <v>4</v>
      </c>
      <c r="M650" s="25">
        <v>3420070039040</v>
      </c>
    </row>
    <row r="651" spans="2:13" s="20" customFormat="1" ht="21" customHeight="1">
      <c r="B651" s="14"/>
      <c r="C651" s="52">
        <v>2632</v>
      </c>
      <c r="D651" s="28" t="s">
        <v>587</v>
      </c>
      <c r="E651" s="22" t="s">
        <v>168</v>
      </c>
      <c r="F651" s="22" t="s">
        <v>161</v>
      </c>
      <c r="G651" s="23">
        <v>100</v>
      </c>
      <c r="H651" s="23" t="s">
        <v>593</v>
      </c>
      <c r="I651" s="22" t="s">
        <v>686</v>
      </c>
      <c r="J651" s="24">
        <v>2400</v>
      </c>
      <c r="K651" s="188" t="str">
        <f>IFERROR(VLOOKUP(一覧[[#This Row],[品番]],'202211価格改定一覧'!B:J,9,FALSE),"-")</f>
        <v>-</v>
      </c>
      <c r="L651" s="27" t="s">
        <v>4</v>
      </c>
      <c r="M651" s="25">
        <v>3420070039002</v>
      </c>
    </row>
    <row r="652" spans="2:13" s="20" customFormat="1" ht="21" customHeight="1">
      <c r="B652" s="14"/>
      <c r="C652" s="52">
        <v>2633</v>
      </c>
      <c r="D652" s="28" t="s">
        <v>587</v>
      </c>
      <c r="E652" s="22" t="s">
        <v>168</v>
      </c>
      <c r="F652" s="22" t="s">
        <v>161</v>
      </c>
      <c r="G652" s="23">
        <v>100</v>
      </c>
      <c r="H652" s="23" t="s">
        <v>593</v>
      </c>
      <c r="I652" s="22" t="s">
        <v>687</v>
      </c>
      <c r="J652" s="24">
        <v>2400</v>
      </c>
      <c r="K652" s="188" t="str">
        <f>IFERROR(VLOOKUP(一覧[[#This Row],[品番]],'202211価格改定一覧'!B:J,9,FALSE),"-")</f>
        <v>-</v>
      </c>
      <c r="L652" s="27" t="s">
        <v>4</v>
      </c>
      <c r="M652" s="25">
        <v>3420070039026</v>
      </c>
    </row>
    <row r="653" spans="2:13" s="20" customFormat="1" ht="21" customHeight="1">
      <c r="B653" s="14"/>
      <c r="C653" s="52">
        <v>2635</v>
      </c>
      <c r="D653" s="28" t="s">
        <v>587</v>
      </c>
      <c r="E653" s="22" t="s">
        <v>168</v>
      </c>
      <c r="F653" s="22" t="s">
        <v>161</v>
      </c>
      <c r="G653" s="23">
        <v>100</v>
      </c>
      <c r="H653" s="23" t="s">
        <v>593</v>
      </c>
      <c r="I653" s="22" t="s">
        <v>688</v>
      </c>
      <c r="J653" s="24">
        <v>2400</v>
      </c>
      <c r="K653" s="188" t="str">
        <f>IFERROR(VLOOKUP(一覧[[#This Row],[品番]],'202211価格改定一覧'!B:J,9,FALSE),"-")</f>
        <v>-</v>
      </c>
      <c r="L653" s="27" t="s">
        <v>4</v>
      </c>
      <c r="M653" s="25">
        <v>3420070039057</v>
      </c>
    </row>
    <row r="654" spans="2:13" s="20" customFormat="1" ht="21" customHeight="1">
      <c r="B654" s="14" t="s">
        <v>2181</v>
      </c>
      <c r="C654" s="52">
        <v>2637</v>
      </c>
      <c r="D654" s="28" t="s">
        <v>587</v>
      </c>
      <c r="E654" s="22" t="s">
        <v>168</v>
      </c>
      <c r="F654" s="22" t="s">
        <v>161</v>
      </c>
      <c r="G654" s="23">
        <v>100</v>
      </c>
      <c r="H654" s="23" t="s">
        <v>593</v>
      </c>
      <c r="I654" s="22" t="s">
        <v>689</v>
      </c>
      <c r="J654" s="24">
        <v>2400</v>
      </c>
      <c r="K654" s="188" t="str">
        <f>IFERROR(VLOOKUP(一覧[[#This Row],[品番]],'202211価格改定一覧'!B:J,9,FALSE),"-")</f>
        <v>-</v>
      </c>
      <c r="L654" s="27" t="s">
        <v>4</v>
      </c>
      <c r="M654" s="25">
        <v>3420070031433</v>
      </c>
    </row>
    <row r="655" spans="2:13" s="20" customFormat="1" ht="21" customHeight="1">
      <c r="B655" s="14"/>
      <c r="C655" s="52">
        <v>2638</v>
      </c>
      <c r="D655" s="28" t="s">
        <v>587</v>
      </c>
      <c r="E655" s="22" t="s">
        <v>168</v>
      </c>
      <c r="F655" s="22" t="s">
        <v>161</v>
      </c>
      <c r="G655" s="23">
        <v>100</v>
      </c>
      <c r="H655" s="23" t="s">
        <v>593</v>
      </c>
      <c r="I655" s="22" t="s">
        <v>690</v>
      </c>
      <c r="J655" s="24">
        <v>2400</v>
      </c>
      <c r="K655" s="188" t="str">
        <f>IFERROR(VLOOKUP(一覧[[#This Row],[品番]],'202211価格改定一覧'!B:J,9,FALSE),"-")</f>
        <v>-</v>
      </c>
      <c r="L655" s="27" t="s">
        <v>4</v>
      </c>
      <c r="M655" s="25">
        <v>3420070031457</v>
      </c>
    </row>
    <row r="656" spans="2:13" s="20" customFormat="1" ht="21" customHeight="1">
      <c r="B656" s="14"/>
      <c r="C656" s="52">
        <v>2639</v>
      </c>
      <c r="D656" s="28" t="s">
        <v>587</v>
      </c>
      <c r="E656" s="22" t="s">
        <v>168</v>
      </c>
      <c r="F656" s="22" t="s">
        <v>161</v>
      </c>
      <c r="G656" s="23">
        <v>100</v>
      </c>
      <c r="H656" s="23" t="s">
        <v>593</v>
      </c>
      <c r="I656" s="22" t="s">
        <v>656</v>
      </c>
      <c r="J656" s="24">
        <v>2400</v>
      </c>
      <c r="K656" s="188" t="str">
        <f>IFERROR(VLOOKUP(一覧[[#This Row],[品番]],'202211価格改定一覧'!B:J,9,FALSE),"-")</f>
        <v>-</v>
      </c>
      <c r="L656" s="27" t="s">
        <v>4</v>
      </c>
      <c r="M656" s="25">
        <v>3420070039941</v>
      </c>
    </row>
    <row r="657" spans="2:13" s="20" customFormat="1" ht="21" customHeight="1">
      <c r="B657" s="14"/>
      <c r="C657" s="52">
        <v>2640</v>
      </c>
      <c r="D657" s="28" t="s">
        <v>587</v>
      </c>
      <c r="E657" s="22" t="s">
        <v>168</v>
      </c>
      <c r="F657" s="22" t="s">
        <v>161</v>
      </c>
      <c r="G657" s="23">
        <v>100</v>
      </c>
      <c r="H657" s="23" t="s">
        <v>593</v>
      </c>
      <c r="I657" s="22" t="s">
        <v>691</v>
      </c>
      <c r="J657" s="24">
        <v>2400</v>
      </c>
      <c r="K657" s="188" t="str">
        <f>IFERROR(VLOOKUP(一覧[[#This Row],[品番]],'202211価格改定一覧'!B:J,9,FALSE),"-")</f>
        <v>-</v>
      </c>
      <c r="L657" s="27" t="s">
        <v>4</v>
      </c>
      <c r="M657" s="25">
        <v>3420070032096</v>
      </c>
    </row>
    <row r="658" spans="2:13" s="20" customFormat="1" ht="21" customHeight="1">
      <c r="B658" s="14"/>
      <c r="C658" s="52">
        <v>2641</v>
      </c>
      <c r="D658" s="28" t="s">
        <v>587</v>
      </c>
      <c r="E658" s="22" t="s">
        <v>168</v>
      </c>
      <c r="F658" s="22" t="s">
        <v>617</v>
      </c>
      <c r="G658" s="23">
        <v>160</v>
      </c>
      <c r="H658" s="23" t="s">
        <v>589</v>
      </c>
      <c r="I658" s="22" t="s">
        <v>406</v>
      </c>
      <c r="J658" s="24">
        <v>3000</v>
      </c>
      <c r="K658" s="188">
        <f>IFERROR(VLOOKUP(一覧[[#This Row],[品番]],'202211価格改定一覧'!B:J,9,FALSE),"-")</f>
        <v>3400</v>
      </c>
      <c r="L658" s="27" t="s">
        <v>4</v>
      </c>
      <c r="M658" s="25">
        <v>3420070039446</v>
      </c>
    </row>
    <row r="659" spans="2:13" s="20" customFormat="1" ht="21" customHeight="1">
      <c r="B659" s="14"/>
      <c r="C659" s="52">
        <v>2642</v>
      </c>
      <c r="D659" s="28" t="s">
        <v>587</v>
      </c>
      <c r="E659" s="22" t="s">
        <v>168</v>
      </c>
      <c r="F659" s="22" t="s">
        <v>617</v>
      </c>
      <c r="G659" s="23">
        <v>160</v>
      </c>
      <c r="H659" s="23" t="s">
        <v>589</v>
      </c>
      <c r="I659" s="22" t="s">
        <v>686</v>
      </c>
      <c r="J659" s="24">
        <v>3000</v>
      </c>
      <c r="K659" s="188">
        <f>IFERROR(VLOOKUP(一覧[[#This Row],[品番]],'202211価格改定一覧'!B:J,9,FALSE),"-")</f>
        <v>3400</v>
      </c>
      <c r="L659" s="27" t="s">
        <v>4</v>
      </c>
      <c r="M659" s="25">
        <v>3420070039408</v>
      </c>
    </row>
    <row r="660" spans="2:13" s="20" customFormat="1" ht="21" customHeight="1">
      <c r="B660" s="14" t="s">
        <v>2190</v>
      </c>
      <c r="C660" s="52">
        <v>2643</v>
      </c>
      <c r="D660" s="28" t="s">
        <v>587</v>
      </c>
      <c r="E660" s="22" t="s">
        <v>168</v>
      </c>
      <c r="F660" s="22" t="s">
        <v>617</v>
      </c>
      <c r="G660" s="23">
        <v>160</v>
      </c>
      <c r="H660" s="23" t="s">
        <v>589</v>
      </c>
      <c r="I660" s="22" t="s">
        <v>687</v>
      </c>
      <c r="J660" s="24">
        <v>3000</v>
      </c>
      <c r="K660" s="188" t="str">
        <f>IFERROR(VLOOKUP(一覧[[#This Row],[品番]],'202211価格改定一覧'!B:J,9,FALSE),"-")</f>
        <v>-</v>
      </c>
      <c r="L660" s="27" t="s">
        <v>4</v>
      </c>
      <c r="M660" s="25">
        <v>3420070039422</v>
      </c>
    </row>
    <row r="661" spans="2:13" s="20" customFormat="1" ht="21" customHeight="1">
      <c r="B661" s="14" t="s">
        <v>2187</v>
      </c>
      <c r="C661" s="52">
        <v>2645</v>
      </c>
      <c r="D661" s="28" t="s">
        <v>587</v>
      </c>
      <c r="E661" s="22" t="s">
        <v>168</v>
      </c>
      <c r="F661" s="22" t="s">
        <v>617</v>
      </c>
      <c r="G661" s="23">
        <v>160</v>
      </c>
      <c r="H661" s="23" t="s">
        <v>589</v>
      </c>
      <c r="I661" s="22" t="s">
        <v>688</v>
      </c>
      <c r="J661" s="24">
        <v>3000</v>
      </c>
      <c r="K661" s="188" t="str">
        <f>IFERROR(VLOOKUP(一覧[[#This Row],[品番]],'202211価格改定一覧'!B:J,9,FALSE),"-")</f>
        <v>-</v>
      </c>
      <c r="L661" s="27" t="s">
        <v>4</v>
      </c>
      <c r="M661" s="25">
        <v>3420070039453</v>
      </c>
    </row>
    <row r="662" spans="2:13" s="20" customFormat="1" ht="21" customHeight="1">
      <c r="B662" s="14" t="s">
        <v>2181</v>
      </c>
      <c r="C662" s="52">
        <v>2647</v>
      </c>
      <c r="D662" s="28" t="s">
        <v>587</v>
      </c>
      <c r="E662" s="22" t="s">
        <v>168</v>
      </c>
      <c r="F662" s="22" t="s">
        <v>617</v>
      </c>
      <c r="G662" s="23">
        <v>160</v>
      </c>
      <c r="H662" s="23" t="s">
        <v>589</v>
      </c>
      <c r="I662" s="22" t="s">
        <v>689</v>
      </c>
      <c r="J662" s="24">
        <v>3000</v>
      </c>
      <c r="K662" s="188" t="str">
        <f>IFERROR(VLOOKUP(一覧[[#This Row],[品番]],'202211価格改定一覧'!B:J,9,FALSE),"-")</f>
        <v>-</v>
      </c>
      <c r="L662" s="27" t="s">
        <v>4</v>
      </c>
      <c r="M662" s="25">
        <v>3420070039477</v>
      </c>
    </row>
    <row r="663" spans="2:13" s="20" customFormat="1" ht="21" customHeight="1">
      <c r="B663" s="14" t="s">
        <v>2187</v>
      </c>
      <c r="C663" s="52">
        <v>2648</v>
      </c>
      <c r="D663" s="28" t="s">
        <v>587</v>
      </c>
      <c r="E663" s="22" t="s">
        <v>168</v>
      </c>
      <c r="F663" s="22" t="s">
        <v>617</v>
      </c>
      <c r="G663" s="23">
        <v>160</v>
      </c>
      <c r="H663" s="23" t="s">
        <v>589</v>
      </c>
      <c r="I663" s="22" t="s">
        <v>690</v>
      </c>
      <c r="J663" s="24">
        <v>3000</v>
      </c>
      <c r="K663" s="188" t="str">
        <f>IFERROR(VLOOKUP(一覧[[#This Row],[品番]],'202211価格改定一覧'!B:J,9,FALSE),"-")</f>
        <v>-</v>
      </c>
      <c r="L663" s="27" t="s">
        <v>4</v>
      </c>
      <c r="M663" s="25">
        <v>3420070031662</v>
      </c>
    </row>
    <row r="664" spans="2:13" s="20" customFormat="1" ht="21" customHeight="1">
      <c r="B664" s="14"/>
      <c r="C664" s="52">
        <v>2649</v>
      </c>
      <c r="D664" s="28" t="s">
        <v>587</v>
      </c>
      <c r="E664" s="22" t="s">
        <v>168</v>
      </c>
      <c r="F664" s="22" t="s">
        <v>617</v>
      </c>
      <c r="G664" s="23">
        <v>160</v>
      </c>
      <c r="H664" s="23" t="s">
        <v>589</v>
      </c>
      <c r="I664" s="22" t="s">
        <v>656</v>
      </c>
      <c r="J664" s="24">
        <v>3000</v>
      </c>
      <c r="K664" s="188">
        <f>IFERROR(VLOOKUP(一覧[[#This Row],[品番]],'202211価格改定一覧'!B:J,9,FALSE),"-")</f>
        <v>3400</v>
      </c>
      <c r="L664" s="27" t="s">
        <v>4</v>
      </c>
      <c r="M664" s="25">
        <v>3420070039965</v>
      </c>
    </row>
    <row r="665" spans="2:13" s="20" customFormat="1" ht="21" customHeight="1">
      <c r="B665" s="14"/>
      <c r="C665" s="52">
        <v>2650</v>
      </c>
      <c r="D665" s="28" t="s">
        <v>587</v>
      </c>
      <c r="E665" s="22" t="s">
        <v>694</v>
      </c>
      <c r="F665" s="22" t="s">
        <v>167</v>
      </c>
      <c r="G665" s="23">
        <v>100</v>
      </c>
      <c r="H665" s="23" t="s">
        <v>589</v>
      </c>
      <c r="I665" s="22" t="s">
        <v>664</v>
      </c>
      <c r="J665" s="24">
        <v>600</v>
      </c>
      <c r="K665" s="188">
        <f>IFERROR(VLOOKUP(一覧[[#This Row],[品番]],'202211価格改定一覧'!B:J,9,FALSE),"-")</f>
        <v>700</v>
      </c>
      <c r="L665" s="27" t="s">
        <v>4</v>
      </c>
      <c r="M665" s="25">
        <v>3420070038029</v>
      </c>
    </row>
    <row r="666" spans="2:13" s="20" customFormat="1" ht="21" customHeight="1">
      <c r="B666" s="14"/>
      <c r="C666" s="52">
        <v>2651</v>
      </c>
      <c r="D666" s="28" t="s">
        <v>587</v>
      </c>
      <c r="E666" s="22" t="s">
        <v>299</v>
      </c>
      <c r="F666" s="22" t="s">
        <v>167</v>
      </c>
      <c r="G666" s="23">
        <v>100</v>
      </c>
      <c r="H666" s="23" t="s">
        <v>589</v>
      </c>
      <c r="I666" s="22" t="s">
        <v>695</v>
      </c>
      <c r="J666" s="24">
        <v>600</v>
      </c>
      <c r="K666" s="188">
        <f>IFERROR(VLOOKUP(一覧[[#This Row],[品番]],'202211価格改定一覧'!B:J,9,FALSE),"-")</f>
        <v>700</v>
      </c>
      <c r="L666" s="27" t="s">
        <v>4</v>
      </c>
      <c r="M666" s="25">
        <v>3420070038043</v>
      </c>
    </row>
    <row r="667" spans="2:13" s="20" customFormat="1" ht="21" customHeight="1">
      <c r="B667" s="14" t="s">
        <v>2187</v>
      </c>
      <c r="C667" s="52">
        <v>2652</v>
      </c>
      <c r="D667" s="28" t="s">
        <v>587</v>
      </c>
      <c r="E667" s="22" t="s">
        <v>295</v>
      </c>
      <c r="F667" s="22" t="s">
        <v>167</v>
      </c>
      <c r="G667" s="23">
        <v>100</v>
      </c>
      <c r="H667" s="23" t="s">
        <v>589</v>
      </c>
      <c r="I667" s="22" t="s">
        <v>1877</v>
      </c>
      <c r="J667" s="24">
        <v>600</v>
      </c>
      <c r="K667" s="188" t="str">
        <f>IFERROR(VLOOKUP(一覧[[#This Row],[品番]],'202211価格改定一覧'!B:J,9,FALSE),"-")</f>
        <v>-</v>
      </c>
      <c r="L667" s="27"/>
      <c r="M667" s="25">
        <v>3420070038005</v>
      </c>
    </row>
    <row r="668" spans="2:13" s="20" customFormat="1" ht="21" customHeight="1">
      <c r="B668" s="14"/>
      <c r="C668" s="52">
        <v>2653</v>
      </c>
      <c r="D668" s="28" t="s">
        <v>587</v>
      </c>
      <c r="E668" s="22" t="s">
        <v>694</v>
      </c>
      <c r="F668" s="22" t="s">
        <v>167</v>
      </c>
      <c r="G668" s="23">
        <v>100</v>
      </c>
      <c r="H668" s="23" t="s">
        <v>589</v>
      </c>
      <c r="I668" s="22" t="s">
        <v>410</v>
      </c>
      <c r="J668" s="24">
        <v>600</v>
      </c>
      <c r="K668" s="188">
        <f>IFERROR(VLOOKUP(一覧[[#This Row],[品番]],'202211価格改定一覧'!B:J,9,FALSE),"-")</f>
        <v>700</v>
      </c>
      <c r="L668" s="27" t="s">
        <v>4</v>
      </c>
      <c r="M668" s="25">
        <v>3420070038142</v>
      </c>
    </row>
    <row r="669" spans="2:13" s="20" customFormat="1" ht="21" customHeight="1">
      <c r="B669" s="14"/>
      <c r="C669" s="52">
        <v>2654</v>
      </c>
      <c r="D669" s="28" t="s">
        <v>587</v>
      </c>
      <c r="E669" s="22" t="s">
        <v>694</v>
      </c>
      <c r="F669" s="22" t="s">
        <v>167</v>
      </c>
      <c r="G669" s="23">
        <v>100</v>
      </c>
      <c r="H669" s="23" t="s">
        <v>589</v>
      </c>
      <c r="I669" s="22" t="s">
        <v>165</v>
      </c>
      <c r="J669" s="24">
        <v>600</v>
      </c>
      <c r="K669" s="188">
        <f>IFERROR(VLOOKUP(一覧[[#This Row],[品番]],'202211価格改定一覧'!B:J,9,FALSE),"-")</f>
        <v>700</v>
      </c>
      <c r="L669" s="27" t="s">
        <v>4</v>
      </c>
      <c r="M669" s="25">
        <v>3420070038050</v>
      </c>
    </row>
    <row r="670" spans="2:13" s="20" customFormat="1" ht="21" customHeight="1">
      <c r="B670" s="14" t="s">
        <v>2187</v>
      </c>
      <c r="C670" s="52">
        <v>2655</v>
      </c>
      <c r="D670" s="28" t="s">
        <v>587</v>
      </c>
      <c r="E670" s="22" t="s">
        <v>295</v>
      </c>
      <c r="F670" s="22" t="s">
        <v>167</v>
      </c>
      <c r="G670" s="23">
        <v>100</v>
      </c>
      <c r="H670" s="23" t="s">
        <v>589</v>
      </c>
      <c r="I670" s="22" t="s">
        <v>1878</v>
      </c>
      <c r="J670" s="24">
        <v>600</v>
      </c>
      <c r="K670" s="188" t="str">
        <f>IFERROR(VLOOKUP(一覧[[#This Row],[品番]],'202211価格改定一覧'!B:J,9,FALSE),"-")</f>
        <v>-</v>
      </c>
      <c r="L670" s="27"/>
      <c r="M670" s="25">
        <v>3420070038074</v>
      </c>
    </row>
    <row r="671" spans="2:13" s="20" customFormat="1" ht="21" customHeight="1">
      <c r="B671" s="14"/>
      <c r="C671" s="52">
        <v>2656</v>
      </c>
      <c r="D671" s="28" t="s">
        <v>587</v>
      </c>
      <c r="E671" s="22" t="s">
        <v>694</v>
      </c>
      <c r="F671" s="22" t="s">
        <v>167</v>
      </c>
      <c r="G671" s="23">
        <v>100</v>
      </c>
      <c r="H671" s="23" t="s">
        <v>589</v>
      </c>
      <c r="I671" s="22" t="s">
        <v>406</v>
      </c>
      <c r="J671" s="24">
        <v>600</v>
      </c>
      <c r="K671" s="188">
        <f>IFERROR(VLOOKUP(一覧[[#This Row],[品番]],'202211価格改定一覧'!B:J,9,FALSE),"-")</f>
        <v>700</v>
      </c>
      <c r="L671" s="27" t="s">
        <v>4</v>
      </c>
      <c r="M671" s="25">
        <v>3420070038036</v>
      </c>
    </row>
    <row r="672" spans="2:13" s="20" customFormat="1" ht="21" customHeight="1">
      <c r="B672" s="14" t="s">
        <v>226</v>
      </c>
      <c r="C672" s="52">
        <v>2657</v>
      </c>
      <c r="D672" s="28" t="s">
        <v>587</v>
      </c>
      <c r="E672" s="22" t="s">
        <v>295</v>
      </c>
      <c r="F672" s="22" t="s">
        <v>167</v>
      </c>
      <c r="G672" s="23">
        <v>100</v>
      </c>
      <c r="H672" s="23" t="s">
        <v>589</v>
      </c>
      <c r="I672" s="22" t="s">
        <v>1879</v>
      </c>
      <c r="J672" s="24">
        <v>600</v>
      </c>
      <c r="K672" s="188" t="str">
        <f>IFERROR(VLOOKUP(一覧[[#This Row],[品番]],'202211価格改定一覧'!B:J,9,FALSE),"-")</f>
        <v>-</v>
      </c>
      <c r="L672" s="27"/>
      <c r="M672" s="25">
        <v>3420070038012</v>
      </c>
    </row>
    <row r="673" spans="2:13" s="20" customFormat="1" ht="21" customHeight="1">
      <c r="B673" s="14"/>
      <c r="C673" s="52">
        <v>2658</v>
      </c>
      <c r="D673" s="28" t="s">
        <v>587</v>
      </c>
      <c r="E673" s="22" t="s">
        <v>694</v>
      </c>
      <c r="F673" s="22" t="s">
        <v>167</v>
      </c>
      <c r="G673" s="23">
        <v>100</v>
      </c>
      <c r="H673" s="23" t="s">
        <v>589</v>
      </c>
      <c r="I673" s="22" t="s">
        <v>658</v>
      </c>
      <c r="J673" s="24">
        <v>600</v>
      </c>
      <c r="K673" s="188">
        <f>IFERROR(VLOOKUP(一覧[[#This Row],[品番]],'202211価格改定一覧'!B:J,9,FALSE),"-")</f>
        <v>700</v>
      </c>
      <c r="L673" s="27" t="s">
        <v>4</v>
      </c>
      <c r="M673" s="25">
        <v>3420070038098</v>
      </c>
    </row>
    <row r="674" spans="2:13" s="20" customFormat="1" ht="21" customHeight="1">
      <c r="B674" s="14" t="s">
        <v>226</v>
      </c>
      <c r="C674" s="52">
        <v>2659</v>
      </c>
      <c r="D674" s="28" t="s">
        <v>587</v>
      </c>
      <c r="E674" s="22" t="s">
        <v>295</v>
      </c>
      <c r="F674" s="22" t="s">
        <v>167</v>
      </c>
      <c r="G674" s="23">
        <v>100</v>
      </c>
      <c r="H674" s="23" t="s">
        <v>589</v>
      </c>
      <c r="I674" s="22" t="s">
        <v>1880</v>
      </c>
      <c r="J674" s="24">
        <v>600</v>
      </c>
      <c r="K674" s="188" t="str">
        <f>IFERROR(VLOOKUP(一覧[[#This Row],[品番]],'202211価格改定一覧'!B:J,9,FALSE),"-")</f>
        <v>-</v>
      </c>
      <c r="L674" s="27"/>
      <c r="M674" s="25">
        <v>3420070038104</v>
      </c>
    </row>
    <row r="675" spans="2:13" s="20" customFormat="1" ht="21" customHeight="1">
      <c r="B675" s="14" t="s">
        <v>226</v>
      </c>
      <c r="C675" s="52">
        <v>2660</v>
      </c>
      <c r="D675" s="28" t="s">
        <v>587</v>
      </c>
      <c r="E675" s="22" t="s">
        <v>295</v>
      </c>
      <c r="F675" s="22" t="s">
        <v>167</v>
      </c>
      <c r="G675" s="23">
        <v>100</v>
      </c>
      <c r="H675" s="23" t="s">
        <v>589</v>
      </c>
      <c r="I675" s="22" t="s">
        <v>1881</v>
      </c>
      <c r="J675" s="24">
        <v>600</v>
      </c>
      <c r="K675" s="188" t="str">
        <f>IFERROR(VLOOKUP(一覧[[#This Row],[品番]],'202211価格改定一覧'!B:J,9,FALSE),"-")</f>
        <v>-</v>
      </c>
      <c r="L675" s="27"/>
      <c r="M675" s="25">
        <v>3420070038111</v>
      </c>
    </row>
    <row r="676" spans="2:13" s="20" customFormat="1" ht="21" customHeight="1">
      <c r="B676" s="14" t="s">
        <v>226</v>
      </c>
      <c r="C676" s="52">
        <v>2661</v>
      </c>
      <c r="D676" s="28" t="s">
        <v>587</v>
      </c>
      <c r="E676" s="22" t="s">
        <v>295</v>
      </c>
      <c r="F676" s="22" t="s">
        <v>167</v>
      </c>
      <c r="G676" s="23">
        <v>100</v>
      </c>
      <c r="H676" s="23" t="s">
        <v>589</v>
      </c>
      <c r="I676" s="22" t="s">
        <v>1882</v>
      </c>
      <c r="J676" s="24">
        <v>600</v>
      </c>
      <c r="K676" s="188" t="str">
        <f>IFERROR(VLOOKUP(一覧[[#This Row],[品番]],'202211価格改定一覧'!B:J,9,FALSE),"-")</f>
        <v>-</v>
      </c>
      <c r="L676" s="27"/>
      <c r="M676" s="25">
        <v>3420070038135</v>
      </c>
    </row>
    <row r="677" spans="2:13" s="20" customFormat="1" ht="21" customHeight="1">
      <c r="B677" s="14" t="s">
        <v>226</v>
      </c>
      <c r="C677" s="52">
        <v>2662</v>
      </c>
      <c r="D677" s="28" t="s">
        <v>587</v>
      </c>
      <c r="E677" s="22" t="s">
        <v>295</v>
      </c>
      <c r="F677" s="22" t="s">
        <v>167</v>
      </c>
      <c r="G677" s="23">
        <v>100</v>
      </c>
      <c r="H677" s="23" t="s">
        <v>589</v>
      </c>
      <c r="I677" s="22" t="s">
        <v>1883</v>
      </c>
      <c r="J677" s="24">
        <v>600</v>
      </c>
      <c r="K677" s="188" t="str">
        <f>IFERROR(VLOOKUP(一覧[[#This Row],[品番]],'202211価格改定一覧'!B:J,9,FALSE),"-")</f>
        <v>-</v>
      </c>
      <c r="L677" s="27"/>
      <c r="M677" s="25">
        <v>3420070038173</v>
      </c>
    </row>
    <row r="678" spans="2:13" s="20" customFormat="1" ht="21" customHeight="1">
      <c r="B678" s="14" t="s">
        <v>2181</v>
      </c>
      <c r="C678" s="52">
        <v>2663</v>
      </c>
      <c r="D678" s="28" t="s">
        <v>587</v>
      </c>
      <c r="E678" s="22" t="s">
        <v>295</v>
      </c>
      <c r="F678" s="22" t="s">
        <v>167</v>
      </c>
      <c r="G678" s="23">
        <v>100</v>
      </c>
      <c r="H678" s="23" t="s">
        <v>589</v>
      </c>
      <c r="I678" s="22" t="s">
        <v>1884</v>
      </c>
      <c r="J678" s="24">
        <v>600</v>
      </c>
      <c r="K678" s="188" t="str">
        <f>IFERROR(VLOOKUP(一覧[[#This Row],[品番]],'202211価格改定一覧'!B:J,9,FALSE),"-")</f>
        <v>-</v>
      </c>
      <c r="L678" s="27"/>
      <c r="M678" s="25">
        <v>3420070038180</v>
      </c>
    </row>
    <row r="679" spans="2:13" s="20" customFormat="1" ht="21" customHeight="1">
      <c r="B679" s="14" t="s">
        <v>226</v>
      </c>
      <c r="C679" s="52">
        <v>2664</v>
      </c>
      <c r="D679" s="28" t="s">
        <v>587</v>
      </c>
      <c r="E679" s="22" t="s">
        <v>295</v>
      </c>
      <c r="F679" s="22" t="s">
        <v>167</v>
      </c>
      <c r="G679" s="23">
        <v>100</v>
      </c>
      <c r="H679" s="23" t="s">
        <v>589</v>
      </c>
      <c r="I679" s="22" t="s">
        <v>1885</v>
      </c>
      <c r="J679" s="24">
        <v>600</v>
      </c>
      <c r="K679" s="188" t="str">
        <f>IFERROR(VLOOKUP(一覧[[#This Row],[品番]],'202211価格改定一覧'!B:J,9,FALSE),"-")</f>
        <v>-</v>
      </c>
      <c r="L679" s="27"/>
      <c r="M679" s="25">
        <v>3420070038166</v>
      </c>
    </row>
    <row r="680" spans="2:13" s="20" customFormat="1" ht="21" customHeight="1">
      <c r="B680" s="14"/>
      <c r="C680" s="52">
        <v>2665</v>
      </c>
      <c r="D680" s="28" t="s">
        <v>587</v>
      </c>
      <c r="E680" s="22" t="s">
        <v>168</v>
      </c>
      <c r="F680" s="22" t="s">
        <v>320</v>
      </c>
      <c r="G680" s="23">
        <v>100</v>
      </c>
      <c r="H680" s="23" t="s">
        <v>593</v>
      </c>
      <c r="I680" s="22" t="s">
        <v>1790</v>
      </c>
      <c r="J680" s="24">
        <v>1800</v>
      </c>
      <c r="K680" s="188">
        <f>IFERROR(VLOOKUP(一覧[[#This Row],[品番]],'202211価格改定一覧'!B:J,9,FALSE),"-")</f>
        <v>2000</v>
      </c>
      <c r="L680" s="27" t="s">
        <v>4</v>
      </c>
      <c r="M680" s="25">
        <v>3420070039514</v>
      </c>
    </row>
    <row r="681" spans="2:13" s="20" customFormat="1" ht="21" customHeight="1">
      <c r="B681" s="14"/>
      <c r="C681" s="52">
        <v>2666</v>
      </c>
      <c r="D681" s="28" t="s">
        <v>587</v>
      </c>
      <c r="E681" s="22" t="s">
        <v>168</v>
      </c>
      <c r="F681" s="22" t="s">
        <v>320</v>
      </c>
      <c r="G681" s="23">
        <v>100</v>
      </c>
      <c r="H681" s="23" t="s">
        <v>593</v>
      </c>
      <c r="I681" s="22" t="s">
        <v>1791</v>
      </c>
      <c r="J681" s="24">
        <v>1800</v>
      </c>
      <c r="K681" s="188">
        <f>IFERROR(VLOOKUP(一覧[[#This Row],[品番]],'202211価格改定一覧'!B:J,9,FALSE),"-")</f>
        <v>2000</v>
      </c>
      <c r="L681" s="27" t="s">
        <v>4</v>
      </c>
      <c r="M681" s="25">
        <v>3420070031761</v>
      </c>
    </row>
    <row r="682" spans="2:13" s="20" customFormat="1" ht="21" customHeight="1">
      <c r="B682" s="14"/>
      <c r="C682" s="52">
        <v>2667</v>
      </c>
      <c r="D682" s="28" t="s">
        <v>587</v>
      </c>
      <c r="E682" s="22" t="s">
        <v>168</v>
      </c>
      <c r="F682" s="22" t="s">
        <v>320</v>
      </c>
      <c r="G682" s="23">
        <v>100</v>
      </c>
      <c r="H682" s="23" t="s">
        <v>593</v>
      </c>
      <c r="I682" s="22" t="s">
        <v>1792</v>
      </c>
      <c r="J682" s="24">
        <v>1800</v>
      </c>
      <c r="K682" s="188">
        <f>IFERROR(VLOOKUP(一覧[[#This Row],[品番]],'202211価格改定一覧'!B:J,9,FALSE),"-")</f>
        <v>2000</v>
      </c>
      <c r="L682" s="27" t="s">
        <v>4</v>
      </c>
      <c r="M682" s="25">
        <v>3420070031754</v>
      </c>
    </row>
    <row r="683" spans="2:13" s="20" customFormat="1" ht="21" customHeight="1">
      <c r="B683" s="14"/>
      <c r="C683" s="52">
        <v>2668</v>
      </c>
      <c r="D683" s="28" t="s">
        <v>587</v>
      </c>
      <c r="E683" s="22" t="s">
        <v>168</v>
      </c>
      <c r="F683" s="22" t="s">
        <v>320</v>
      </c>
      <c r="G683" s="23">
        <v>100</v>
      </c>
      <c r="H683" s="23" t="s">
        <v>593</v>
      </c>
      <c r="I683" s="22" t="s">
        <v>1785</v>
      </c>
      <c r="J683" s="24">
        <v>1800</v>
      </c>
      <c r="K683" s="188">
        <f>IFERROR(VLOOKUP(一覧[[#This Row],[品番]],'202211価格改定一覧'!B:J,9,FALSE),"-")</f>
        <v>2000</v>
      </c>
      <c r="L683" s="27" t="s">
        <v>4</v>
      </c>
      <c r="M683" s="25">
        <v>3420070039903</v>
      </c>
    </row>
    <row r="684" spans="2:13" s="20" customFormat="1" ht="21" customHeight="1">
      <c r="B684" s="14"/>
      <c r="C684" s="52">
        <v>2685</v>
      </c>
      <c r="D684" s="28" t="s">
        <v>587</v>
      </c>
      <c r="E684" s="22" t="s">
        <v>168</v>
      </c>
      <c r="F684" s="22" t="s">
        <v>429</v>
      </c>
      <c r="G684" s="23">
        <v>200</v>
      </c>
      <c r="H684" s="23" t="s">
        <v>593</v>
      </c>
      <c r="I684" s="22" t="s">
        <v>1786</v>
      </c>
      <c r="J684" s="24">
        <v>2000</v>
      </c>
      <c r="K684" s="188" t="str">
        <f>IFERROR(VLOOKUP(一覧[[#This Row],[品番]],'202211価格改定一覧'!B:J,9,FALSE),"-")</f>
        <v>-</v>
      </c>
      <c r="L684" s="27" t="s">
        <v>4</v>
      </c>
      <c r="M684" s="25">
        <v>3420070039316</v>
      </c>
    </row>
    <row r="685" spans="2:13" s="20" customFormat="1" ht="21" customHeight="1">
      <c r="B685" s="14"/>
      <c r="C685" s="52">
        <v>2686</v>
      </c>
      <c r="D685" s="28" t="s">
        <v>587</v>
      </c>
      <c r="E685" s="22" t="s">
        <v>168</v>
      </c>
      <c r="F685" s="22" t="s">
        <v>429</v>
      </c>
      <c r="G685" s="23">
        <v>200</v>
      </c>
      <c r="H685" s="23" t="s">
        <v>593</v>
      </c>
      <c r="I685" s="22" t="s">
        <v>1787</v>
      </c>
      <c r="J685" s="24">
        <v>2000</v>
      </c>
      <c r="K685" s="188" t="str">
        <f>IFERROR(VLOOKUP(一覧[[#This Row],[品番]],'202211価格改定一覧'!B:J,9,FALSE),"-")</f>
        <v>-</v>
      </c>
      <c r="L685" s="27" t="s">
        <v>4</v>
      </c>
      <c r="M685" s="25">
        <v>3420070031648</v>
      </c>
    </row>
    <row r="686" spans="2:13" s="20" customFormat="1" ht="21" customHeight="1">
      <c r="B686" s="14"/>
      <c r="C686" s="52">
        <v>2687</v>
      </c>
      <c r="D686" s="28" t="s">
        <v>587</v>
      </c>
      <c r="E686" s="22" t="s">
        <v>168</v>
      </c>
      <c r="F686" s="22" t="s">
        <v>429</v>
      </c>
      <c r="G686" s="23">
        <v>200</v>
      </c>
      <c r="H686" s="23" t="s">
        <v>593</v>
      </c>
      <c r="I686" s="22" t="s">
        <v>1788</v>
      </c>
      <c r="J686" s="24">
        <v>2000</v>
      </c>
      <c r="K686" s="188" t="str">
        <f>IFERROR(VLOOKUP(一覧[[#This Row],[品番]],'202211価格改定一覧'!B:J,9,FALSE),"-")</f>
        <v>-</v>
      </c>
      <c r="L686" s="27" t="s">
        <v>4</v>
      </c>
      <c r="M686" s="25">
        <v>3420070031631</v>
      </c>
    </row>
    <row r="687" spans="2:13" s="20" customFormat="1" ht="21" customHeight="1">
      <c r="B687" s="14"/>
      <c r="C687" s="52">
        <v>2688</v>
      </c>
      <c r="D687" s="28" t="s">
        <v>587</v>
      </c>
      <c r="E687" s="22" t="s">
        <v>168</v>
      </c>
      <c r="F687" s="22" t="s">
        <v>429</v>
      </c>
      <c r="G687" s="23">
        <v>200</v>
      </c>
      <c r="H687" s="23" t="s">
        <v>593</v>
      </c>
      <c r="I687" s="22" t="s">
        <v>1789</v>
      </c>
      <c r="J687" s="24">
        <v>2000</v>
      </c>
      <c r="K687" s="188" t="str">
        <f>IFERROR(VLOOKUP(一覧[[#This Row],[品番]],'202211価格改定一覧'!B:J,9,FALSE),"-")</f>
        <v>-</v>
      </c>
      <c r="L687" s="27" t="s">
        <v>4</v>
      </c>
      <c r="M687" s="25">
        <v>3420070039866</v>
      </c>
    </row>
    <row r="688" spans="2:13" s="20" customFormat="1" ht="21" customHeight="1">
      <c r="B688" s="14"/>
      <c r="C688" s="52">
        <v>2690</v>
      </c>
      <c r="D688" s="28" t="s">
        <v>587</v>
      </c>
      <c r="E688" s="22" t="s">
        <v>168</v>
      </c>
      <c r="F688" s="22" t="s">
        <v>617</v>
      </c>
      <c r="G688" s="23">
        <v>160</v>
      </c>
      <c r="H688" s="23" t="s">
        <v>589</v>
      </c>
      <c r="I688" s="22" t="s">
        <v>691</v>
      </c>
      <c r="J688" s="24">
        <v>2600</v>
      </c>
      <c r="K688" s="188">
        <f>IFERROR(VLOOKUP(一覧[[#This Row],[品番]],'202211価格改定一覧'!B:J,9,FALSE),"-")</f>
        <v>3400</v>
      </c>
      <c r="L688" s="27" t="s">
        <v>4</v>
      </c>
      <c r="M688" s="25">
        <v>3420070032096</v>
      </c>
    </row>
    <row r="689" spans="2:13" s="20" customFormat="1" ht="21" customHeight="1">
      <c r="B689" s="14"/>
      <c r="C689" s="52">
        <v>2691</v>
      </c>
      <c r="D689" s="28" t="s">
        <v>587</v>
      </c>
      <c r="E689" s="22" t="s">
        <v>168</v>
      </c>
      <c r="F689" s="22" t="s">
        <v>692</v>
      </c>
      <c r="G689" s="23">
        <v>100</v>
      </c>
      <c r="H689" s="23" t="s">
        <v>593</v>
      </c>
      <c r="I689" s="22" t="s">
        <v>656</v>
      </c>
      <c r="J689" s="24">
        <v>2800</v>
      </c>
      <c r="K689" s="188" t="str">
        <f>IFERROR(VLOOKUP(一覧[[#This Row],[品番]],'202211価格改定一覧'!B:J,9,FALSE),"-")</f>
        <v>-</v>
      </c>
      <c r="L689" s="27" t="s">
        <v>4</v>
      </c>
      <c r="M689" s="25">
        <v>3420070031884</v>
      </c>
    </row>
    <row r="690" spans="2:13" s="20" customFormat="1" ht="21" customHeight="1">
      <c r="B690" s="14" t="s">
        <v>226</v>
      </c>
      <c r="C690" s="52">
        <v>2692</v>
      </c>
      <c r="D690" s="28" t="s">
        <v>587</v>
      </c>
      <c r="E690" s="22" t="s">
        <v>168</v>
      </c>
      <c r="F690" s="22" t="s">
        <v>692</v>
      </c>
      <c r="G690" s="23">
        <v>100</v>
      </c>
      <c r="H690" s="23" t="s">
        <v>593</v>
      </c>
      <c r="I690" s="22" t="s">
        <v>406</v>
      </c>
      <c r="J690" s="24">
        <v>2800</v>
      </c>
      <c r="K690" s="188" t="str">
        <f>IFERROR(VLOOKUP(一覧[[#This Row],[品番]],'202211価格改定一覧'!B:J,9,FALSE),"-")</f>
        <v>-</v>
      </c>
      <c r="L690" s="27" t="s">
        <v>4</v>
      </c>
      <c r="M690" s="25">
        <v>3420070031839</v>
      </c>
    </row>
    <row r="691" spans="2:13" s="20" customFormat="1" ht="21" customHeight="1">
      <c r="B691" s="14" t="s">
        <v>2187</v>
      </c>
      <c r="C691" s="52">
        <v>2693</v>
      </c>
      <c r="D691" s="28" t="s">
        <v>587</v>
      </c>
      <c r="E691" s="22" t="s">
        <v>168</v>
      </c>
      <c r="F691" s="22" t="s">
        <v>692</v>
      </c>
      <c r="G691" s="23">
        <v>100</v>
      </c>
      <c r="H691" s="23" t="s">
        <v>593</v>
      </c>
      <c r="I691" s="22" t="s">
        <v>686</v>
      </c>
      <c r="J691" s="24">
        <v>2800</v>
      </c>
      <c r="K691" s="188" t="str">
        <f>IFERROR(VLOOKUP(一覧[[#This Row],[品番]],'202211価格改定一覧'!B:J,9,FALSE),"-")</f>
        <v>-</v>
      </c>
      <c r="L691" s="27" t="s">
        <v>4</v>
      </c>
      <c r="M691" s="25">
        <v>3420070031846</v>
      </c>
    </row>
    <row r="692" spans="2:13" s="20" customFormat="1" ht="21" customHeight="1">
      <c r="B692" s="14"/>
      <c r="C692" s="52">
        <v>2694</v>
      </c>
      <c r="D692" s="28" t="s">
        <v>587</v>
      </c>
      <c r="E692" s="22" t="s">
        <v>168</v>
      </c>
      <c r="F692" s="22" t="s">
        <v>692</v>
      </c>
      <c r="G692" s="23">
        <v>100</v>
      </c>
      <c r="H692" s="23" t="s">
        <v>593</v>
      </c>
      <c r="I692" s="22" t="s">
        <v>693</v>
      </c>
      <c r="J692" s="24">
        <v>2800</v>
      </c>
      <c r="K692" s="188" t="str">
        <f>IFERROR(VLOOKUP(一覧[[#This Row],[品番]],'202211価格改定一覧'!B:J,9,FALSE),"-")</f>
        <v>-</v>
      </c>
      <c r="L692" s="27" t="s">
        <v>4</v>
      </c>
      <c r="M692" s="25">
        <v>3420070031907</v>
      </c>
    </row>
    <row r="693" spans="2:13" s="20" customFormat="1" ht="21" customHeight="1">
      <c r="B693" s="14"/>
      <c r="C693" s="52">
        <v>2695</v>
      </c>
      <c r="D693" s="28" t="s">
        <v>587</v>
      </c>
      <c r="E693" s="22" t="s">
        <v>168</v>
      </c>
      <c r="F693" s="22" t="s">
        <v>618</v>
      </c>
      <c r="G693" s="23">
        <v>200</v>
      </c>
      <c r="H693" s="23" t="s">
        <v>593</v>
      </c>
      <c r="I693" s="22" t="s">
        <v>1782</v>
      </c>
      <c r="J693" s="24">
        <v>3800</v>
      </c>
      <c r="K693" s="188">
        <f>IFERROR(VLOOKUP(一覧[[#This Row],[品番]],'202211価格改定一覧'!B:J,9,FALSE),"-")</f>
        <v>4000</v>
      </c>
      <c r="L693" s="27" t="s">
        <v>4</v>
      </c>
      <c r="M693" s="25">
        <v>3420070039217</v>
      </c>
    </row>
    <row r="694" spans="2:13" s="20" customFormat="1" ht="21" customHeight="1">
      <c r="B694" s="14"/>
      <c r="C694" s="52">
        <v>2696</v>
      </c>
      <c r="D694" s="28" t="s">
        <v>587</v>
      </c>
      <c r="E694" s="22" t="s">
        <v>168</v>
      </c>
      <c r="F694" s="22" t="s">
        <v>618</v>
      </c>
      <c r="G694" s="23">
        <v>200</v>
      </c>
      <c r="H694" s="23" t="s">
        <v>593</v>
      </c>
      <c r="I694" s="22" t="s">
        <v>1783</v>
      </c>
      <c r="J694" s="24">
        <v>3800</v>
      </c>
      <c r="K694" s="188">
        <f>IFERROR(VLOOKUP(一覧[[#This Row],[品番]],'202211価格改定一覧'!B:J,9,FALSE),"-")</f>
        <v>4000</v>
      </c>
      <c r="L694" s="27" t="s">
        <v>4</v>
      </c>
      <c r="M694" s="25">
        <v>3420070031587</v>
      </c>
    </row>
    <row r="695" spans="2:13" s="20" customFormat="1" ht="21" customHeight="1">
      <c r="B695" s="14"/>
      <c r="C695" s="52">
        <v>2697</v>
      </c>
      <c r="D695" s="28" t="s">
        <v>587</v>
      </c>
      <c r="E695" s="22" t="s">
        <v>168</v>
      </c>
      <c r="F695" s="22" t="s">
        <v>618</v>
      </c>
      <c r="G695" s="23">
        <v>200</v>
      </c>
      <c r="H695" s="23" t="s">
        <v>593</v>
      </c>
      <c r="I695" s="22" t="s">
        <v>1784</v>
      </c>
      <c r="J695" s="24">
        <v>3800</v>
      </c>
      <c r="K695" s="188">
        <f>IFERROR(VLOOKUP(一覧[[#This Row],[品番]],'202211価格改定一覧'!B:J,9,FALSE),"-")</f>
        <v>4000</v>
      </c>
      <c r="L695" s="27" t="s">
        <v>4</v>
      </c>
      <c r="M695" s="25">
        <v>3420070031570</v>
      </c>
    </row>
    <row r="696" spans="2:13" s="20" customFormat="1" ht="21" customHeight="1">
      <c r="B696" s="14"/>
      <c r="C696" s="52">
        <v>2698</v>
      </c>
      <c r="D696" s="28" t="s">
        <v>587</v>
      </c>
      <c r="E696" s="22" t="s">
        <v>168</v>
      </c>
      <c r="F696" s="22" t="s">
        <v>618</v>
      </c>
      <c r="G696" s="23">
        <v>200</v>
      </c>
      <c r="H696" s="23" t="s">
        <v>593</v>
      </c>
      <c r="I696" s="22" t="s">
        <v>1785</v>
      </c>
      <c r="J696" s="24">
        <v>3800</v>
      </c>
      <c r="K696" s="188">
        <f>IFERROR(VLOOKUP(一覧[[#This Row],[品番]],'202211価格改定一覧'!B:J,9,FALSE),"-")</f>
        <v>4000</v>
      </c>
      <c r="L696" s="27" t="s">
        <v>4</v>
      </c>
      <c r="M696" s="25">
        <v>3420070039859</v>
      </c>
    </row>
    <row r="697" spans="2:13" s="20" customFormat="1" ht="21" customHeight="1">
      <c r="B697" s="14"/>
      <c r="C697" s="52">
        <v>2700</v>
      </c>
      <c r="D697" s="28" t="s">
        <v>587</v>
      </c>
      <c r="E697" s="22" t="s">
        <v>607</v>
      </c>
      <c r="F697" s="22" t="s">
        <v>621</v>
      </c>
      <c r="G697" s="23">
        <v>200</v>
      </c>
      <c r="H697" s="23" t="s">
        <v>589</v>
      </c>
      <c r="I697" s="22"/>
      <c r="J697" s="24">
        <v>1500</v>
      </c>
      <c r="K697" s="188" t="str">
        <f>IFERROR(VLOOKUP(一覧[[#This Row],[品番]],'202211価格改定一覧'!B:J,9,FALSE),"-")</f>
        <v>-</v>
      </c>
      <c r="L697" s="27" t="s">
        <v>4</v>
      </c>
      <c r="M697" s="25">
        <v>3420070100153</v>
      </c>
    </row>
    <row r="698" spans="2:13" s="20" customFormat="1" ht="21" customHeight="1">
      <c r="B698" s="14"/>
      <c r="C698" s="52">
        <v>2701</v>
      </c>
      <c r="D698" s="28" t="s">
        <v>587</v>
      </c>
      <c r="E698" s="22" t="s">
        <v>607</v>
      </c>
      <c r="F698" s="22" t="s">
        <v>622</v>
      </c>
      <c r="G698" s="23">
        <v>100</v>
      </c>
      <c r="H698" s="23" t="s">
        <v>589</v>
      </c>
      <c r="I698" s="22"/>
      <c r="J698" s="24">
        <v>800</v>
      </c>
      <c r="K698" s="188">
        <f>IFERROR(VLOOKUP(一覧[[#This Row],[品番]],'202211価格改定一覧'!B:J,9,FALSE),"-")</f>
        <v>1200</v>
      </c>
      <c r="L698" s="27" t="s">
        <v>4</v>
      </c>
      <c r="M698" s="25">
        <v>3420070100146</v>
      </c>
    </row>
    <row r="699" spans="2:13" s="20" customFormat="1" ht="21" customHeight="1">
      <c r="B699" s="14"/>
      <c r="C699" s="52">
        <v>2702</v>
      </c>
      <c r="D699" s="28" t="s">
        <v>587</v>
      </c>
      <c r="E699" s="22" t="s">
        <v>607</v>
      </c>
      <c r="F699" s="22" t="s">
        <v>624</v>
      </c>
      <c r="G699" s="23" t="s">
        <v>623</v>
      </c>
      <c r="H699" s="23" t="s">
        <v>589</v>
      </c>
      <c r="I699" s="22"/>
      <c r="J699" s="24">
        <v>1200</v>
      </c>
      <c r="K699" s="188">
        <f>IFERROR(VLOOKUP(一覧[[#This Row],[品番]],'202211価格改定一覧'!B:J,9,FALSE),"-")</f>
        <v>2000</v>
      </c>
      <c r="L699" s="27" t="s">
        <v>4</v>
      </c>
      <c r="M699" s="25">
        <v>4994228021212</v>
      </c>
    </row>
    <row r="700" spans="2:13" s="20" customFormat="1" ht="21" customHeight="1">
      <c r="B700" s="14"/>
      <c r="C700" s="52">
        <v>2703</v>
      </c>
      <c r="D700" s="28" t="s">
        <v>587</v>
      </c>
      <c r="E700" s="22" t="s">
        <v>607</v>
      </c>
      <c r="F700" s="22" t="s">
        <v>635</v>
      </c>
      <c r="G700" s="23">
        <v>300</v>
      </c>
      <c r="H700" s="23" t="s">
        <v>593</v>
      </c>
      <c r="I700" s="22" t="s">
        <v>635</v>
      </c>
      <c r="J700" s="24">
        <v>4000</v>
      </c>
      <c r="K700" s="188" t="str">
        <f>IFERROR(VLOOKUP(一覧[[#This Row],[品番]],'202211価格改定一覧'!B:J,9,FALSE),"-")</f>
        <v>-</v>
      </c>
      <c r="L700" s="27" t="s">
        <v>4</v>
      </c>
      <c r="M700" s="25">
        <v>4994228021137</v>
      </c>
    </row>
    <row r="701" spans="2:13" s="20" customFormat="1" ht="21" customHeight="1">
      <c r="B701" s="14"/>
      <c r="C701" s="52">
        <v>2704</v>
      </c>
      <c r="D701" s="28" t="s">
        <v>587</v>
      </c>
      <c r="E701" s="22" t="s">
        <v>607</v>
      </c>
      <c r="F701" s="22" t="s">
        <v>633</v>
      </c>
      <c r="G701" s="23">
        <v>100</v>
      </c>
      <c r="H701" s="23" t="s">
        <v>593</v>
      </c>
      <c r="I701" s="22" t="s">
        <v>616</v>
      </c>
      <c r="J701" s="24">
        <v>4000</v>
      </c>
      <c r="K701" s="188">
        <f>IFERROR(VLOOKUP(一覧[[#This Row],[品番]],'202211価格改定一覧'!B:J,9,FALSE),"-")</f>
        <v>5000</v>
      </c>
      <c r="L701" s="27" t="s">
        <v>4</v>
      </c>
      <c r="M701" s="25">
        <v>4994228020765</v>
      </c>
    </row>
    <row r="702" spans="2:13" s="20" customFormat="1" ht="21" customHeight="1">
      <c r="B702" s="14"/>
      <c r="C702" s="52">
        <v>2705</v>
      </c>
      <c r="D702" s="28" t="s">
        <v>587</v>
      </c>
      <c r="E702" s="22" t="s">
        <v>607</v>
      </c>
      <c r="F702" s="22" t="s">
        <v>320</v>
      </c>
      <c r="G702" s="23">
        <v>100</v>
      </c>
      <c r="H702" s="23" t="s">
        <v>593</v>
      </c>
      <c r="I702" s="22" t="s">
        <v>616</v>
      </c>
      <c r="J702" s="24">
        <v>2000</v>
      </c>
      <c r="K702" s="188">
        <f>IFERROR(VLOOKUP(一覧[[#This Row],[品番]],'202211価格改定一覧'!B:J,9,FALSE),"-")</f>
        <v>2400</v>
      </c>
      <c r="L702" s="27" t="s">
        <v>4</v>
      </c>
      <c r="M702" s="25">
        <v>3420070100061</v>
      </c>
    </row>
    <row r="703" spans="2:13" s="20" customFormat="1" ht="21" customHeight="1">
      <c r="B703" s="14"/>
      <c r="C703" s="52">
        <v>2706</v>
      </c>
      <c r="D703" s="28" t="s">
        <v>587</v>
      </c>
      <c r="E703" s="22" t="s">
        <v>607</v>
      </c>
      <c r="F703" s="22" t="s">
        <v>161</v>
      </c>
      <c r="G703" s="23">
        <v>100</v>
      </c>
      <c r="H703" s="23" t="s">
        <v>593</v>
      </c>
      <c r="I703" s="22" t="s">
        <v>161</v>
      </c>
      <c r="J703" s="24">
        <v>3800</v>
      </c>
      <c r="K703" s="188">
        <f>IFERROR(VLOOKUP(一覧[[#This Row],[品番]],'202211価格改定一覧'!B:J,9,FALSE),"-")</f>
        <v>4500</v>
      </c>
      <c r="L703" s="27" t="s">
        <v>4</v>
      </c>
      <c r="M703" s="25">
        <v>4994228020796</v>
      </c>
    </row>
    <row r="704" spans="2:13" s="20" customFormat="1" ht="21" customHeight="1">
      <c r="B704" s="14"/>
      <c r="C704" s="52">
        <v>2707</v>
      </c>
      <c r="D704" s="28" t="s">
        <v>587</v>
      </c>
      <c r="E704" s="22" t="s">
        <v>607</v>
      </c>
      <c r="F704" s="22" t="s">
        <v>615</v>
      </c>
      <c r="G704" s="23">
        <v>140</v>
      </c>
      <c r="H704" s="23" t="s">
        <v>589</v>
      </c>
      <c r="I704" s="22" t="s">
        <v>616</v>
      </c>
      <c r="J704" s="24">
        <v>3800</v>
      </c>
      <c r="K704" s="188">
        <f>IFERROR(VLOOKUP(一覧[[#This Row],[品番]],'202211価格改定一覧'!B:J,9,FALSE),"-")</f>
        <v>4200</v>
      </c>
      <c r="L704" s="27" t="s">
        <v>4</v>
      </c>
      <c r="M704" s="25">
        <v>4994228021076</v>
      </c>
    </row>
    <row r="705" spans="2:13" s="20" customFormat="1" ht="21" customHeight="1">
      <c r="B705" s="14"/>
      <c r="C705" s="52">
        <v>2708</v>
      </c>
      <c r="D705" s="28" t="s">
        <v>587</v>
      </c>
      <c r="E705" s="22" t="s">
        <v>607</v>
      </c>
      <c r="F705" s="22" t="s">
        <v>618</v>
      </c>
      <c r="G705" s="23">
        <v>300</v>
      </c>
      <c r="H705" s="23" t="s">
        <v>593</v>
      </c>
      <c r="I705" s="22" t="s">
        <v>619</v>
      </c>
      <c r="J705" s="24">
        <v>6500</v>
      </c>
      <c r="K705" s="188">
        <f>IFERROR(VLOOKUP(一覧[[#This Row],[品番]],'202211価格改定一覧'!B:J,9,FALSE),"-")</f>
        <v>7500</v>
      </c>
      <c r="L705" s="27" t="s">
        <v>4</v>
      </c>
      <c r="M705" s="25">
        <v>4994228020772</v>
      </c>
    </row>
    <row r="706" spans="2:13" s="20" customFormat="1" ht="21" customHeight="1">
      <c r="B706" s="14"/>
      <c r="C706" s="52">
        <v>2711</v>
      </c>
      <c r="D706" s="28" t="s">
        <v>587</v>
      </c>
      <c r="E706" s="22" t="s">
        <v>168</v>
      </c>
      <c r="F706" s="22" t="s">
        <v>617</v>
      </c>
      <c r="G706" s="23">
        <v>160</v>
      </c>
      <c r="H706" s="23" t="s">
        <v>589</v>
      </c>
      <c r="I706" s="22" t="s">
        <v>1786</v>
      </c>
      <c r="J706" s="24">
        <v>3000</v>
      </c>
      <c r="K706" s="188">
        <f>IFERROR(VLOOKUP(一覧[[#This Row],[品番]],'202211価格改定一覧'!B:J,9,FALSE),"-")</f>
        <v>3400</v>
      </c>
      <c r="L706" s="27" t="s">
        <v>4</v>
      </c>
      <c r="M706" s="25">
        <v>3420070039415</v>
      </c>
    </row>
    <row r="707" spans="2:13" s="20" customFormat="1" ht="21" customHeight="1">
      <c r="B707" s="14"/>
      <c r="C707" s="52">
        <v>2712</v>
      </c>
      <c r="D707" s="28" t="s">
        <v>587</v>
      </c>
      <c r="E707" s="22" t="s">
        <v>168</v>
      </c>
      <c r="F707" s="22" t="s">
        <v>617</v>
      </c>
      <c r="G707" s="23">
        <v>160</v>
      </c>
      <c r="H707" s="23" t="s">
        <v>589</v>
      </c>
      <c r="I707" s="22" t="s">
        <v>1793</v>
      </c>
      <c r="J707" s="24">
        <v>3000</v>
      </c>
      <c r="K707" s="188">
        <f>IFERROR(VLOOKUP(一覧[[#This Row],[品番]],'202211価格改定一覧'!B:J,9,FALSE),"-")</f>
        <v>3400</v>
      </c>
      <c r="L707" s="27" t="s">
        <v>4</v>
      </c>
      <c r="M707" s="25">
        <v>3420070031709</v>
      </c>
    </row>
    <row r="708" spans="2:13" s="20" customFormat="1" ht="21" customHeight="1">
      <c r="B708" s="14"/>
      <c r="C708" s="52">
        <v>2713</v>
      </c>
      <c r="D708" s="28" t="s">
        <v>587</v>
      </c>
      <c r="E708" s="22" t="s">
        <v>168</v>
      </c>
      <c r="F708" s="22" t="s">
        <v>617</v>
      </c>
      <c r="G708" s="23">
        <v>160</v>
      </c>
      <c r="H708" s="23" t="s">
        <v>589</v>
      </c>
      <c r="I708" s="22" t="s">
        <v>1788</v>
      </c>
      <c r="J708" s="24">
        <v>3000</v>
      </c>
      <c r="K708" s="188">
        <f>IFERROR(VLOOKUP(一覧[[#This Row],[品番]],'202211価格改定一覧'!B:J,9,FALSE),"-")</f>
        <v>3400</v>
      </c>
      <c r="L708" s="27" t="s">
        <v>4</v>
      </c>
      <c r="M708" s="25">
        <v>3420070031693</v>
      </c>
    </row>
    <row r="709" spans="2:13" s="20" customFormat="1" ht="21" customHeight="1">
      <c r="B709" s="14"/>
      <c r="C709" s="52">
        <v>2714</v>
      </c>
      <c r="D709" s="28" t="s">
        <v>587</v>
      </c>
      <c r="E709" s="22" t="s">
        <v>168</v>
      </c>
      <c r="F709" s="22" t="s">
        <v>617</v>
      </c>
      <c r="G709" s="23">
        <v>160</v>
      </c>
      <c r="H709" s="23" t="s">
        <v>589</v>
      </c>
      <c r="I709" s="22" t="s">
        <v>1789</v>
      </c>
      <c r="J709" s="24">
        <v>3000</v>
      </c>
      <c r="K709" s="188">
        <f>IFERROR(VLOOKUP(一覧[[#This Row],[品番]],'202211価格改定一覧'!B:J,9,FALSE),"-")</f>
        <v>3400</v>
      </c>
      <c r="L709" s="27" t="s">
        <v>4</v>
      </c>
      <c r="M709" s="25">
        <v>3420070039897</v>
      </c>
    </row>
    <row r="710" spans="2:13" s="20" customFormat="1" ht="21" customHeight="1">
      <c r="B710" s="14"/>
      <c r="C710" s="52">
        <v>2722</v>
      </c>
      <c r="D710" s="28" t="s">
        <v>587</v>
      </c>
      <c r="E710" s="22" t="s">
        <v>607</v>
      </c>
      <c r="F710" s="22" t="s">
        <v>635</v>
      </c>
      <c r="G710" s="23">
        <v>300</v>
      </c>
      <c r="H710" s="23" t="s">
        <v>593</v>
      </c>
      <c r="I710" s="22" t="s">
        <v>156</v>
      </c>
      <c r="J710" s="24">
        <v>4000</v>
      </c>
      <c r="K710" s="188" t="str">
        <f>IFERROR(VLOOKUP(一覧[[#This Row],[品番]],'202211価格改定一覧'!B:J,9,FALSE),"-")</f>
        <v>-</v>
      </c>
      <c r="L710" s="27" t="s">
        <v>4</v>
      </c>
      <c r="M710" s="25">
        <v>3420070207067</v>
      </c>
    </row>
    <row r="711" spans="2:13" s="20" customFormat="1" ht="21" customHeight="1">
      <c r="B711" s="14"/>
      <c r="C711" s="52">
        <v>2723</v>
      </c>
      <c r="D711" s="28" t="s">
        <v>587</v>
      </c>
      <c r="E711" s="22" t="s">
        <v>607</v>
      </c>
      <c r="F711" s="22" t="s">
        <v>634</v>
      </c>
      <c r="G711" s="23">
        <v>100</v>
      </c>
      <c r="H711" s="23" t="s">
        <v>593</v>
      </c>
      <c r="I711" s="22" t="s">
        <v>156</v>
      </c>
      <c r="J711" s="24">
        <v>4000</v>
      </c>
      <c r="K711" s="188">
        <f>IFERROR(VLOOKUP(一覧[[#This Row],[品番]],'202211価格改定一覧'!B:J,9,FALSE),"-")</f>
        <v>5000</v>
      </c>
      <c r="L711" s="27" t="s">
        <v>4</v>
      </c>
      <c r="M711" s="25">
        <v>3420070207036</v>
      </c>
    </row>
    <row r="712" spans="2:13" s="20" customFormat="1" ht="21" customHeight="1">
      <c r="B712" s="14"/>
      <c r="C712" s="52">
        <v>2724</v>
      </c>
      <c r="D712" s="28" t="s">
        <v>587</v>
      </c>
      <c r="E712" s="22" t="s">
        <v>607</v>
      </c>
      <c r="F712" s="22" t="s">
        <v>320</v>
      </c>
      <c r="G712" s="23">
        <v>100</v>
      </c>
      <c r="H712" s="23" t="s">
        <v>593</v>
      </c>
      <c r="I712" s="22" t="s">
        <v>156</v>
      </c>
      <c r="J712" s="24">
        <v>2000</v>
      </c>
      <c r="K712" s="188">
        <f>IFERROR(VLOOKUP(一覧[[#This Row],[品番]],'202211価格改定一覧'!B:J,9,FALSE),"-")</f>
        <v>2400</v>
      </c>
      <c r="L712" s="27" t="s">
        <v>4</v>
      </c>
      <c r="M712" s="25">
        <v>3420070207074</v>
      </c>
    </row>
    <row r="713" spans="2:13" s="20" customFormat="1" ht="21" customHeight="1">
      <c r="B713" s="14"/>
      <c r="C713" s="52">
        <v>2725</v>
      </c>
      <c r="D713" s="28" t="s">
        <v>587</v>
      </c>
      <c r="E713" s="22" t="s">
        <v>607</v>
      </c>
      <c r="F713" s="22" t="s">
        <v>625</v>
      </c>
      <c r="G713" s="23">
        <v>100</v>
      </c>
      <c r="H713" s="23" t="s">
        <v>593</v>
      </c>
      <c r="I713" s="22" t="s">
        <v>156</v>
      </c>
      <c r="J713" s="24">
        <v>3800</v>
      </c>
      <c r="K713" s="188">
        <f>IFERROR(VLOOKUP(一覧[[#This Row],[品番]],'202211価格改定一覧'!B:J,9,FALSE),"-")</f>
        <v>4500</v>
      </c>
      <c r="L713" s="27" t="s">
        <v>4</v>
      </c>
      <c r="M713" s="25">
        <v>3420070207104</v>
      </c>
    </row>
    <row r="714" spans="2:13" s="20" customFormat="1" ht="21" customHeight="1">
      <c r="B714" s="14"/>
      <c r="C714" s="52">
        <v>2726</v>
      </c>
      <c r="D714" s="28" t="s">
        <v>587</v>
      </c>
      <c r="E714" s="22" t="s">
        <v>607</v>
      </c>
      <c r="F714" s="22" t="s">
        <v>617</v>
      </c>
      <c r="G714" s="23">
        <v>140</v>
      </c>
      <c r="H714" s="23" t="s">
        <v>589</v>
      </c>
      <c r="I714" s="22" t="s">
        <v>156</v>
      </c>
      <c r="J714" s="24">
        <v>3800</v>
      </c>
      <c r="K714" s="188">
        <f>IFERROR(VLOOKUP(一覧[[#This Row],[品番]],'202211価格改定一覧'!B:J,9,FALSE),"-")</f>
        <v>4200</v>
      </c>
      <c r="L714" s="27" t="s">
        <v>4</v>
      </c>
      <c r="M714" s="25">
        <v>3720070207098</v>
      </c>
    </row>
    <row r="715" spans="2:13" s="20" customFormat="1" ht="21" customHeight="1">
      <c r="B715" s="14"/>
      <c r="C715" s="52">
        <v>2727</v>
      </c>
      <c r="D715" s="28" t="s">
        <v>587</v>
      </c>
      <c r="E715" s="22" t="s">
        <v>607</v>
      </c>
      <c r="F715" s="22" t="s">
        <v>618</v>
      </c>
      <c r="G715" s="23">
        <v>300</v>
      </c>
      <c r="H715" s="23" t="s">
        <v>593</v>
      </c>
      <c r="I715" s="22" t="s">
        <v>156</v>
      </c>
      <c r="J715" s="24">
        <v>6500</v>
      </c>
      <c r="K715" s="188">
        <f>IFERROR(VLOOKUP(一覧[[#This Row],[品番]],'202211価格改定一覧'!B:J,9,FALSE),"-")</f>
        <v>7500</v>
      </c>
      <c r="L715" s="27" t="s">
        <v>4</v>
      </c>
      <c r="M715" s="25">
        <v>3420070207081</v>
      </c>
    </row>
    <row r="716" spans="2:13" s="20" customFormat="1" ht="21" customHeight="1">
      <c r="B716" s="14" t="s">
        <v>2181</v>
      </c>
      <c r="C716" s="52">
        <v>2741</v>
      </c>
      <c r="D716" s="28" t="s">
        <v>587</v>
      </c>
      <c r="E716" s="22" t="s">
        <v>607</v>
      </c>
      <c r="F716" s="22" t="s">
        <v>1886</v>
      </c>
      <c r="G716" s="23" t="s">
        <v>1887</v>
      </c>
      <c r="H716" s="23" t="s">
        <v>1888</v>
      </c>
      <c r="I716" s="22" t="s">
        <v>171</v>
      </c>
      <c r="J716" s="24">
        <v>1000</v>
      </c>
      <c r="K716" s="188" t="str">
        <f>IFERROR(VLOOKUP(一覧[[#This Row],[品番]],'202211価格改定一覧'!B:J,9,FALSE),"-")</f>
        <v>-</v>
      </c>
      <c r="L716" s="27"/>
      <c r="M716" s="25">
        <v>3420070209047</v>
      </c>
    </row>
    <row r="717" spans="2:13" s="20" customFormat="1" ht="21" customHeight="1">
      <c r="B717" s="14" t="s">
        <v>2323</v>
      </c>
      <c r="C717" s="52">
        <v>2742</v>
      </c>
      <c r="D717" s="28" t="s">
        <v>587</v>
      </c>
      <c r="E717" s="22" t="s">
        <v>607</v>
      </c>
      <c r="F717" s="22" t="s">
        <v>635</v>
      </c>
      <c r="G717" s="23">
        <v>450</v>
      </c>
      <c r="H717" s="23" t="s">
        <v>593</v>
      </c>
      <c r="I717" s="22" t="s">
        <v>171</v>
      </c>
      <c r="J717" s="24">
        <v>6000</v>
      </c>
      <c r="K717" s="188" t="str">
        <f>IFERROR(VLOOKUP(一覧[[#This Row],[品番]],'202211価格改定一覧'!B:J,9,FALSE),"-")</f>
        <v>-</v>
      </c>
      <c r="L717" s="27" t="s">
        <v>4</v>
      </c>
      <c r="M717" s="25">
        <v>3420070209023</v>
      </c>
    </row>
    <row r="718" spans="2:13" s="20" customFormat="1" ht="21" customHeight="1">
      <c r="B718" s="14" t="s">
        <v>2181</v>
      </c>
      <c r="C718" s="52">
        <v>2744</v>
      </c>
      <c r="D718" s="28" t="s">
        <v>587</v>
      </c>
      <c r="E718" s="22" t="s">
        <v>607</v>
      </c>
      <c r="F718" s="22" t="s">
        <v>626</v>
      </c>
      <c r="G718" s="23">
        <v>600</v>
      </c>
      <c r="H718" s="23" t="s">
        <v>589</v>
      </c>
      <c r="I718" s="22" t="s">
        <v>171</v>
      </c>
      <c r="J718" s="24">
        <v>6000</v>
      </c>
      <c r="K718" s="188" t="str">
        <f>IFERROR(VLOOKUP(一覧[[#This Row],[品番]],'202211価格改定一覧'!B:J,9,FALSE),"-")</f>
        <v>-</v>
      </c>
      <c r="L718" s="27" t="s">
        <v>4</v>
      </c>
      <c r="M718" s="25">
        <v>3420070209061</v>
      </c>
    </row>
    <row r="719" spans="2:13" s="20" customFormat="1" ht="21" customHeight="1">
      <c r="B719" s="14" t="s">
        <v>2181</v>
      </c>
      <c r="C719" s="52">
        <v>2748</v>
      </c>
      <c r="D719" s="28" t="s">
        <v>587</v>
      </c>
      <c r="E719" s="22" t="s">
        <v>607</v>
      </c>
      <c r="F719" s="22" t="s">
        <v>1889</v>
      </c>
      <c r="G719" s="23">
        <v>200</v>
      </c>
      <c r="H719" s="23" t="s">
        <v>1862</v>
      </c>
      <c r="I719" s="22" t="s">
        <v>171</v>
      </c>
      <c r="J719" s="24">
        <v>3800</v>
      </c>
      <c r="K719" s="188" t="str">
        <f>IFERROR(VLOOKUP(一覧[[#This Row],[品番]],'202211価格改定一覧'!B:J,9,FALSE),"-")</f>
        <v>-</v>
      </c>
      <c r="L719" s="27"/>
      <c r="M719" s="25">
        <v>3420070209122</v>
      </c>
    </row>
    <row r="720" spans="2:13" s="20" customFormat="1" ht="21" customHeight="1">
      <c r="B720" s="14" t="s">
        <v>2322</v>
      </c>
      <c r="C720" s="52">
        <v>2749</v>
      </c>
      <c r="D720" s="28" t="s">
        <v>587</v>
      </c>
      <c r="E720" s="22" t="s">
        <v>607</v>
      </c>
      <c r="F720" s="22" t="s">
        <v>618</v>
      </c>
      <c r="G720" s="23">
        <v>500</v>
      </c>
      <c r="H720" s="23" t="s">
        <v>593</v>
      </c>
      <c r="I720" s="22" t="s">
        <v>171</v>
      </c>
      <c r="J720" s="24">
        <v>8400</v>
      </c>
      <c r="K720" s="188" t="str">
        <f>IFERROR(VLOOKUP(一覧[[#This Row],[品番]],'202211価格改定一覧'!B:J,9,FALSE),"-")</f>
        <v>-</v>
      </c>
      <c r="L720" s="27" t="s">
        <v>4</v>
      </c>
      <c r="M720" s="25">
        <v>3420070209078</v>
      </c>
    </row>
    <row r="721" spans="2:13" s="20" customFormat="1" ht="21" customHeight="1">
      <c r="B721" s="14" t="s">
        <v>2187</v>
      </c>
      <c r="C721" s="52">
        <v>2760</v>
      </c>
      <c r="D721" s="28" t="s">
        <v>587</v>
      </c>
      <c r="E721" s="22" t="s">
        <v>607</v>
      </c>
      <c r="F721" s="22" t="s">
        <v>627</v>
      </c>
      <c r="G721" s="23">
        <v>50</v>
      </c>
      <c r="H721" s="23" t="s">
        <v>589</v>
      </c>
      <c r="I721" s="22" t="s">
        <v>628</v>
      </c>
      <c r="J721" s="24">
        <v>500</v>
      </c>
      <c r="K721" s="188" t="str">
        <f>IFERROR(VLOOKUP(一覧[[#This Row],[品番]],'202211価格改定一覧'!B:J,9,FALSE),"-")</f>
        <v>-</v>
      </c>
      <c r="L721" s="27" t="s">
        <v>4</v>
      </c>
      <c r="M721" s="25">
        <v>3420070181015</v>
      </c>
    </row>
    <row r="722" spans="2:13" s="20" customFormat="1" ht="21" customHeight="1">
      <c r="B722" s="14"/>
      <c r="C722" s="52">
        <v>2761</v>
      </c>
      <c r="D722" s="28" t="s">
        <v>587</v>
      </c>
      <c r="E722" s="22" t="s">
        <v>607</v>
      </c>
      <c r="F722" s="22" t="s">
        <v>629</v>
      </c>
      <c r="G722" s="23">
        <v>100</v>
      </c>
      <c r="H722" s="23" t="s">
        <v>589</v>
      </c>
      <c r="I722" s="22"/>
      <c r="J722" s="24">
        <v>600</v>
      </c>
      <c r="K722" s="188" t="str">
        <f>IFERROR(VLOOKUP(一覧[[#This Row],[品番]],'202211価格改定一覧'!B:J,9,FALSE),"-")</f>
        <v>-</v>
      </c>
      <c r="L722" s="27" t="s">
        <v>4</v>
      </c>
      <c r="M722" s="25">
        <v>3420070181008</v>
      </c>
    </row>
    <row r="723" spans="2:13" s="20" customFormat="1" ht="21" customHeight="1">
      <c r="B723" s="14"/>
      <c r="C723" s="52">
        <v>2762</v>
      </c>
      <c r="D723" s="28" t="s">
        <v>587</v>
      </c>
      <c r="E723" s="22" t="s">
        <v>607</v>
      </c>
      <c r="F723" s="22" t="s">
        <v>630</v>
      </c>
      <c r="G723" s="23">
        <v>125</v>
      </c>
      <c r="H723" s="23" t="s">
        <v>589</v>
      </c>
      <c r="I723" s="22"/>
      <c r="J723" s="24">
        <v>700</v>
      </c>
      <c r="K723" s="188">
        <f>IFERROR(VLOOKUP(一覧[[#This Row],[品番]],'202211価格改定一覧'!B:J,9,FALSE),"-")</f>
        <v>1000</v>
      </c>
      <c r="L723" s="27" t="s">
        <v>4</v>
      </c>
      <c r="M723" s="25">
        <v>3420070181022</v>
      </c>
    </row>
    <row r="724" spans="2:13" s="20" customFormat="1" ht="21" customHeight="1">
      <c r="B724" s="14" t="s">
        <v>2181</v>
      </c>
      <c r="C724" s="52">
        <v>2763</v>
      </c>
      <c r="D724" s="28" t="s">
        <v>587</v>
      </c>
      <c r="E724" s="22" t="s">
        <v>607</v>
      </c>
      <c r="F724" s="22" t="s">
        <v>627</v>
      </c>
      <c r="G724" s="23">
        <v>25</v>
      </c>
      <c r="H724" s="23" t="s">
        <v>589</v>
      </c>
      <c r="I724" s="22" t="s">
        <v>631</v>
      </c>
      <c r="J724" s="24">
        <v>350</v>
      </c>
      <c r="K724" s="188" t="str">
        <f>IFERROR(VLOOKUP(一覧[[#This Row],[品番]],'202211価格改定一覧'!B:J,9,FALSE),"-")</f>
        <v>-</v>
      </c>
      <c r="L724" s="27" t="s">
        <v>4</v>
      </c>
      <c r="M724" s="25">
        <v>4994228022578</v>
      </c>
    </row>
    <row r="725" spans="2:13" s="20" customFormat="1" ht="21" customHeight="1">
      <c r="B725" s="14"/>
      <c r="C725" s="52">
        <v>2764</v>
      </c>
      <c r="D725" s="28" t="s">
        <v>587</v>
      </c>
      <c r="E725" s="22" t="s">
        <v>607</v>
      </c>
      <c r="F725" s="22" t="s">
        <v>632</v>
      </c>
      <c r="G725" s="23">
        <v>25</v>
      </c>
      <c r="H725" s="23" t="s">
        <v>589</v>
      </c>
      <c r="I725" s="22"/>
      <c r="J725" s="24">
        <v>350</v>
      </c>
      <c r="K725" s="188">
        <f>IFERROR(VLOOKUP(一覧[[#This Row],[品番]],'202211価格改定一覧'!B:J,9,FALSE),"-")</f>
        <v>500</v>
      </c>
      <c r="L725" s="27" t="s">
        <v>4</v>
      </c>
      <c r="M725" s="25">
        <v>4994228022585</v>
      </c>
    </row>
    <row r="726" spans="2:13" s="20" customFormat="1" ht="21" customHeight="1">
      <c r="B726" s="14" t="s">
        <v>2341</v>
      </c>
      <c r="C726" s="52">
        <v>2780</v>
      </c>
      <c r="D726" s="28" t="s">
        <v>587</v>
      </c>
      <c r="E726" s="22" t="s">
        <v>607</v>
      </c>
      <c r="F726" s="22" t="s">
        <v>608</v>
      </c>
      <c r="G726" s="23">
        <v>50</v>
      </c>
      <c r="H726" s="23" t="s">
        <v>589</v>
      </c>
      <c r="I726" s="22" t="s">
        <v>609</v>
      </c>
      <c r="J726" s="24">
        <v>500</v>
      </c>
      <c r="K726" s="188" t="str">
        <f>IFERROR(VLOOKUP(一覧[[#This Row],[品番]],'202211価格改定一覧'!B:J,9,FALSE),"-")</f>
        <v>-</v>
      </c>
      <c r="L726" s="27" t="s">
        <v>4</v>
      </c>
      <c r="M726" s="25">
        <v>3420070208026</v>
      </c>
    </row>
    <row r="727" spans="2:13" s="20" customFormat="1" ht="21" customHeight="1">
      <c r="B727" s="14"/>
      <c r="C727" s="52">
        <v>2781</v>
      </c>
      <c r="D727" s="28" t="s">
        <v>587</v>
      </c>
      <c r="E727" s="22" t="s">
        <v>607</v>
      </c>
      <c r="F727" s="22" t="s">
        <v>610</v>
      </c>
      <c r="G727" s="23">
        <v>100</v>
      </c>
      <c r="H727" s="23" t="s">
        <v>589</v>
      </c>
      <c r="I727" s="22"/>
      <c r="J727" s="24">
        <v>800</v>
      </c>
      <c r="K727" s="188">
        <f>IFERROR(VLOOKUP(一覧[[#This Row],[品番]],'202211価格改定一覧'!B:J,9,FALSE),"-")</f>
        <v>1200</v>
      </c>
      <c r="L727" s="27" t="s">
        <v>294</v>
      </c>
      <c r="M727" s="25">
        <v>3420070208019</v>
      </c>
    </row>
    <row r="728" spans="2:13" s="20" customFormat="1" ht="21" customHeight="1">
      <c r="B728" s="14" t="s">
        <v>2538</v>
      </c>
      <c r="C728" s="52">
        <v>2782</v>
      </c>
      <c r="D728" s="28" t="s">
        <v>587</v>
      </c>
      <c r="E728" s="22" t="s">
        <v>607</v>
      </c>
      <c r="F728" s="22" t="s">
        <v>611</v>
      </c>
      <c r="G728" s="23">
        <v>150</v>
      </c>
      <c r="H728" s="23" t="s">
        <v>589</v>
      </c>
      <c r="I728" s="22" t="s">
        <v>612</v>
      </c>
      <c r="J728" s="24">
        <v>900</v>
      </c>
      <c r="K728" s="188" t="str">
        <f>IFERROR(VLOOKUP(一覧[[#This Row],[品番]],'202211価格改定一覧'!B:J,9,FALSE),"-")</f>
        <v>-</v>
      </c>
      <c r="L728" s="27" t="s">
        <v>4</v>
      </c>
      <c r="M728" s="25">
        <v>3420070208002</v>
      </c>
    </row>
    <row r="729" spans="2:13" s="20" customFormat="1" ht="21" customHeight="1">
      <c r="B729" s="14"/>
      <c r="C729" s="52">
        <v>2783</v>
      </c>
      <c r="D729" s="28" t="s">
        <v>587</v>
      </c>
      <c r="E729" s="22" t="s">
        <v>607</v>
      </c>
      <c r="F729" s="22" t="s">
        <v>614</v>
      </c>
      <c r="G729" s="23" t="s">
        <v>613</v>
      </c>
      <c r="H729" s="23" t="s">
        <v>589</v>
      </c>
      <c r="I729" s="22"/>
      <c r="J729" s="24">
        <v>1000</v>
      </c>
      <c r="K729" s="188">
        <f>IFERROR(VLOOKUP(一覧[[#This Row],[品番]],'202211価格改定一覧'!B:J,9,FALSE),"-")</f>
        <v>2000</v>
      </c>
      <c r="L729" s="27" t="s">
        <v>4</v>
      </c>
      <c r="M729" s="25">
        <v>3420070208033</v>
      </c>
    </row>
    <row r="730" spans="2:13" s="20" customFormat="1" ht="21" customHeight="1">
      <c r="B730" s="14" t="s">
        <v>2181</v>
      </c>
      <c r="C730" s="52">
        <v>2800</v>
      </c>
      <c r="D730" s="28" t="s">
        <v>587</v>
      </c>
      <c r="E730" s="22" t="s">
        <v>607</v>
      </c>
      <c r="F730" s="22" t="s">
        <v>1890</v>
      </c>
      <c r="G730" s="23">
        <v>170</v>
      </c>
      <c r="H730" s="23" t="s">
        <v>1865</v>
      </c>
      <c r="I730" s="22" t="s">
        <v>1892</v>
      </c>
      <c r="J730" s="24">
        <v>1200</v>
      </c>
      <c r="K730" s="188" t="str">
        <f>IFERROR(VLOOKUP(一覧[[#This Row],[品番]],'202211価格改定一覧'!B:J,9,FALSE),"-")</f>
        <v>-</v>
      </c>
      <c r="L730" s="27"/>
      <c r="M730" s="25">
        <v>3420070240552</v>
      </c>
    </row>
    <row r="731" spans="2:13" s="20" customFormat="1" ht="21" customHeight="1">
      <c r="B731" s="14" t="s">
        <v>2181</v>
      </c>
      <c r="C731" s="52">
        <v>2808</v>
      </c>
      <c r="D731" s="28" t="s">
        <v>587</v>
      </c>
      <c r="E731" s="22" t="s">
        <v>607</v>
      </c>
      <c r="F731" s="22" t="s">
        <v>1891</v>
      </c>
      <c r="G731" s="23">
        <v>140</v>
      </c>
      <c r="H731" s="23" t="s">
        <v>1862</v>
      </c>
      <c r="I731" s="22" t="s">
        <v>1893</v>
      </c>
      <c r="J731" s="24">
        <v>3700</v>
      </c>
      <c r="K731" s="188" t="str">
        <f>IFERROR(VLOOKUP(一覧[[#This Row],[品番]],'202211価格改定一覧'!B:J,9,FALSE),"-")</f>
        <v>-</v>
      </c>
      <c r="L731" s="27"/>
      <c r="M731" s="25">
        <v>3420070240613</v>
      </c>
    </row>
    <row r="732" spans="2:13" s="20" customFormat="1" ht="21" customHeight="1">
      <c r="B732" s="14"/>
      <c r="C732" s="52">
        <v>2900</v>
      </c>
      <c r="D732" s="28" t="s">
        <v>587</v>
      </c>
      <c r="E732" s="22" t="s">
        <v>155</v>
      </c>
      <c r="F732" s="22" t="s">
        <v>2314</v>
      </c>
      <c r="G732" s="23">
        <v>100</v>
      </c>
      <c r="H732" s="23" t="s">
        <v>593</v>
      </c>
      <c r="I732" s="22" t="s">
        <v>598</v>
      </c>
      <c r="J732" s="24">
        <v>15000</v>
      </c>
      <c r="K732" s="188">
        <f>IFERROR(VLOOKUP(一覧[[#This Row],[品番]],'202211価格改定一覧'!B:J,9,FALSE),"-")</f>
        <v>18000</v>
      </c>
      <c r="L732" s="27" t="s">
        <v>4</v>
      </c>
      <c r="M732" s="25">
        <v>3420070009579</v>
      </c>
    </row>
    <row r="733" spans="2:13" s="20" customFormat="1" ht="21" customHeight="1">
      <c r="B733" s="14"/>
      <c r="C733" s="52">
        <v>2901</v>
      </c>
      <c r="D733" s="28" t="s">
        <v>587</v>
      </c>
      <c r="E733" s="22" t="s">
        <v>155</v>
      </c>
      <c r="F733" s="22" t="s">
        <v>2314</v>
      </c>
      <c r="G733" s="23">
        <v>100</v>
      </c>
      <c r="H733" s="23" t="s">
        <v>593</v>
      </c>
      <c r="I733" s="22" t="s">
        <v>599</v>
      </c>
      <c r="J733" s="24">
        <v>15000</v>
      </c>
      <c r="K733" s="188">
        <f>IFERROR(VLOOKUP(一覧[[#This Row],[品番]],'202211価格改定一覧'!B:J,9,FALSE),"-")</f>
        <v>18000</v>
      </c>
      <c r="L733" s="27" t="s">
        <v>4</v>
      </c>
      <c r="M733" s="25">
        <v>3420070009593</v>
      </c>
    </row>
    <row r="734" spans="2:13" s="20" customFormat="1" ht="21" customHeight="1">
      <c r="B734" s="14"/>
      <c r="C734" s="52">
        <v>2902</v>
      </c>
      <c r="D734" s="28" t="s">
        <v>587</v>
      </c>
      <c r="E734" s="22" t="s">
        <v>155</v>
      </c>
      <c r="F734" s="22" t="s">
        <v>2314</v>
      </c>
      <c r="G734" s="23">
        <v>100</v>
      </c>
      <c r="H734" s="23" t="s">
        <v>593</v>
      </c>
      <c r="I734" s="22" t="s">
        <v>600</v>
      </c>
      <c r="J734" s="24">
        <v>15000</v>
      </c>
      <c r="K734" s="188">
        <f>IFERROR(VLOOKUP(一覧[[#This Row],[品番]],'202211価格改定一覧'!B:J,9,FALSE),"-")</f>
        <v>18000</v>
      </c>
      <c r="L734" s="27" t="s">
        <v>4</v>
      </c>
      <c r="M734" s="25">
        <v>3420070009616</v>
      </c>
    </row>
    <row r="735" spans="2:13" s="20" customFormat="1" ht="21" customHeight="1">
      <c r="B735" s="14"/>
      <c r="C735" s="52">
        <v>2903</v>
      </c>
      <c r="D735" s="28" t="s">
        <v>587</v>
      </c>
      <c r="E735" s="22" t="s">
        <v>155</v>
      </c>
      <c r="F735" s="22" t="s">
        <v>2314</v>
      </c>
      <c r="G735" s="23">
        <v>100</v>
      </c>
      <c r="H735" s="23" t="s">
        <v>593</v>
      </c>
      <c r="I735" s="22" t="s">
        <v>603</v>
      </c>
      <c r="J735" s="24">
        <v>15000</v>
      </c>
      <c r="K735" s="188">
        <f>IFERROR(VLOOKUP(一覧[[#This Row],[品番]],'202211価格改定一覧'!B:J,9,FALSE),"-")</f>
        <v>18000</v>
      </c>
      <c r="L735" s="27" t="s">
        <v>4</v>
      </c>
      <c r="M735" s="25">
        <v>3420070009634</v>
      </c>
    </row>
    <row r="736" spans="2:13" s="20" customFormat="1" ht="21" customHeight="1">
      <c r="B736" s="14"/>
      <c r="C736" s="52">
        <v>2904</v>
      </c>
      <c r="D736" s="28" t="s">
        <v>587</v>
      </c>
      <c r="E736" s="22" t="s">
        <v>155</v>
      </c>
      <c r="F736" s="22" t="s">
        <v>2314</v>
      </c>
      <c r="G736" s="23">
        <v>100</v>
      </c>
      <c r="H736" s="23" t="s">
        <v>593</v>
      </c>
      <c r="I736" s="22" t="s">
        <v>604</v>
      </c>
      <c r="J736" s="24">
        <v>15000</v>
      </c>
      <c r="K736" s="188">
        <f>IFERROR(VLOOKUP(一覧[[#This Row],[品番]],'202211価格改定一覧'!B:J,9,FALSE),"-")</f>
        <v>18000</v>
      </c>
      <c r="L736" s="27" t="s">
        <v>4</v>
      </c>
      <c r="M736" s="25">
        <v>3420070009630</v>
      </c>
    </row>
    <row r="737" spans="2:13" s="20" customFormat="1" ht="21" customHeight="1">
      <c r="B737" s="14" t="s">
        <v>2181</v>
      </c>
      <c r="C737" s="52">
        <v>2905</v>
      </c>
      <c r="D737" s="28" t="s">
        <v>587</v>
      </c>
      <c r="E737" s="22" t="s">
        <v>155</v>
      </c>
      <c r="F737" s="22" t="s">
        <v>2314</v>
      </c>
      <c r="G737" s="23">
        <v>100</v>
      </c>
      <c r="H737" s="23" t="s">
        <v>593</v>
      </c>
      <c r="I737" s="22" t="s">
        <v>592</v>
      </c>
      <c r="J737" s="24">
        <v>15000</v>
      </c>
      <c r="K737" s="188" t="str">
        <f>IFERROR(VLOOKUP(一覧[[#This Row],[品番]],'202211価格改定一覧'!B:J,9,FALSE),"-")</f>
        <v>-</v>
      </c>
      <c r="L737" s="27" t="s">
        <v>4</v>
      </c>
      <c r="M737" s="25" t="s">
        <v>39</v>
      </c>
    </row>
    <row r="738" spans="2:13" s="20" customFormat="1" ht="21" customHeight="1">
      <c r="B738" s="14" t="s">
        <v>2187</v>
      </c>
      <c r="C738" s="52">
        <v>2906</v>
      </c>
      <c r="D738" s="28" t="s">
        <v>587</v>
      </c>
      <c r="E738" s="22" t="s">
        <v>155</v>
      </c>
      <c r="F738" s="22" t="s">
        <v>2314</v>
      </c>
      <c r="G738" s="23">
        <v>100</v>
      </c>
      <c r="H738" s="23" t="s">
        <v>593</v>
      </c>
      <c r="I738" s="22" t="s">
        <v>602</v>
      </c>
      <c r="J738" s="24">
        <v>15000</v>
      </c>
      <c r="K738" s="188" t="str">
        <f>IFERROR(VLOOKUP(一覧[[#This Row],[品番]],'202211価格改定一覧'!B:J,9,FALSE),"-")</f>
        <v>-</v>
      </c>
      <c r="L738" s="27" t="s">
        <v>4</v>
      </c>
      <c r="M738" s="25" t="s">
        <v>39</v>
      </c>
    </row>
    <row r="739" spans="2:13" s="20" customFormat="1" ht="21" customHeight="1">
      <c r="B739" s="14"/>
      <c r="C739" s="52">
        <v>2907</v>
      </c>
      <c r="D739" s="28" t="s">
        <v>587</v>
      </c>
      <c r="E739" s="22" t="s">
        <v>155</v>
      </c>
      <c r="F739" s="22" t="s">
        <v>2314</v>
      </c>
      <c r="G739" s="23">
        <v>100</v>
      </c>
      <c r="H739" s="23" t="s">
        <v>593</v>
      </c>
      <c r="I739" s="22" t="s">
        <v>601</v>
      </c>
      <c r="J739" s="24">
        <v>15000</v>
      </c>
      <c r="K739" s="188">
        <f>IFERROR(VLOOKUP(一覧[[#This Row],[品番]],'202211価格改定一覧'!B:J,9,FALSE),"-")</f>
        <v>18000</v>
      </c>
      <c r="L739" s="27" t="s">
        <v>4</v>
      </c>
      <c r="M739" s="25">
        <v>3420070009630</v>
      </c>
    </row>
    <row r="740" spans="2:13" s="20" customFormat="1" ht="21" customHeight="1">
      <c r="B740" s="14" t="s">
        <v>2181</v>
      </c>
      <c r="C740" s="52">
        <v>2908</v>
      </c>
      <c r="D740" s="28" t="s">
        <v>587</v>
      </c>
      <c r="E740" s="22" t="s">
        <v>155</v>
      </c>
      <c r="F740" s="22" t="s">
        <v>2314</v>
      </c>
      <c r="G740" s="23">
        <v>50</v>
      </c>
      <c r="H740" s="23" t="s">
        <v>593</v>
      </c>
      <c r="I740" s="22" t="s">
        <v>596</v>
      </c>
      <c r="J740" s="24">
        <v>15000</v>
      </c>
      <c r="K740" s="188" t="str">
        <f>IFERROR(VLOOKUP(一覧[[#This Row],[品番]],'202211価格改定一覧'!B:J,9,FALSE),"-")</f>
        <v>-</v>
      </c>
      <c r="L740" s="27" t="s">
        <v>4</v>
      </c>
      <c r="M740" s="25" t="s">
        <v>39</v>
      </c>
    </row>
    <row r="741" spans="2:13" s="20" customFormat="1" ht="21" customHeight="1">
      <c r="B741" s="14"/>
      <c r="C741" s="52">
        <v>2909</v>
      </c>
      <c r="D741" s="28" t="s">
        <v>587</v>
      </c>
      <c r="E741" s="22" t="s">
        <v>155</v>
      </c>
      <c r="F741" s="22" t="s">
        <v>2314</v>
      </c>
      <c r="G741" s="23">
        <v>100</v>
      </c>
      <c r="H741" s="23" t="s">
        <v>593</v>
      </c>
      <c r="I741" s="22" t="s">
        <v>605</v>
      </c>
      <c r="J741" s="24">
        <v>15000</v>
      </c>
      <c r="K741" s="188">
        <f>IFERROR(VLOOKUP(一覧[[#This Row],[品番]],'202211価格改定一覧'!B:J,9,FALSE),"-")</f>
        <v>18000</v>
      </c>
      <c r="L741" s="27" t="s">
        <v>4</v>
      </c>
      <c r="M741" s="25">
        <v>3420070009692</v>
      </c>
    </row>
    <row r="742" spans="2:13" s="20" customFormat="1" ht="21" customHeight="1">
      <c r="B742" s="14"/>
      <c r="C742" s="52">
        <v>2910</v>
      </c>
      <c r="D742" s="28" t="s">
        <v>587</v>
      </c>
      <c r="E742" s="22" t="s">
        <v>155</v>
      </c>
      <c r="F742" s="22" t="s">
        <v>2314</v>
      </c>
      <c r="G742" s="23">
        <v>100</v>
      </c>
      <c r="H742" s="23" t="s">
        <v>593</v>
      </c>
      <c r="I742" s="22" t="s">
        <v>606</v>
      </c>
      <c r="J742" s="24">
        <v>15000</v>
      </c>
      <c r="K742" s="188">
        <f>IFERROR(VLOOKUP(一覧[[#This Row],[品番]],'202211価格改定一覧'!B:J,9,FALSE),"-")</f>
        <v>18000</v>
      </c>
      <c r="L742" s="27" t="s">
        <v>4</v>
      </c>
      <c r="M742" s="25">
        <v>3420070010025</v>
      </c>
    </row>
    <row r="743" spans="2:13" s="20" customFormat="1" ht="21" customHeight="1">
      <c r="B743" s="14"/>
      <c r="C743" s="52">
        <v>2911</v>
      </c>
      <c r="D743" s="28" t="s">
        <v>587</v>
      </c>
      <c r="E743" s="22" t="s">
        <v>155</v>
      </c>
      <c r="F743" s="22" t="s">
        <v>2314</v>
      </c>
      <c r="G743" s="23">
        <v>100</v>
      </c>
      <c r="H743" s="23" t="s">
        <v>593</v>
      </c>
      <c r="I743" s="22" t="s">
        <v>597</v>
      </c>
      <c r="J743" s="24">
        <v>15000</v>
      </c>
      <c r="K743" s="188">
        <f>IFERROR(VLOOKUP(一覧[[#This Row],[品番]],'202211価格改定一覧'!B:J,9,FALSE),"-")</f>
        <v>18000</v>
      </c>
      <c r="L743" s="27" t="s">
        <v>4</v>
      </c>
      <c r="M743" s="25">
        <v>3420070010049</v>
      </c>
    </row>
    <row r="744" spans="2:13" s="20" customFormat="1" ht="21" customHeight="1">
      <c r="B744" s="14"/>
      <c r="C744" s="52">
        <v>2912</v>
      </c>
      <c r="D744" s="28" t="s">
        <v>587</v>
      </c>
      <c r="E744" s="22" t="s">
        <v>155</v>
      </c>
      <c r="F744" s="22" t="s">
        <v>262</v>
      </c>
      <c r="G744" s="23">
        <v>100</v>
      </c>
      <c r="H744" s="23" t="s">
        <v>593</v>
      </c>
      <c r="I744" s="22" t="s">
        <v>2432</v>
      </c>
      <c r="J744" s="24">
        <v>15000</v>
      </c>
      <c r="K744" s="188">
        <f>IFERROR(VLOOKUP(一覧[[#This Row],[品番]],'202211価格改定一覧'!B:J,9,FALSE),"-")</f>
        <v>18000</v>
      </c>
      <c r="L744" s="27" t="s">
        <v>4</v>
      </c>
      <c r="M744" s="25">
        <v>3420070010148</v>
      </c>
    </row>
    <row r="745" spans="2:13" s="20" customFormat="1" ht="21" customHeight="1">
      <c r="B745" s="14"/>
      <c r="C745" s="74">
        <v>2930</v>
      </c>
      <c r="D745" s="28" t="s">
        <v>587</v>
      </c>
      <c r="E745" s="22" t="s">
        <v>155</v>
      </c>
      <c r="F745" s="22" t="s">
        <v>588</v>
      </c>
      <c r="G745" s="23">
        <v>200</v>
      </c>
      <c r="H745" s="23" t="s">
        <v>589</v>
      </c>
      <c r="I745" s="22" t="s">
        <v>2431</v>
      </c>
      <c r="J745" s="24">
        <v>6800</v>
      </c>
      <c r="K745" s="188" t="str">
        <f>IFERROR(VLOOKUP(一覧[[#This Row],[品番]],'202211価格改定一覧'!B:J,9,FALSE),"-")</f>
        <v>-</v>
      </c>
      <c r="L745" s="27" t="s">
        <v>4</v>
      </c>
      <c r="M745" s="25">
        <v>3420070009333</v>
      </c>
    </row>
    <row r="746" spans="2:13" s="20" customFormat="1" ht="21" customHeight="1">
      <c r="B746" s="14"/>
      <c r="C746" s="52">
        <v>2931</v>
      </c>
      <c r="D746" s="28" t="s">
        <v>587</v>
      </c>
      <c r="E746" s="22" t="s">
        <v>155</v>
      </c>
      <c r="F746" s="22" t="s">
        <v>588</v>
      </c>
      <c r="G746" s="23">
        <v>200</v>
      </c>
      <c r="H746" s="23" t="s">
        <v>589</v>
      </c>
      <c r="I746" s="22" t="s">
        <v>590</v>
      </c>
      <c r="J746" s="24">
        <v>6800</v>
      </c>
      <c r="K746" s="188" t="str">
        <f>IFERROR(VLOOKUP(一覧[[#This Row],[品番]],'202211価格改定一覧'!B:J,9,FALSE),"-")</f>
        <v>-</v>
      </c>
      <c r="L746" s="27" t="s">
        <v>4</v>
      </c>
      <c r="M746" s="25">
        <v>3420070009340</v>
      </c>
    </row>
    <row r="747" spans="2:13" s="20" customFormat="1" ht="21" customHeight="1">
      <c r="B747" s="14"/>
      <c r="C747" s="52">
        <v>2932</v>
      </c>
      <c r="D747" s="28" t="s">
        <v>587</v>
      </c>
      <c r="E747" s="22" t="s">
        <v>155</v>
      </c>
      <c r="F747" s="22" t="s">
        <v>588</v>
      </c>
      <c r="G747" s="23">
        <v>200</v>
      </c>
      <c r="H747" s="23" t="s">
        <v>589</v>
      </c>
      <c r="I747" s="22" t="s">
        <v>591</v>
      </c>
      <c r="J747" s="24">
        <v>6800</v>
      </c>
      <c r="K747" s="188" t="str">
        <f>IFERROR(VLOOKUP(一覧[[#This Row],[品番]],'202211価格改定一覧'!B:J,9,FALSE),"-")</f>
        <v>-</v>
      </c>
      <c r="L747" s="27" t="s">
        <v>4</v>
      </c>
      <c r="M747" s="25">
        <v>3420070009357</v>
      </c>
    </row>
    <row r="748" spans="2:13" s="20" customFormat="1" ht="21" customHeight="1">
      <c r="B748" s="14" t="s">
        <v>2187</v>
      </c>
      <c r="C748" s="52">
        <v>3001</v>
      </c>
      <c r="D748" s="28" t="s">
        <v>700</v>
      </c>
      <c r="E748" s="22" t="s">
        <v>720</v>
      </c>
      <c r="F748" s="22" t="s">
        <v>1861</v>
      </c>
      <c r="G748" s="23">
        <v>100</v>
      </c>
      <c r="H748" s="23" t="s">
        <v>1862</v>
      </c>
      <c r="I748" s="22" t="s">
        <v>721</v>
      </c>
      <c r="J748" s="24">
        <v>600</v>
      </c>
      <c r="K748" s="188" t="str">
        <f>IFERROR(VLOOKUP(一覧[[#This Row],[品番]],'202211価格改定一覧'!B:J,9,FALSE),"-")</f>
        <v>-</v>
      </c>
      <c r="L748" s="27"/>
      <c r="M748" s="25">
        <v>4994228024077</v>
      </c>
    </row>
    <row r="749" spans="2:13" s="20" customFormat="1" ht="21" customHeight="1">
      <c r="B749" s="14" t="s">
        <v>2187</v>
      </c>
      <c r="C749" s="52">
        <v>3002</v>
      </c>
      <c r="D749" s="28" t="s">
        <v>700</v>
      </c>
      <c r="E749" s="22" t="s">
        <v>720</v>
      </c>
      <c r="F749" s="22" t="s">
        <v>1861</v>
      </c>
      <c r="G749" s="23">
        <v>100</v>
      </c>
      <c r="H749" s="23" t="s">
        <v>1894</v>
      </c>
      <c r="I749" s="22" t="s">
        <v>722</v>
      </c>
      <c r="J749" s="24">
        <v>600</v>
      </c>
      <c r="K749" s="188" t="str">
        <f>IFERROR(VLOOKUP(一覧[[#This Row],[品番]],'202211価格改定一覧'!B:J,9,FALSE),"-")</f>
        <v>-</v>
      </c>
      <c r="L749" s="27"/>
      <c r="M749" s="25">
        <v>4994228024084</v>
      </c>
    </row>
    <row r="750" spans="2:13" s="20" customFormat="1" ht="21" customHeight="1">
      <c r="B750" s="14" t="s">
        <v>2187</v>
      </c>
      <c r="C750" s="52">
        <v>3003</v>
      </c>
      <c r="D750" s="28" t="s">
        <v>700</v>
      </c>
      <c r="E750" s="22" t="s">
        <v>720</v>
      </c>
      <c r="F750" s="22" t="s">
        <v>1860</v>
      </c>
      <c r="G750" s="23">
        <v>100</v>
      </c>
      <c r="H750" s="23" t="s">
        <v>1862</v>
      </c>
      <c r="I750" s="22" t="s">
        <v>723</v>
      </c>
      <c r="J750" s="24">
        <v>600</v>
      </c>
      <c r="K750" s="188" t="str">
        <f>IFERROR(VLOOKUP(一覧[[#This Row],[品番]],'202211価格改定一覧'!B:J,9,FALSE),"-")</f>
        <v>-</v>
      </c>
      <c r="L750" s="27"/>
      <c r="M750" s="25">
        <v>4994228024091</v>
      </c>
    </row>
    <row r="751" spans="2:13" s="20" customFormat="1" ht="21" customHeight="1">
      <c r="B751" s="14" t="s">
        <v>2181</v>
      </c>
      <c r="C751" s="52">
        <v>3004</v>
      </c>
      <c r="D751" s="28" t="s">
        <v>700</v>
      </c>
      <c r="E751" s="22" t="s">
        <v>720</v>
      </c>
      <c r="F751" s="22" t="s">
        <v>626</v>
      </c>
      <c r="G751" s="23">
        <v>400</v>
      </c>
      <c r="H751" s="23" t="s">
        <v>589</v>
      </c>
      <c r="I751" s="22" t="s">
        <v>721</v>
      </c>
      <c r="J751" s="24">
        <v>2000</v>
      </c>
      <c r="K751" s="188" t="str">
        <f>IFERROR(VLOOKUP(一覧[[#This Row],[品番]],'202211価格改定一覧'!B:J,9,FALSE),"-")</f>
        <v>-</v>
      </c>
      <c r="L751" s="27" t="s">
        <v>4</v>
      </c>
      <c r="M751" s="25">
        <v>4994228024107</v>
      </c>
    </row>
    <row r="752" spans="2:13" s="20" customFormat="1" ht="21" customHeight="1">
      <c r="B752" s="14" t="s">
        <v>2189</v>
      </c>
      <c r="C752" s="52">
        <v>3005</v>
      </c>
      <c r="D752" s="28" t="s">
        <v>700</v>
      </c>
      <c r="E752" s="22" t="s">
        <v>720</v>
      </c>
      <c r="F752" s="22" t="s">
        <v>626</v>
      </c>
      <c r="G752" s="23">
        <v>400</v>
      </c>
      <c r="H752" s="23" t="s">
        <v>589</v>
      </c>
      <c r="I752" s="22" t="s">
        <v>722</v>
      </c>
      <c r="J752" s="24">
        <v>2000</v>
      </c>
      <c r="K752" s="188" t="str">
        <f>IFERROR(VLOOKUP(一覧[[#This Row],[品番]],'202211価格改定一覧'!B:J,9,FALSE),"-")</f>
        <v>-</v>
      </c>
      <c r="L752" s="27" t="s">
        <v>4</v>
      </c>
      <c r="M752" s="25">
        <v>4994228024114</v>
      </c>
    </row>
    <row r="753" spans="2:13" s="20" customFormat="1" ht="21" customHeight="1">
      <c r="B753" s="14" t="s">
        <v>2187</v>
      </c>
      <c r="C753" s="52">
        <v>3006</v>
      </c>
      <c r="D753" s="28" t="s">
        <v>700</v>
      </c>
      <c r="E753" s="22" t="s">
        <v>720</v>
      </c>
      <c r="F753" s="22" t="s">
        <v>626</v>
      </c>
      <c r="G753" s="23">
        <v>400</v>
      </c>
      <c r="H753" s="23" t="s">
        <v>589</v>
      </c>
      <c r="I753" s="22" t="s">
        <v>723</v>
      </c>
      <c r="J753" s="24">
        <v>2000</v>
      </c>
      <c r="K753" s="188" t="str">
        <f>IFERROR(VLOOKUP(一覧[[#This Row],[品番]],'202211価格改定一覧'!B:J,9,FALSE),"-")</f>
        <v>-</v>
      </c>
      <c r="L753" s="27" t="s">
        <v>4</v>
      </c>
      <c r="M753" s="25">
        <v>4994228024121</v>
      </c>
    </row>
    <row r="754" spans="2:13" s="20" customFormat="1" ht="21" customHeight="1">
      <c r="B754" s="14" t="s">
        <v>226</v>
      </c>
      <c r="C754" s="52">
        <v>3010</v>
      </c>
      <c r="D754" s="28" t="s">
        <v>700</v>
      </c>
      <c r="E754" s="22" t="s">
        <v>720</v>
      </c>
      <c r="F754" s="22" t="s">
        <v>224</v>
      </c>
      <c r="G754" s="23">
        <v>30</v>
      </c>
      <c r="H754" s="23" t="s">
        <v>593</v>
      </c>
      <c r="I754" s="22" t="s">
        <v>721</v>
      </c>
      <c r="J754" s="24">
        <v>1200</v>
      </c>
      <c r="K754" s="188" t="str">
        <f>IFERROR(VLOOKUP(一覧[[#This Row],[品番]],'202211価格改定一覧'!B:J,9,FALSE),"-")</f>
        <v>-</v>
      </c>
      <c r="L754" s="27" t="s">
        <v>4</v>
      </c>
      <c r="M754" s="25">
        <v>4994228024169</v>
      </c>
    </row>
    <row r="755" spans="2:13" s="20" customFormat="1" ht="21" customHeight="1">
      <c r="B755" s="14" t="s">
        <v>2576</v>
      </c>
      <c r="C755" s="52">
        <v>3011</v>
      </c>
      <c r="D755" s="28" t="s">
        <v>700</v>
      </c>
      <c r="E755" s="22" t="s">
        <v>720</v>
      </c>
      <c r="F755" s="22" t="s">
        <v>224</v>
      </c>
      <c r="G755" s="23">
        <v>30</v>
      </c>
      <c r="H755" s="23" t="s">
        <v>593</v>
      </c>
      <c r="I755" s="22" t="s">
        <v>722</v>
      </c>
      <c r="J755" s="24">
        <v>1200</v>
      </c>
      <c r="K755" s="188" t="str">
        <f>IFERROR(VLOOKUP(一覧[[#This Row],[品番]],'202211価格改定一覧'!B:J,9,FALSE),"-")</f>
        <v>-</v>
      </c>
      <c r="L755" s="27" t="s">
        <v>4</v>
      </c>
      <c r="M755" s="25">
        <v>4994228024176</v>
      </c>
    </row>
    <row r="756" spans="2:13" s="20" customFormat="1" ht="21" customHeight="1">
      <c r="B756" s="14" t="s">
        <v>2187</v>
      </c>
      <c r="C756" s="52">
        <v>3012</v>
      </c>
      <c r="D756" s="28" t="s">
        <v>700</v>
      </c>
      <c r="E756" s="22" t="s">
        <v>720</v>
      </c>
      <c r="F756" s="22" t="s">
        <v>224</v>
      </c>
      <c r="G756" s="23">
        <v>30</v>
      </c>
      <c r="H756" s="23" t="s">
        <v>593</v>
      </c>
      <c r="I756" s="22" t="s">
        <v>723</v>
      </c>
      <c r="J756" s="24">
        <v>1200</v>
      </c>
      <c r="K756" s="188" t="str">
        <f>IFERROR(VLOOKUP(一覧[[#This Row],[品番]],'202211価格改定一覧'!B:J,9,FALSE),"-")</f>
        <v>-</v>
      </c>
      <c r="L756" s="27" t="s">
        <v>4</v>
      </c>
      <c r="M756" s="25">
        <v>4994228024183</v>
      </c>
    </row>
    <row r="757" spans="2:13" s="20" customFormat="1" ht="21" customHeight="1">
      <c r="B757" s="100"/>
      <c r="C757" s="115">
        <v>3013</v>
      </c>
      <c r="D757" s="116" t="s">
        <v>700</v>
      </c>
      <c r="E757" s="110" t="s">
        <v>720</v>
      </c>
      <c r="F757" s="110" t="s">
        <v>633</v>
      </c>
      <c r="G757" s="117">
        <v>50</v>
      </c>
      <c r="H757" s="117" t="s">
        <v>593</v>
      </c>
      <c r="I757" s="110" t="s">
        <v>721</v>
      </c>
      <c r="J757" s="118">
        <v>3800</v>
      </c>
      <c r="K757" s="188" t="str">
        <f>IFERROR(VLOOKUP(一覧[[#This Row],[品番]],'202211価格改定一覧'!B:J,9,FALSE),"-")</f>
        <v>-</v>
      </c>
      <c r="L757" s="119" t="s">
        <v>4</v>
      </c>
      <c r="M757" s="120">
        <v>4994228024190</v>
      </c>
    </row>
    <row r="758" spans="2:13" s="20" customFormat="1" ht="21" customHeight="1">
      <c r="B758" s="14" t="s">
        <v>2187</v>
      </c>
      <c r="C758" s="74">
        <v>3014</v>
      </c>
      <c r="D758" s="28" t="s">
        <v>700</v>
      </c>
      <c r="E758" s="22" t="s">
        <v>720</v>
      </c>
      <c r="F758" s="22" t="s">
        <v>633</v>
      </c>
      <c r="G758" s="23">
        <v>50</v>
      </c>
      <c r="H758" s="23" t="s">
        <v>593</v>
      </c>
      <c r="I758" s="22" t="s">
        <v>722</v>
      </c>
      <c r="J758" s="24">
        <v>3800</v>
      </c>
      <c r="K758" s="188" t="str">
        <f>IFERROR(VLOOKUP(一覧[[#This Row],[品番]],'202211価格改定一覧'!B:J,9,FALSE),"-")</f>
        <v>-</v>
      </c>
      <c r="L758" s="27" t="s">
        <v>4</v>
      </c>
      <c r="M758" s="25">
        <v>4994228024206</v>
      </c>
    </row>
    <row r="759" spans="2:13" s="20" customFormat="1" ht="21" customHeight="1">
      <c r="B759" s="14" t="s">
        <v>2187</v>
      </c>
      <c r="C759" s="52">
        <v>3015</v>
      </c>
      <c r="D759" s="28" t="s">
        <v>700</v>
      </c>
      <c r="E759" s="22" t="s">
        <v>720</v>
      </c>
      <c r="F759" s="22" t="s">
        <v>633</v>
      </c>
      <c r="G759" s="23">
        <v>50</v>
      </c>
      <c r="H759" s="23" t="s">
        <v>593</v>
      </c>
      <c r="I759" s="22" t="s">
        <v>723</v>
      </c>
      <c r="J759" s="24">
        <v>3800</v>
      </c>
      <c r="K759" s="188" t="str">
        <f>IFERROR(VLOOKUP(一覧[[#This Row],[品番]],'202211価格改定一覧'!B:J,9,FALSE),"-")</f>
        <v>-</v>
      </c>
      <c r="L759" s="27" t="s">
        <v>4</v>
      </c>
      <c r="M759" s="25">
        <v>4994228024213</v>
      </c>
    </row>
    <row r="760" spans="2:13" s="20" customFormat="1" ht="21" customHeight="1">
      <c r="B760" s="14" t="s">
        <v>2187</v>
      </c>
      <c r="C760" s="52">
        <v>3016</v>
      </c>
      <c r="D760" s="28" t="s">
        <v>700</v>
      </c>
      <c r="E760" s="22" t="s">
        <v>720</v>
      </c>
      <c r="F760" s="22" t="s">
        <v>161</v>
      </c>
      <c r="G760" s="23">
        <v>100</v>
      </c>
      <c r="H760" s="23" t="s">
        <v>593</v>
      </c>
      <c r="I760" s="22" t="s">
        <v>721</v>
      </c>
      <c r="J760" s="24">
        <v>2000</v>
      </c>
      <c r="K760" s="188" t="str">
        <f>IFERROR(VLOOKUP(一覧[[#This Row],[品番]],'202211価格改定一覧'!B:J,9,FALSE),"-")</f>
        <v>-</v>
      </c>
      <c r="L760" s="27" t="s">
        <v>4</v>
      </c>
      <c r="M760" s="25">
        <v>4994228024220</v>
      </c>
    </row>
    <row r="761" spans="2:13" s="20" customFormat="1" ht="21" customHeight="1">
      <c r="B761" s="14" t="s">
        <v>2322</v>
      </c>
      <c r="C761" s="52">
        <v>3017</v>
      </c>
      <c r="D761" s="28" t="s">
        <v>700</v>
      </c>
      <c r="E761" s="22" t="s">
        <v>720</v>
      </c>
      <c r="F761" s="22" t="s">
        <v>161</v>
      </c>
      <c r="G761" s="23">
        <v>100</v>
      </c>
      <c r="H761" s="23" t="s">
        <v>593</v>
      </c>
      <c r="I761" s="22" t="s">
        <v>722</v>
      </c>
      <c r="J761" s="24">
        <v>2000</v>
      </c>
      <c r="K761" s="188" t="str">
        <f>IFERROR(VLOOKUP(一覧[[#This Row],[品番]],'202211価格改定一覧'!B:J,9,FALSE),"-")</f>
        <v>-</v>
      </c>
      <c r="L761" s="27" t="s">
        <v>4</v>
      </c>
      <c r="M761" s="25">
        <v>4994228024237</v>
      </c>
    </row>
    <row r="762" spans="2:13" s="20" customFormat="1" ht="21" customHeight="1">
      <c r="B762" s="14" t="s">
        <v>2187</v>
      </c>
      <c r="C762" s="52">
        <v>3018</v>
      </c>
      <c r="D762" s="28" t="s">
        <v>700</v>
      </c>
      <c r="E762" s="22" t="s">
        <v>720</v>
      </c>
      <c r="F762" s="22" t="s">
        <v>161</v>
      </c>
      <c r="G762" s="23">
        <v>100</v>
      </c>
      <c r="H762" s="23" t="s">
        <v>593</v>
      </c>
      <c r="I762" s="22" t="s">
        <v>723</v>
      </c>
      <c r="J762" s="24">
        <v>2000</v>
      </c>
      <c r="K762" s="188" t="str">
        <f>IFERROR(VLOOKUP(一覧[[#This Row],[品番]],'202211価格改定一覧'!B:J,9,FALSE),"-")</f>
        <v>-</v>
      </c>
      <c r="L762" s="27"/>
      <c r="M762" s="25">
        <v>4994228024244</v>
      </c>
    </row>
    <row r="763" spans="2:13" s="20" customFormat="1" ht="21" customHeight="1">
      <c r="B763" s="14" t="s">
        <v>2577</v>
      </c>
      <c r="C763" s="52">
        <v>3022</v>
      </c>
      <c r="D763" s="28" t="s">
        <v>700</v>
      </c>
      <c r="E763" s="22" t="s">
        <v>720</v>
      </c>
      <c r="F763" s="22" t="s">
        <v>618</v>
      </c>
      <c r="G763" s="23">
        <v>200</v>
      </c>
      <c r="H763" s="23" t="s">
        <v>593</v>
      </c>
      <c r="I763" s="22" t="s">
        <v>721</v>
      </c>
      <c r="J763" s="24">
        <v>3800</v>
      </c>
      <c r="K763" s="188" t="str">
        <f>IFERROR(VLOOKUP(一覧[[#This Row],[品番]],'202211価格改定一覧'!B:J,9,FALSE),"-")</f>
        <v>-</v>
      </c>
      <c r="L763" s="27" t="s">
        <v>4</v>
      </c>
      <c r="M763" s="25">
        <v>4994228024282</v>
      </c>
    </row>
    <row r="764" spans="2:13" s="20" customFormat="1" ht="21" customHeight="1">
      <c r="B764" s="14" t="s">
        <v>2187</v>
      </c>
      <c r="C764" s="52">
        <v>3023</v>
      </c>
      <c r="D764" s="28" t="s">
        <v>700</v>
      </c>
      <c r="E764" s="22" t="s">
        <v>720</v>
      </c>
      <c r="F764" s="22" t="s">
        <v>618</v>
      </c>
      <c r="G764" s="23">
        <v>200</v>
      </c>
      <c r="H764" s="23" t="s">
        <v>593</v>
      </c>
      <c r="I764" s="22" t="s">
        <v>722</v>
      </c>
      <c r="J764" s="24">
        <v>3800</v>
      </c>
      <c r="K764" s="188" t="str">
        <f>IFERROR(VLOOKUP(一覧[[#This Row],[品番]],'202211価格改定一覧'!B:J,9,FALSE),"-")</f>
        <v>-</v>
      </c>
      <c r="L764" s="27" t="s">
        <v>4</v>
      </c>
      <c r="M764" s="25">
        <v>4994228024299</v>
      </c>
    </row>
    <row r="765" spans="2:13" s="20" customFormat="1" ht="21" customHeight="1">
      <c r="B765" s="14" t="s">
        <v>2333</v>
      </c>
      <c r="C765" s="52">
        <v>3024</v>
      </c>
      <c r="D765" s="28" t="s">
        <v>700</v>
      </c>
      <c r="E765" s="22" t="s">
        <v>720</v>
      </c>
      <c r="F765" s="22" t="s">
        <v>618</v>
      </c>
      <c r="G765" s="23">
        <v>200</v>
      </c>
      <c r="H765" s="23" t="s">
        <v>593</v>
      </c>
      <c r="I765" s="22" t="s">
        <v>723</v>
      </c>
      <c r="J765" s="24">
        <v>3800</v>
      </c>
      <c r="K765" s="188" t="str">
        <f>IFERROR(VLOOKUP(一覧[[#This Row],[品番]],'202211価格改定一覧'!B:J,9,FALSE),"-")</f>
        <v>-</v>
      </c>
      <c r="L765" s="27" t="s">
        <v>4</v>
      </c>
      <c r="M765" s="25">
        <v>4994228024305</v>
      </c>
    </row>
    <row r="766" spans="2:13" s="20" customFormat="1" ht="21" customHeight="1">
      <c r="B766" s="14"/>
      <c r="C766" s="52">
        <v>3030</v>
      </c>
      <c r="D766" s="28" t="s">
        <v>700</v>
      </c>
      <c r="E766" s="22" t="s">
        <v>728</v>
      </c>
      <c r="F766" s="22" t="s">
        <v>728</v>
      </c>
      <c r="G766" s="23">
        <v>50</v>
      </c>
      <c r="H766" s="23" t="s">
        <v>593</v>
      </c>
      <c r="I766" s="22" t="s">
        <v>729</v>
      </c>
      <c r="J766" s="24">
        <v>800</v>
      </c>
      <c r="K766" s="188" t="str">
        <f>IFERROR(VLOOKUP(一覧[[#This Row],[品番]],'202211価格改定一覧'!B:J,9,FALSE),"-")</f>
        <v>-</v>
      </c>
      <c r="L766" s="27" t="s">
        <v>4</v>
      </c>
      <c r="M766" s="25">
        <v>4994228027511</v>
      </c>
    </row>
    <row r="767" spans="2:13" s="20" customFormat="1" ht="21" customHeight="1">
      <c r="B767" s="14"/>
      <c r="C767" s="52">
        <v>3130</v>
      </c>
      <c r="D767" s="28" t="s">
        <v>700</v>
      </c>
      <c r="E767" s="22" t="s">
        <v>701</v>
      </c>
      <c r="F767" s="22" t="s">
        <v>702</v>
      </c>
      <c r="G767" s="23">
        <v>15</v>
      </c>
      <c r="H767" s="23" t="s">
        <v>593</v>
      </c>
      <c r="I767" s="22" t="s">
        <v>406</v>
      </c>
      <c r="J767" s="24">
        <v>900</v>
      </c>
      <c r="K767" s="188" t="str">
        <f>IFERROR(VLOOKUP(一覧[[#This Row],[品番]],'202211価格改定一覧'!B:J,9,FALSE),"-")</f>
        <v>-</v>
      </c>
      <c r="L767" s="27" t="s">
        <v>4</v>
      </c>
      <c r="M767" s="25">
        <v>4994228028976</v>
      </c>
    </row>
    <row r="768" spans="2:13" s="20" customFormat="1" ht="21" customHeight="1">
      <c r="B768" s="14"/>
      <c r="C768" s="52">
        <v>3131</v>
      </c>
      <c r="D768" s="28" t="s">
        <v>700</v>
      </c>
      <c r="E768" s="22" t="s">
        <v>701</v>
      </c>
      <c r="F768" s="22" t="s">
        <v>702</v>
      </c>
      <c r="G768" s="23">
        <v>15</v>
      </c>
      <c r="H768" s="23" t="s">
        <v>593</v>
      </c>
      <c r="I768" s="22" t="s">
        <v>703</v>
      </c>
      <c r="J768" s="24">
        <v>900</v>
      </c>
      <c r="K768" s="188" t="str">
        <f>IFERROR(VLOOKUP(一覧[[#This Row],[品番]],'202211価格改定一覧'!B:J,9,FALSE),"-")</f>
        <v>-</v>
      </c>
      <c r="L768" s="27" t="s">
        <v>4</v>
      </c>
      <c r="M768" s="25">
        <v>4994228028983</v>
      </c>
    </row>
    <row r="769" spans="2:13" s="20" customFormat="1" ht="21" customHeight="1">
      <c r="B769" s="14"/>
      <c r="C769" s="52">
        <v>3132</v>
      </c>
      <c r="D769" s="28" t="s">
        <v>700</v>
      </c>
      <c r="E769" s="22" t="s">
        <v>701</v>
      </c>
      <c r="F769" s="22" t="s">
        <v>702</v>
      </c>
      <c r="G769" s="23">
        <v>15</v>
      </c>
      <c r="H769" s="23" t="s">
        <v>593</v>
      </c>
      <c r="I769" s="22" t="s">
        <v>704</v>
      </c>
      <c r="J769" s="24">
        <v>900</v>
      </c>
      <c r="K769" s="188" t="str">
        <f>IFERROR(VLOOKUP(一覧[[#This Row],[品番]],'202211価格改定一覧'!B:J,9,FALSE),"-")</f>
        <v>-</v>
      </c>
      <c r="L769" s="27" t="s">
        <v>4</v>
      </c>
      <c r="M769" s="25">
        <v>4994228028990</v>
      </c>
    </row>
    <row r="770" spans="2:13" s="20" customFormat="1" ht="21" customHeight="1">
      <c r="B770" s="14" t="s">
        <v>2187</v>
      </c>
      <c r="C770" s="52">
        <v>3133</v>
      </c>
      <c r="D770" s="28" t="s">
        <v>700</v>
      </c>
      <c r="E770" s="22" t="s">
        <v>701</v>
      </c>
      <c r="F770" s="22" t="s">
        <v>702</v>
      </c>
      <c r="G770" s="23">
        <v>15</v>
      </c>
      <c r="H770" s="23" t="s">
        <v>593</v>
      </c>
      <c r="I770" s="22" t="s">
        <v>402</v>
      </c>
      <c r="J770" s="24">
        <v>900</v>
      </c>
      <c r="K770" s="188" t="str">
        <f>IFERROR(VLOOKUP(一覧[[#This Row],[品番]],'202211価格改定一覧'!B:J,9,FALSE),"-")</f>
        <v>-</v>
      </c>
      <c r="L770" s="27" t="s">
        <v>4</v>
      </c>
      <c r="M770" s="25">
        <v>4994228029003</v>
      </c>
    </row>
    <row r="771" spans="2:13" s="20" customFormat="1" ht="21" customHeight="1">
      <c r="B771" s="14" t="s">
        <v>2187</v>
      </c>
      <c r="C771" s="52">
        <v>3134</v>
      </c>
      <c r="D771" s="28" t="s">
        <v>700</v>
      </c>
      <c r="E771" s="22" t="s">
        <v>701</v>
      </c>
      <c r="F771" s="22" t="s">
        <v>702</v>
      </c>
      <c r="G771" s="23">
        <v>15</v>
      </c>
      <c r="H771" s="23" t="s">
        <v>593</v>
      </c>
      <c r="I771" s="22" t="s">
        <v>404</v>
      </c>
      <c r="J771" s="24">
        <v>900</v>
      </c>
      <c r="K771" s="188" t="str">
        <f>IFERROR(VLOOKUP(一覧[[#This Row],[品番]],'202211価格改定一覧'!B:J,9,FALSE),"-")</f>
        <v>-</v>
      </c>
      <c r="L771" s="27" t="s">
        <v>4</v>
      </c>
      <c r="M771" s="25">
        <v>4994228029010</v>
      </c>
    </row>
    <row r="772" spans="2:13" s="20" customFormat="1" ht="21" customHeight="1">
      <c r="B772" s="14" t="s">
        <v>2181</v>
      </c>
      <c r="C772" s="52">
        <v>3135</v>
      </c>
      <c r="D772" s="28" t="s">
        <v>700</v>
      </c>
      <c r="E772" s="22" t="s">
        <v>701</v>
      </c>
      <c r="F772" s="22" t="s">
        <v>702</v>
      </c>
      <c r="G772" s="23">
        <v>15</v>
      </c>
      <c r="H772" s="23" t="s">
        <v>593</v>
      </c>
      <c r="I772" s="22" t="s">
        <v>1895</v>
      </c>
      <c r="J772" s="24">
        <v>900</v>
      </c>
      <c r="K772" s="188" t="str">
        <f>IFERROR(VLOOKUP(一覧[[#This Row],[品番]],'202211価格改定一覧'!B:J,9,FALSE),"-")</f>
        <v>-</v>
      </c>
      <c r="L772" s="27" t="s">
        <v>4</v>
      </c>
      <c r="M772" s="25">
        <v>4994228029027</v>
      </c>
    </row>
    <row r="773" spans="2:13" s="20" customFormat="1" ht="21" customHeight="1">
      <c r="B773" s="14" t="s">
        <v>2187</v>
      </c>
      <c r="C773" s="52">
        <v>3136</v>
      </c>
      <c r="D773" s="28" t="s">
        <v>700</v>
      </c>
      <c r="E773" s="22" t="s">
        <v>701</v>
      </c>
      <c r="F773" s="22" t="s">
        <v>702</v>
      </c>
      <c r="G773" s="23">
        <v>15</v>
      </c>
      <c r="H773" s="23" t="s">
        <v>593</v>
      </c>
      <c r="I773" s="22" t="s">
        <v>1896</v>
      </c>
      <c r="J773" s="24">
        <v>900</v>
      </c>
      <c r="K773" s="188" t="str">
        <f>IFERROR(VLOOKUP(一覧[[#This Row],[品番]],'202211価格改定一覧'!B:J,9,FALSE),"-")</f>
        <v>-</v>
      </c>
      <c r="L773" s="27" t="s">
        <v>4</v>
      </c>
      <c r="M773" s="25">
        <v>4994228029034</v>
      </c>
    </row>
    <row r="774" spans="2:13" s="20" customFormat="1" ht="21" customHeight="1">
      <c r="B774" s="14" t="s">
        <v>2187</v>
      </c>
      <c r="C774" s="52">
        <v>3137</v>
      </c>
      <c r="D774" s="28" t="s">
        <v>700</v>
      </c>
      <c r="E774" s="22" t="s">
        <v>701</v>
      </c>
      <c r="F774" s="22" t="s">
        <v>702</v>
      </c>
      <c r="G774" s="23">
        <v>15</v>
      </c>
      <c r="H774" s="23" t="s">
        <v>593</v>
      </c>
      <c r="I774" s="22" t="s">
        <v>705</v>
      </c>
      <c r="J774" s="24">
        <v>900</v>
      </c>
      <c r="K774" s="188" t="str">
        <f>IFERROR(VLOOKUP(一覧[[#This Row],[品番]],'202211価格改定一覧'!B:J,9,FALSE),"-")</f>
        <v>-</v>
      </c>
      <c r="L774" s="27" t="s">
        <v>4</v>
      </c>
      <c r="M774" s="25">
        <v>4994228029041</v>
      </c>
    </row>
    <row r="775" spans="2:13" s="20" customFormat="1" ht="21" customHeight="1">
      <c r="B775" s="14"/>
      <c r="C775" s="52">
        <v>3138</v>
      </c>
      <c r="D775" s="28" t="s">
        <v>700</v>
      </c>
      <c r="E775" s="22" t="s">
        <v>701</v>
      </c>
      <c r="F775" s="22" t="s">
        <v>702</v>
      </c>
      <c r="G775" s="23">
        <v>15</v>
      </c>
      <c r="H775" s="23" t="s">
        <v>593</v>
      </c>
      <c r="I775" s="22" t="s">
        <v>407</v>
      </c>
      <c r="J775" s="24">
        <v>900</v>
      </c>
      <c r="K775" s="188" t="str">
        <f>IFERROR(VLOOKUP(一覧[[#This Row],[品番]],'202211価格改定一覧'!B:J,9,FALSE),"-")</f>
        <v>-</v>
      </c>
      <c r="L775" s="27" t="s">
        <v>4</v>
      </c>
      <c r="M775" s="25">
        <v>4994228029058</v>
      </c>
    </row>
    <row r="776" spans="2:13" s="20" customFormat="1" ht="21" customHeight="1">
      <c r="B776" s="14" t="s">
        <v>2187</v>
      </c>
      <c r="C776" s="52">
        <v>3139</v>
      </c>
      <c r="D776" s="28" t="s">
        <v>700</v>
      </c>
      <c r="E776" s="22" t="s">
        <v>701</v>
      </c>
      <c r="F776" s="22" t="s">
        <v>702</v>
      </c>
      <c r="G776" s="23">
        <v>15</v>
      </c>
      <c r="H776" s="23" t="s">
        <v>593</v>
      </c>
      <c r="I776" s="22" t="s">
        <v>1897</v>
      </c>
      <c r="J776" s="24">
        <v>900</v>
      </c>
      <c r="K776" s="188" t="str">
        <f>IFERROR(VLOOKUP(一覧[[#This Row],[品番]],'202211価格改定一覧'!B:J,9,FALSE),"-")</f>
        <v>-</v>
      </c>
      <c r="L776" s="27" t="s">
        <v>4</v>
      </c>
      <c r="M776" s="25">
        <v>4994228029065</v>
      </c>
    </row>
    <row r="777" spans="2:13" s="20" customFormat="1" ht="21" customHeight="1">
      <c r="B777" s="14"/>
      <c r="C777" s="52">
        <v>3140</v>
      </c>
      <c r="D777" s="28" t="s">
        <v>700</v>
      </c>
      <c r="E777" s="22" t="s">
        <v>701</v>
      </c>
      <c r="F777" s="22" t="s">
        <v>702</v>
      </c>
      <c r="G777" s="23">
        <v>15</v>
      </c>
      <c r="H777" s="23" t="s">
        <v>593</v>
      </c>
      <c r="I777" s="22" t="s">
        <v>410</v>
      </c>
      <c r="J777" s="24">
        <v>900</v>
      </c>
      <c r="K777" s="188" t="str">
        <f>IFERROR(VLOOKUP(一覧[[#This Row],[品番]],'202211価格改定一覧'!B:J,9,FALSE),"-")</f>
        <v>-</v>
      </c>
      <c r="L777" s="27" t="s">
        <v>4</v>
      </c>
      <c r="M777" s="25">
        <v>4994228029072</v>
      </c>
    </row>
    <row r="778" spans="2:13" s="20" customFormat="1" ht="21" customHeight="1">
      <c r="B778" s="14"/>
      <c r="C778" s="52">
        <v>3141</v>
      </c>
      <c r="D778" s="28" t="s">
        <v>700</v>
      </c>
      <c r="E778" s="22" t="s">
        <v>701</v>
      </c>
      <c r="F778" s="22" t="s">
        <v>702</v>
      </c>
      <c r="G778" s="23">
        <v>15</v>
      </c>
      <c r="H778" s="23" t="s">
        <v>593</v>
      </c>
      <c r="I778" s="22" t="s">
        <v>706</v>
      </c>
      <c r="J778" s="24">
        <v>900</v>
      </c>
      <c r="K778" s="188" t="str">
        <f>IFERROR(VLOOKUP(一覧[[#This Row],[品番]],'202211価格改定一覧'!B:J,9,FALSE),"-")</f>
        <v>-</v>
      </c>
      <c r="L778" s="27" t="s">
        <v>4</v>
      </c>
      <c r="M778" s="25">
        <v>4994228029089</v>
      </c>
    </row>
    <row r="779" spans="2:13" s="20" customFormat="1" ht="21" customHeight="1">
      <c r="B779" s="14" t="s">
        <v>2187</v>
      </c>
      <c r="C779" s="52">
        <v>3142</v>
      </c>
      <c r="D779" s="28" t="s">
        <v>700</v>
      </c>
      <c r="E779" s="22" t="s">
        <v>701</v>
      </c>
      <c r="F779" s="22" t="s">
        <v>702</v>
      </c>
      <c r="G779" s="23">
        <v>15</v>
      </c>
      <c r="H779" s="23" t="s">
        <v>593</v>
      </c>
      <c r="I779" s="22" t="s">
        <v>1898</v>
      </c>
      <c r="J779" s="24">
        <v>900</v>
      </c>
      <c r="K779" s="188" t="str">
        <f>IFERROR(VLOOKUP(一覧[[#This Row],[品番]],'202211価格改定一覧'!B:J,9,FALSE),"-")</f>
        <v>-</v>
      </c>
      <c r="L779" s="27" t="s">
        <v>4</v>
      </c>
      <c r="M779" s="25">
        <v>4994228029096</v>
      </c>
    </row>
    <row r="780" spans="2:13" s="20" customFormat="1" ht="21" customHeight="1">
      <c r="B780" s="14" t="s">
        <v>2187</v>
      </c>
      <c r="C780" s="52">
        <v>3143</v>
      </c>
      <c r="D780" s="28" t="s">
        <v>700</v>
      </c>
      <c r="E780" s="22" t="s">
        <v>701</v>
      </c>
      <c r="F780" s="22" t="s">
        <v>702</v>
      </c>
      <c r="G780" s="23">
        <v>15</v>
      </c>
      <c r="H780" s="23" t="s">
        <v>593</v>
      </c>
      <c r="I780" s="22" t="s">
        <v>1899</v>
      </c>
      <c r="J780" s="24">
        <v>900</v>
      </c>
      <c r="K780" s="188" t="str">
        <f>IFERROR(VLOOKUP(一覧[[#This Row],[品番]],'202211価格改定一覧'!B:J,9,FALSE),"-")</f>
        <v>-</v>
      </c>
      <c r="L780" s="27" t="s">
        <v>4</v>
      </c>
      <c r="M780" s="25">
        <v>4994228029102</v>
      </c>
    </row>
    <row r="781" spans="2:13" s="20" customFormat="1" ht="21" customHeight="1">
      <c r="B781" s="14" t="s">
        <v>2187</v>
      </c>
      <c r="C781" s="52">
        <v>3144</v>
      </c>
      <c r="D781" s="28" t="s">
        <v>700</v>
      </c>
      <c r="E781" s="22" t="s">
        <v>701</v>
      </c>
      <c r="F781" s="22" t="s">
        <v>702</v>
      </c>
      <c r="G781" s="23">
        <v>15</v>
      </c>
      <c r="H781" s="23" t="s">
        <v>593</v>
      </c>
      <c r="I781" s="22" t="s">
        <v>1900</v>
      </c>
      <c r="J781" s="24">
        <v>900</v>
      </c>
      <c r="K781" s="188" t="str">
        <f>IFERROR(VLOOKUP(一覧[[#This Row],[品番]],'202211価格改定一覧'!B:J,9,FALSE),"-")</f>
        <v>-</v>
      </c>
      <c r="L781" s="27" t="s">
        <v>4</v>
      </c>
      <c r="M781" s="25">
        <v>4994228029119</v>
      </c>
    </row>
    <row r="782" spans="2:13" s="20" customFormat="1" ht="21" customHeight="1">
      <c r="B782" s="14"/>
      <c r="C782" s="52">
        <v>3201</v>
      </c>
      <c r="D782" s="28" t="s">
        <v>700</v>
      </c>
      <c r="E782" s="22" t="s">
        <v>701</v>
      </c>
      <c r="F782" s="22" t="s">
        <v>716</v>
      </c>
      <c r="G782" s="23">
        <v>100</v>
      </c>
      <c r="H782" s="23" t="s">
        <v>589</v>
      </c>
      <c r="I782" s="22" t="s">
        <v>703</v>
      </c>
      <c r="J782" s="24">
        <v>600</v>
      </c>
      <c r="K782" s="188" t="str">
        <f>IFERROR(VLOOKUP(一覧[[#This Row],[品番]],'202211価格改定一覧'!B:J,9,FALSE),"-")</f>
        <v>-</v>
      </c>
      <c r="L782" s="27" t="s">
        <v>4</v>
      </c>
      <c r="M782" s="25">
        <v>4994228021779</v>
      </c>
    </row>
    <row r="783" spans="2:13" s="20" customFormat="1" ht="21" customHeight="1">
      <c r="B783" s="14"/>
      <c r="C783" s="52">
        <v>3202</v>
      </c>
      <c r="D783" s="28" t="s">
        <v>700</v>
      </c>
      <c r="E783" s="22" t="s">
        <v>701</v>
      </c>
      <c r="F783" s="22" t="s">
        <v>716</v>
      </c>
      <c r="G783" s="23">
        <v>100</v>
      </c>
      <c r="H783" s="23" t="s">
        <v>589</v>
      </c>
      <c r="I783" s="22" t="s">
        <v>406</v>
      </c>
      <c r="J783" s="24">
        <v>600</v>
      </c>
      <c r="K783" s="188" t="str">
        <f>IFERROR(VLOOKUP(一覧[[#This Row],[品番]],'202211価格改定一覧'!B:J,9,FALSE),"-")</f>
        <v>-</v>
      </c>
      <c r="L783" s="27" t="s">
        <v>4</v>
      </c>
      <c r="M783" s="25">
        <v>4994228021786</v>
      </c>
    </row>
    <row r="784" spans="2:13" s="20" customFormat="1" ht="21" customHeight="1">
      <c r="B784" s="14"/>
      <c r="C784" s="52">
        <v>3203</v>
      </c>
      <c r="D784" s="28" t="s">
        <v>700</v>
      </c>
      <c r="E784" s="22" t="s">
        <v>701</v>
      </c>
      <c r="F784" s="22" t="s">
        <v>716</v>
      </c>
      <c r="G784" s="23">
        <v>100</v>
      </c>
      <c r="H784" s="23" t="s">
        <v>589</v>
      </c>
      <c r="I784" s="22" t="s">
        <v>704</v>
      </c>
      <c r="J784" s="24">
        <v>600</v>
      </c>
      <c r="K784" s="188" t="str">
        <f>IFERROR(VLOOKUP(一覧[[#This Row],[品番]],'202211価格改定一覧'!B:J,9,FALSE),"-")</f>
        <v>-</v>
      </c>
      <c r="L784" s="27" t="s">
        <v>4</v>
      </c>
      <c r="M784" s="25">
        <v>4994228021793</v>
      </c>
    </row>
    <row r="785" spans="2:13" s="20" customFormat="1" ht="21" customHeight="1">
      <c r="B785" s="14"/>
      <c r="C785" s="52">
        <v>3205</v>
      </c>
      <c r="D785" s="28" t="s">
        <v>700</v>
      </c>
      <c r="E785" s="22" t="s">
        <v>701</v>
      </c>
      <c r="F785" s="22" t="s">
        <v>639</v>
      </c>
      <c r="G785" s="23">
        <v>250</v>
      </c>
      <c r="H785" s="23" t="s">
        <v>593</v>
      </c>
      <c r="I785" s="22" t="s">
        <v>703</v>
      </c>
      <c r="J785" s="24">
        <v>1800</v>
      </c>
      <c r="K785" s="188" t="str">
        <f>IFERROR(VLOOKUP(一覧[[#This Row],[品番]],'202211価格改定一覧'!B:J,9,FALSE),"-")</f>
        <v>-</v>
      </c>
      <c r="L785" s="27" t="s">
        <v>4</v>
      </c>
      <c r="M785" s="25">
        <v>4994228021830</v>
      </c>
    </row>
    <row r="786" spans="2:13" s="20" customFormat="1" ht="21" customHeight="1">
      <c r="B786" s="14"/>
      <c r="C786" s="52">
        <v>3206</v>
      </c>
      <c r="D786" s="28" t="s">
        <v>700</v>
      </c>
      <c r="E786" s="22" t="s">
        <v>701</v>
      </c>
      <c r="F786" s="22" t="s">
        <v>639</v>
      </c>
      <c r="G786" s="23">
        <v>250</v>
      </c>
      <c r="H786" s="23" t="s">
        <v>593</v>
      </c>
      <c r="I786" s="22" t="s">
        <v>406</v>
      </c>
      <c r="J786" s="24">
        <v>1800</v>
      </c>
      <c r="K786" s="188" t="str">
        <f>IFERROR(VLOOKUP(一覧[[#This Row],[品番]],'202211価格改定一覧'!B:J,9,FALSE),"-")</f>
        <v>-</v>
      </c>
      <c r="L786" s="27" t="s">
        <v>4</v>
      </c>
      <c r="M786" s="25">
        <v>4994228021847</v>
      </c>
    </row>
    <row r="787" spans="2:13" s="20" customFormat="1" ht="21" customHeight="1">
      <c r="B787" s="14"/>
      <c r="C787" s="52">
        <v>3207</v>
      </c>
      <c r="D787" s="28" t="s">
        <v>700</v>
      </c>
      <c r="E787" s="22" t="s">
        <v>701</v>
      </c>
      <c r="F787" s="22" t="s">
        <v>639</v>
      </c>
      <c r="G787" s="23">
        <v>250</v>
      </c>
      <c r="H787" s="23" t="s">
        <v>593</v>
      </c>
      <c r="I787" s="22" t="s">
        <v>704</v>
      </c>
      <c r="J787" s="24">
        <v>1800</v>
      </c>
      <c r="K787" s="188" t="str">
        <f>IFERROR(VLOOKUP(一覧[[#This Row],[品番]],'202211価格改定一覧'!B:J,9,FALSE),"-")</f>
        <v>-</v>
      </c>
      <c r="L787" s="27" t="s">
        <v>4</v>
      </c>
      <c r="M787" s="25">
        <v>4994228021854</v>
      </c>
    </row>
    <row r="788" spans="2:13" s="20" customFormat="1" ht="21" customHeight="1">
      <c r="B788" s="14"/>
      <c r="C788" s="52">
        <v>3211</v>
      </c>
      <c r="D788" s="28" t="s">
        <v>700</v>
      </c>
      <c r="E788" s="22" t="s">
        <v>701</v>
      </c>
      <c r="F788" s="22" t="s">
        <v>626</v>
      </c>
      <c r="G788" s="23">
        <v>400</v>
      </c>
      <c r="H788" s="23" t="s">
        <v>589</v>
      </c>
      <c r="I788" s="22" t="s">
        <v>703</v>
      </c>
      <c r="J788" s="24">
        <v>1800</v>
      </c>
      <c r="K788" s="188" t="str">
        <f>IFERROR(VLOOKUP(一覧[[#This Row],[品番]],'202211価格改定一覧'!B:J,9,FALSE),"-")</f>
        <v>-</v>
      </c>
      <c r="L788" s="27" t="s">
        <v>4</v>
      </c>
      <c r="M788" s="25">
        <v>4994228021809</v>
      </c>
    </row>
    <row r="789" spans="2:13" s="20" customFormat="1" ht="21" customHeight="1">
      <c r="B789" s="14"/>
      <c r="C789" s="52">
        <v>3212</v>
      </c>
      <c r="D789" s="28" t="s">
        <v>700</v>
      </c>
      <c r="E789" s="22" t="s">
        <v>701</v>
      </c>
      <c r="F789" s="22" t="s">
        <v>626</v>
      </c>
      <c r="G789" s="23">
        <v>400</v>
      </c>
      <c r="H789" s="23" t="s">
        <v>589</v>
      </c>
      <c r="I789" s="22" t="s">
        <v>406</v>
      </c>
      <c r="J789" s="24">
        <v>1800</v>
      </c>
      <c r="K789" s="188" t="str">
        <f>IFERROR(VLOOKUP(一覧[[#This Row],[品番]],'202211価格改定一覧'!B:J,9,FALSE),"-")</f>
        <v>-</v>
      </c>
      <c r="L789" s="27" t="s">
        <v>4</v>
      </c>
      <c r="M789" s="25">
        <v>4994228021816</v>
      </c>
    </row>
    <row r="790" spans="2:13" s="20" customFormat="1" ht="21" customHeight="1">
      <c r="B790" s="14"/>
      <c r="C790" s="52">
        <v>3213</v>
      </c>
      <c r="D790" s="28" t="s">
        <v>700</v>
      </c>
      <c r="E790" s="22" t="s">
        <v>701</v>
      </c>
      <c r="F790" s="22" t="s">
        <v>626</v>
      </c>
      <c r="G790" s="23">
        <v>400</v>
      </c>
      <c r="H790" s="23" t="s">
        <v>589</v>
      </c>
      <c r="I790" s="22" t="s">
        <v>704</v>
      </c>
      <c r="J790" s="24">
        <v>1800</v>
      </c>
      <c r="K790" s="188" t="str">
        <f>IFERROR(VLOOKUP(一覧[[#This Row],[品番]],'202211価格改定一覧'!B:J,9,FALSE),"-")</f>
        <v>-</v>
      </c>
      <c r="L790" s="27" t="s">
        <v>4</v>
      </c>
      <c r="M790" s="25">
        <v>4994228021823</v>
      </c>
    </row>
    <row r="791" spans="2:13" s="20" customFormat="1" ht="21" customHeight="1">
      <c r="B791" s="14"/>
      <c r="C791" s="52">
        <v>3215</v>
      </c>
      <c r="D791" s="28" t="s">
        <v>700</v>
      </c>
      <c r="E791" s="22" t="s">
        <v>701</v>
      </c>
      <c r="F791" s="22" t="s">
        <v>712</v>
      </c>
      <c r="G791" s="23">
        <v>250</v>
      </c>
      <c r="H791" s="23" t="s">
        <v>593</v>
      </c>
      <c r="I791" s="22" t="s">
        <v>703</v>
      </c>
      <c r="J791" s="94">
        <v>2000</v>
      </c>
      <c r="K791" s="188" t="str">
        <f>IFERROR(VLOOKUP(一覧[[#This Row],[品番]],'202211価格改定一覧'!B:J,9,FALSE),"-")</f>
        <v>-</v>
      </c>
      <c r="L791" s="27" t="s">
        <v>4</v>
      </c>
      <c r="M791" s="25">
        <v>4994228021922</v>
      </c>
    </row>
    <row r="792" spans="2:13" s="20" customFormat="1" ht="21" customHeight="1">
      <c r="B792" s="14"/>
      <c r="C792" s="52">
        <v>3216</v>
      </c>
      <c r="D792" s="28" t="s">
        <v>700</v>
      </c>
      <c r="E792" s="22" t="s">
        <v>701</v>
      </c>
      <c r="F792" s="22" t="s">
        <v>712</v>
      </c>
      <c r="G792" s="23">
        <v>250</v>
      </c>
      <c r="H792" s="23" t="s">
        <v>593</v>
      </c>
      <c r="I792" s="22" t="s">
        <v>406</v>
      </c>
      <c r="J792" s="94">
        <v>2000</v>
      </c>
      <c r="K792" s="188" t="str">
        <f>IFERROR(VLOOKUP(一覧[[#This Row],[品番]],'202211価格改定一覧'!B:J,9,FALSE),"-")</f>
        <v>-</v>
      </c>
      <c r="L792" s="27" t="s">
        <v>4</v>
      </c>
      <c r="M792" s="25">
        <v>4994228021939</v>
      </c>
    </row>
    <row r="793" spans="2:13" s="20" customFormat="1" ht="21" customHeight="1">
      <c r="B793" s="14"/>
      <c r="C793" s="52">
        <v>3217</v>
      </c>
      <c r="D793" s="28" t="s">
        <v>700</v>
      </c>
      <c r="E793" s="22" t="s">
        <v>701</v>
      </c>
      <c r="F793" s="22" t="s">
        <v>712</v>
      </c>
      <c r="G793" s="23">
        <v>250</v>
      </c>
      <c r="H793" s="23" t="s">
        <v>593</v>
      </c>
      <c r="I793" s="22" t="s">
        <v>704</v>
      </c>
      <c r="J793" s="94">
        <v>2000</v>
      </c>
      <c r="K793" s="188" t="str">
        <f>IFERROR(VLOOKUP(一覧[[#This Row],[品番]],'202211価格改定一覧'!B:J,9,FALSE),"-")</f>
        <v>-</v>
      </c>
      <c r="L793" s="27" t="s">
        <v>4</v>
      </c>
      <c r="M793" s="25">
        <v>4994228021946</v>
      </c>
    </row>
    <row r="794" spans="2:13" s="20" customFormat="1" ht="21" customHeight="1">
      <c r="B794" s="14"/>
      <c r="C794" s="52">
        <v>3221</v>
      </c>
      <c r="D794" s="28" t="s">
        <v>700</v>
      </c>
      <c r="E794" s="22" t="s">
        <v>701</v>
      </c>
      <c r="F794" s="22" t="s">
        <v>224</v>
      </c>
      <c r="G794" s="23">
        <v>30</v>
      </c>
      <c r="H794" s="23" t="s">
        <v>593</v>
      </c>
      <c r="I794" s="22" t="s">
        <v>703</v>
      </c>
      <c r="J794" s="24">
        <v>1200</v>
      </c>
      <c r="K794" s="188" t="str">
        <f>IFERROR(VLOOKUP(一覧[[#This Row],[品番]],'202211価格改定一覧'!B:J,9,FALSE),"-")</f>
        <v>-</v>
      </c>
      <c r="L794" s="27" t="s">
        <v>4</v>
      </c>
      <c r="M794" s="25">
        <v>4994228023445</v>
      </c>
    </row>
    <row r="795" spans="2:13" s="20" customFormat="1" ht="21" customHeight="1">
      <c r="B795" s="14"/>
      <c r="C795" s="52">
        <v>3222</v>
      </c>
      <c r="D795" s="28" t="s">
        <v>700</v>
      </c>
      <c r="E795" s="22" t="s">
        <v>701</v>
      </c>
      <c r="F795" s="22" t="s">
        <v>224</v>
      </c>
      <c r="G795" s="23">
        <v>30</v>
      </c>
      <c r="H795" s="23" t="s">
        <v>593</v>
      </c>
      <c r="I795" s="22" t="s">
        <v>406</v>
      </c>
      <c r="J795" s="24">
        <v>1200</v>
      </c>
      <c r="K795" s="188" t="str">
        <f>IFERROR(VLOOKUP(一覧[[#This Row],[品番]],'202211価格改定一覧'!B:J,9,FALSE),"-")</f>
        <v>-</v>
      </c>
      <c r="L795" s="27" t="s">
        <v>4</v>
      </c>
      <c r="M795" s="25">
        <v>4994228023452</v>
      </c>
    </row>
    <row r="796" spans="2:13" s="20" customFormat="1" ht="21" customHeight="1">
      <c r="B796" s="14"/>
      <c r="C796" s="52">
        <v>3223</v>
      </c>
      <c r="D796" s="28" t="s">
        <v>700</v>
      </c>
      <c r="E796" s="22" t="s">
        <v>701</v>
      </c>
      <c r="F796" s="22" t="s">
        <v>224</v>
      </c>
      <c r="G796" s="23">
        <v>30</v>
      </c>
      <c r="H796" s="23" t="s">
        <v>593</v>
      </c>
      <c r="I796" s="22" t="s">
        <v>704</v>
      </c>
      <c r="J796" s="24">
        <v>1200</v>
      </c>
      <c r="K796" s="188" t="str">
        <f>IFERROR(VLOOKUP(一覧[[#This Row],[品番]],'202211価格改定一覧'!B:J,9,FALSE),"-")</f>
        <v>-</v>
      </c>
      <c r="L796" s="27" t="s">
        <v>4</v>
      </c>
      <c r="M796" s="25">
        <v>4994228023469</v>
      </c>
    </row>
    <row r="797" spans="2:13" s="20" customFormat="1" ht="21" customHeight="1">
      <c r="B797" s="14"/>
      <c r="C797" s="52">
        <v>3224</v>
      </c>
      <c r="D797" s="28" t="s">
        <v>700</v>
      </c>
      <c r="E797" s="22" t="s">
        <v>701</v>
      </c>
      <c r="F797" s="22" t="s">
        <v>707</v>
      </c>
      <c r="G797" s="23">
        <v>30</v>
      </c>
      <c r="H797" s="23" t="s">
        <v>593</v>
      </c>
      <c r="I797" s="22" t="s">
        <v>406</v>
      </c>
      <c r="J797" s="24">
        <v>1200</v>
      </c>
      <c r="K797" s="188" t="str">
        <f>IFERROR(VLOOKUP(一覧[[#This Row],[品番]],'202211価格改定一覧'!B:J,9,FALSE),"-")</f>
        <v>-</v>
      </c>
      <c r="L797" s="27" t="s">
        <v>4</v>
      </c>
      <c r="M797" s="25">
        <v>4994228027542</v>
      </c>
    </row>
    <row r="798" spans="2:13" s="20" customFormat="1" ht="21" customHeight="1">
      <c r="B798" s="14"/>
      <c r="C798" s="52">
        <v>3228</v>
      </c>
      <c r="D798" s="28" t="s">
        <v>700</v>
      </c>
      <c r="E798" s="22" t="s">
        <v>701</v>
      </c>
      <c r="F798" s="22" t="s">
        <v>713</v>
      </c>
      <c r="G798" s="23">
        <v>50</v>
      </c>
      <c r="H798" s="23" t="s">
        <v>593</v>
      </c>
      <c r="I798" s="22" t="s">
        <v>703</v>
      </c>
      <c r="J798" s="24">
        <v>1400</v>
      </c>
      <c r="K798" s="188" t="str">
        <f>IFERROR(VLOOKUP(一覧[[#This Row],[品番]],'202211価格改定一覧'!B:J,9,FALSE),"-")</f>
        <v>-</v>
      </c>
      <c r="L798" s="27" t="s">
        <v>4</v>
      </c>
      <c r="M798" s="25">
        <v>4994228028235</v>
      </c>
    </row>
    <row r="799" spans="2:13" s="20" customFormat="1" ht="21" customHeight="1">
      <c r="B799" s="14"/>
      <c r="C799" s="52">
        <v>3229</v>
      </c>
      <c r="D799" s="28" t="s">
        <v>700</v>
      </c>
      <c r="E799" s="22" t="s">
        <v>701</v>
      </c>
      <c r="F799" s="22" t="s">
        <v>713</v>
      </c>
      <c r="G799" s="23">
        <v>50</v>
      </c>
      <c r="H799" s="23" t="s">
        <v>593</v>
      </c>
      <c r="I799" s="22" t="s">
        <v>406</v>
      </c>
      <c r="J799" s="24">
        <v>1400</v>
      </c>
      <c r="K799" s="188" t="str">
        <f>IFERROR(VLOOKUP(一覧[[#This Row],[品番]],'202211価格改定一覧'!B:J,9,FALSE),"-")</f>
        <v>-</v>
      </c>
      <c r="L799" s="27" t="s">
        <v>4</v>
      </c>
      <c r="M799" s="25">
        <v>4994228028242</v>
      </c>
    </row>
    <row r="800" spans="2:13" s="20" customFormat="1" ht="21" customHeight="1">
      <c r="B800" s="14"/>
      <c r="C800" s="52">
        <v>3230</v>
      </c>
      <c r="D800" s="28" t="s">
        <v>700</v>
      </c>
      <c r="E800" s="22" t="s">
        <v>701</v>
      </c>
      <c r="F800" s="22" t="s">
        <v>713</v>
      </c>
      <c r="G800" s="23">
        <v>50</v>
      </c>
      <c r="H800" s="23" t="s">
        <v>593</v>
      </c>
      <c r="I800" s="22" t="s">
        <v>704</v>
      </c>
      <c r="J800" s="24">
        <v>1400</v>
      </c>
      <c r="K800" s="188" t="str">
        <f>IFERROR(VLOOKUP(一覧[[#This Row],[品番]],'202211価格改定一覧'!B:J,9,FALSE),"-")</f>
        <v>-</v>
      </c>
      <c r="L800" s="27" t="s">
        <v>4</v>
      </c>
      <c r="M800" s="25">
        <v>4994228028259</v>
      </c>
    </row>
    <row r="801" spans="2:13" s="20" customFormat="1" ht="21" customHeight="1">
      <c r="B801" s="14"/>
      <c r="C801" s="52">
        <v>3231</v>
      </c>
      <c r="D801" s="28" t="s">
        <v>700</v>
      </c>
      <c r="E801" s="22" t="s">
        <v>701</v>
      </c>
      <c r="F801" s="22" t="s">
        <v>633</v>
      </c>
      <c r="G801" s="23">
        <v>30</v>
      </c>
      <c r="H801" s="23" t="s">
        <v>593</v>
      </c>
      <c r="I801" s="22" t="s">
        <v>703</v>
      </c>
      <c r="J801" s="24">
        <v>2500</v>
      </c>
      <c r="K801" s="188" t="str">
        <f>IFERROR(VLOOKUP(一覧[[#This Row],[品番]],'202211価格改定一覧'!B:J,9,FALSE),"-")</f>
        <v>-</v>
      </c>
      <c r="L801" s="27" t="s">
        <v>4</v>
      </c>
      <c r="M801" s="25">
        <v>4994228021892</v>
      </c>
    </row>
    <row r="802" spans="2:13" s="20" customFormat="1" ht="21" customHeight="1">
      <c r="B802" s="14"/>
      <c r="C802" s="52">
        <v>3232</v>
      </c>
      <c r="D802" s="28" t="s">
        <v>700</v>
      </c>
      <c r="E802" s="22" t="s">
        <v>701</v>
      </c>
      <c r="F802" s="22" t="s">
        <v>633</v>
      </c>
      <c r="G802" s="23">
        <v>30</v>
      </c>
      <c r="H802" s="23" t="s">
        <v>593</v>
      </c>
      <c r="I802" s="22" t="s">
        <v>406</v>
      </c>
      <c r="J802" s="24">
        <v>2500</v>
      </c>
      <c r="K802" s="188" t="str">
        <f>IFERROR(VLOOKUP(一覧[[#This Row],[品番]],'202211価格改定一覧'!B:J,9,FALSE),"-")</f>
        <v>-</v>
      </c>
      <c r="L802" s="27" t="s">
        <v>4</v>
      </c>
      <c r="M802" s="25">
        <v>4994228021908</v>
      </c>
    </row>
    <row r="803" spans="2:13" s="20" customFormat="1" ht="21" customHeight="1">
      <c r="B803" s="14"/>
      <c r="C803" s="52">
        <v>3233</v>
      </c>
      <c r="D803" s="28" t="s">
        <v>700</v>
      </c>
      <c r="E803" s="22" t="s">
        <v>701</v>
      </c>
      <c r="F803" s="22" t="s">
        <v>633</v>
      </c>
      <c r="G803" s="23">
        <v>30</v>
      </c>
      <c r="H803" s="23" t="s">
        <v>593</v>
      </c>
      <c r="I803" s="22" t="s">
        <v>704</v>
      </c>
      <c r="J803" s="24">
        <v>2500</v>
      </c>
      <c r="K803" s="188" t="str">
        <f>IFERROR(VLOOKUP(一覧[[#This Row],[品番]],'202211価格改定一覧'!B:J,9,FALSE),"-")</f>
        <v>-</v>
      </c>
      <c r="L803" s="27" t="s">
        <v>4</v>
      </c>
      <c r="M803" s="25">
        <v>4994228021915</v>
      </c>
    </row>
    <row r="804" spans="2:13" s="20" customFormat="1" ht="21" customHeight="1">
      <c r="B804" s="14" t="s">
        <v>2284</v>
      </c>
      <c r="C804" s="52">
        <v>3234</v>
      </c>
      <c r="D804" s="28" t="s">
        <v>700</v>
      </c>
      <c r="E804" s="22" t="s">
        <v>701</v>
      </c>
      <c r="F804" s="22" t="s">
        <v>707</v>
      </c>
      <c r="G804" s="23">
        <v>30</v>
      </c>
      <c r="H804" s="23" t="s">
        <v>593</v>
      </c>
      <c r="I804" s="22" t="s">
        <v>708</v>
      </c>
      <c r="J804" s="24">
        <v>1200</v>
      </c>
      <c r="K804" s="188" t="str">
        <f>IFERROR(VLOOKUP(一覧[[#This Row],[品番]],'202211価格改定一覧'!B:J,9,FALSE),"-")</f>
        <v>-</v>
      </c>
      <c r="L804" s="27" t="s">
        <v>4</v>
      </c>
      <c r="M804" s="25">
        <v>4994228028266</v>
      </c>
    </row>
    <row r="805" spans="2:13" s="20" customFormat="1" ht="21" customHeight="1">
      <c r="B805" s="14"/>
      <c r="C805" s="52">
        <v>3235</v>
      </c>
      <c r="D805" s="28" t="s">
        <v>700</v>
      </c>
      <c r="E805" s="22" t="s">
        <v>701</v>
      </c>
      <c r="F805" s="22" t="s">
        <v>714</v>
      </c>
      <c r="G805" s="23">
        <v>10</v>
      </c>
      <c r="H805" s="23" t="s">
        <v>589</v>
      </c>
      <c r="I805" s="22" t="s">
        <v>703</v>
      </c>
      <c r="J805" s="24">
        <v>1200</v>
      </c>
      <c r="K805" s="188" t="str">
        <f>IFERROR(VLOOKUP(一覧[[#This Row],[品番]],'202211価格改定一覧'!B:J,9,FALSE),"-")</f>
        <v>-</v>
      </c>
      <c r="L805" s="27" t="s">
        <v>4</v>
      </c>
      <c r="M805" s="25">
        <v>4994228023056</v>
      </c>
    </row>
    <row r="806" spans="2:13" s="20" customFormat="1" ht="21" customHeight="1">
      <c r="B806" s="14"/>
      <c r="C806" s="52">
        <v>3236</v>
      </c>
      <c r="D806" s="28" t="s">
        <v>700</v>
      </c>
      <c r="E806" s="22" t="s">
        <v>701</v>
      </c>
      <c r="F806" s="22" t="s">
        <v>714</v>
      </c>
      <c r="G806" s="23">
        <v>10</v>
      </c>
      <c r="H806" s="23" t="s">
        <v>589</v>
      </c>
      <c r="I806" s="22" t="s">
        <v>406</v>
      </c>
      <c r="J806" s="24">
        <v>1200</v>
      </c>
      <c r="K806" s="188" t="str">
        <f>IFERROR(VLOOKUP(一覧[[#This Row],[品番]],'202211価格改定一覧'!B:J,9,FALSE),"-")</f>
        <v>-</v>
      </c>
      <c r="L806" s="27" t="s">
        <v>4</v>
      </c>
      <c r="M806" s="25">
        <v>4994228023063</v>
      </c>
    </row>
    <row r="807" spans="2:13" s="20" customFormat="1" ht="21" customHeight="1">
      <c r="B807" s="14"/>
      <c r="C807" s="52">
        <v>3237</v>
      </c>
      <c r="D807" s="28" t="s">
        <v>700</v>
      </c>
      <c r="E807" s="22" t="s">
        <v>701</v>
      </c>
      <c r="F807" s="22" t="s">
        <v>714</v>
      </c>
      <c r="G807" s="23">
        <v>10</v>
      </c>
      <c r="H807" s="23" t="s">
        <v>589</v>
      </c>
      <c r="I807" s="22" t="s">
        <v>704</v>
      </c>
      <c r="J807" s="24">
        <v>1200</v>
      </c>
      <c r="K807" s="188" t="str">
        <f>IFERROR(VLOOKUP(一覧[[#This Row],[品番]],'202211価格改定一覧'!B:J,9,FALSE),"-")</f>
        <v>-</v>
      </c>
      <c r="L807" s="27" t="s">
        <v>4</v>
      </c>
      <c r="M807" s="25">
        <v>4994228023070</v>
      </c>
    </row>
    <row r="808" spans="2:13" s="20" customFormat="1" ht="21" customHeight="1">
      <c r="B808" s="14"/>
      <c r="C808" s="52">
        <v>3241</v>
      </c>
      <c r="D808" s="28" t="s">
        <v>700</v>
      </c>
      <c r="E808" s="22" t="s">
        <v>701</v>
      </c>
      <c r="F808" s="22" t="s">
        <v>320</v>
      </c>
      <c r="G808" s="23">
        <v>50</v>
      </c>
      <c r="H808" s="23" t="s">
        <v>593</v>
      </c>
      <c r="I808" s="22" t="s">
        <v>703</v>
      </c>
      <c r="J808" s="24">
        <v>1200</v>
      </c>
      <c r="K808" s="188" t="str">
        <f>IFERROR(VLOOKUP(一覧[[#This Row],[品番]],'202211価格改定一覧'!B:J,9,FALSE),"-")</f>
        <v>-</v>
      </c>
      <c r="L808" s="27" t="s">
        <v>4</v>
      </c>
      <c r="M808" s="25">
        <v>4994228024343</v>
      </c>
    </row>
    <row r="809" spans="2:13" s="20" customFormat="1" ht="21" customHeight="1">
      <c r="B809" s="14"/>
      <c r="C809" s="52">
        <v>3242</v>
      </c>
      <c r="D809" s="28" t="s">
        <v>700</v>
      </c>
      <c r="E809" s="22" t="s">
        <v>701</v>
      </c>
      <c r="F809" s="22" t="s">
        <v>320</v>
      </c>
      <c r="G809" s="23">
        <v>50</v>
      </c>
      <c r="H809" s="23" t="s">
        <v>593</v>
      </c>
      <c r="I809" s="22" t="s">
        <v>406</v>
      </c>
      <c r="J809" s="24">
        <v>1200</v>
      </c>
      <c r="K809" s="188" t="str">
        <f>IFERROR(VLOOKUP(一覧[[#This Row],[品番]],'202211価格改定一覧'!B:J,9,FALSE),"-")</f>
        <v>-</v>
      </c>
      <c r="L809" s="27" t="s">
        <v>4</v>
      </c>
      <c r="M809" s="25">
        <v>4994228024350</v>
      </c>
    </row>
    <row r="810" spans="2:13" s="20" customFormat="1" ht="21" customHeight="1">
      <c r="B810" s="14"/>
      <c r="C810" s="52">
        <v>3243</v>
      </c>
      <c r="D810" s="28" t="s">
        <v>700</v>
      </c>
      <c r="E810" s="22" t="s">
        <v>701</v>
      </c>
      <c r="F810" s="22" t="s">
        <v>320</v>
      </c>
      <c r="G810" s="23">
        <v>50</v>
      </c>
      <c r="H810" s="23" t="s">
        <v>593</v>
      </c>
      <c r="I810" s="22" t="s">
        <v>704</v>
      </c>
      <c r="J810" s="24">
        <v>1200</v>
      </c>
      <c r="K810" s="188" t="str">
        <f>IFERROR(VLOOKUP(一覧[[#This Row],[品番]],'202211価格改定一覧'!B:J,9,FALSE),"-")</f>
        <v>-</v>
      </c>
      <c r="L810" s="27" t="s">
        <v>4</v>
      </c>
      <c r="M810" s="25">
        <v>4994228024367</v>
      </c>
    </row>
    <row r="811" spans="2:13" s="20" customFormat="1" ht="21" customHeight="1">
      <c r="B811" s="14"/>
      <c r="C811" s="52">
        <v>3244</v>
      </c>
      <c r="D811" s="28" t="s">
        <v>700</v>
      </c>
      <c r="E811" s="22" t="s">
        <v>701</v>
      </c>
      <c r="F811" s="22" t="s">
        <v>320</v>
      </c>
      <c r="G811" s="23">
        <v>50</v>
      </c>
      <c r="H811" s="23" t="s">
        <v>593</v>
      </c>
      <c r="I811" s="22" t="s">
        <v>715</v>
      </c>
      <c r="J811" s="24">
        <v>1200</v>
      </c>
      <c r="K811" s="188" t="str">
        <f>IFERROR(VLOOKUP(一覧[[#This Row],[品番]],'202211価格改定一覧'!B:J,9,FALSE),"-")</f>
        <v>-</v>
      </c>
      <c r="L811" s="27" t="s">
        <v>4</v>
      </c>
      <c r="M811" s="25">
        <v>4994228028778</v>
      </c>
    </row>
    <row r="812" spans="2:13" s="20" customFormat="1" ht="21" customHeight="1">
      <c r="B812" s="14"/>
      <c r="C812" s="52">
        <v>3245</v>
      </c>
      <c r="D812" s="28" t="s">
        <v>700</v>
      </c>
      <c r="E812" s="22" t="s">
        <v>701</v>
      </c>
      <c r="F812" s="22" t="s">
        <v>161</v>
      </c>
      <c r="G812" s="23">
        <v>100</v>
      </c>
      <c r="H812" s="23" t="s">
        <v>593</v>
      </c>
      <c r="I812" s="22" t="s">
        <v>703</v>
      </c>
      <c r="J812" s="24">
        <v>1800</v>
      </c>
      <c r="K812" s="188" t="str">
        <f>IFERROR(VLOOKUP(一覧[[#This Row],[品番]],'202211価格改定一覧'!B:J,9,FALSE),"-")</f>
        <v>-</v>
      </c>
      <c r="L812" s="27" t="s">
        <v>4</v>
      </c>
      <c r="M812" s="25">
        <v>4994228021861</v>
      </c>
    </row>
    <row r="813" spans="2:13" s="20" customFormat="1" ht="21" customHeight="1">
      <c r="B813" s="14"/>
      <c r="C813" s="52">
        <v>3246</v>
      </c>
      <c r="D813" s="28" t="s">
        <v>700</v>
      </c>
      <c r="E813" s="22" t="s">
        <v>701</v>
      </c>
      <c r="F813" s="22" t="s">
        <v>161</v>
      </c>
      <c r="G813" s="23">
        <v>100</v>
      </c>
      <c r="H813" s="23" t="s">
        <v>593</v>
      </c>
      <c r="I813" s="22" t="s">
        <v>406</v>
      </c>
      <c r="J813" s="24">
        <v>1800</v>
      </c>
      <c r="K813" s="188" t="str">
        <f>IFERROR(VLOOKUP(一覧[[#This Row],[品番]],'202211価格改定一覧'!B:J,9,FALSE),"-")</f>
        <v>-</v>
      </c>
      <c r="L813" s="27" t="s">
        <v>4</v>
      </c>
      <c r="M813" s="25">
        <v>4994228021878</v>
      </c>
    </row>
    <row r="814" spans="2:13" s="20" customFormat="1" ht="21" customHeight="1">
      <c r="B814" s="14"/>
      <c r="C814" s="52">
        <v>3247</v>
      </c>
      <c r="D814" s="28" t="s">
        <v>700</v>
      </c>
      <c r="E814" s="22" t="s">
        <v>701</v>
      </c>
      <c r="F814" s="22" t="s">
        <v>161</v>
      </c>
      <c r="G814" s="23">
        <v>100</v>
      </c>
      <c r="H814" s="23" t="s">
        <v>593</v>
      </c>
      <c r="I814" s="22" t="s">
        <v>704</v>
      </c>
      <c r="J814" s="24">
        <v>1800</v>
      </c>
      <c r="K814" s="188" t="str">
        <f>IFERROR(VLOOKUP(一覧[[#This Row],[品番]],'202211価格改定一覧'!B:J,9,FALSE),"-")</f>
        <v>-</v>
      </c>
      <c r="L814" s="27" t="s">
        <v>4</v>
      </c>
      <c r="M814" s="25">
        <v>4994228021885</v>
      </c>
    </row>
    <row r="815" spans="2:13" s="20" customFormat="1" ht="21" customHeight="1">
      <c r="B815" s="14"/>
      <c r="C815" s="52">
        <v>3248</v>
      </c>
      <c r="D815" s="28" t="s">
        <v>700</v>
      </c>
      <c r="E815" s="22" t="s">
        <v>701</v>
      </c>
      <c r="F815" s="22" t="s">
        <v>676</v>
      </c>
      <c r="G815" s="23">
        <v>10</v>
      </c>
      <c r="H815" s="23" t="s">
        <v>593</v>
      </c>
      <c r="I815" s="22" t="s">
        <v>703</v>
      </c>
      <c r="J815" s="24">
        <v>1200</v>
      </c>
      <c r="K815" s="188" t="str">
        <f>IFERROR(VLOOKUP(一覧[[#This Row],[品番]],'202211価格改定一覧'!B:J,9,FALSE),"-")</f>
        <v>-</v>
      </c>
      <c r="L815" s="27" t="s">
        <v>4</v>
      </c>
      <c r="M815" s="25">
        <v>4994228025159</v>
      </c>
    </row>
    <row r="816" spans="2:13" s="20" customFormat="1" ht="21" customHeight="1">
      <c r="B816" s="14"/>
      <c r="C816" s="52">
        <v>3249</v>
      </c>
      <c r="D816" s="28" t="s">
        <v>700</v>
      </c>
      <c r="E816" s="22" t="s">
        <v>701</v>
      </c>
      <c r="F816" s="22" t="s">
        <v>676</v>
      </c>
      <c r="G816" s="23">
        <v>10</v>
      </c>
      <c r="H816" s="23" t="s">
        <v>593</v>
      </c>
      <c r="I816" s="22" t="s">
        <v>406</v>
      </c>
      <c r="J816" s="24">
        <v>1200</v>
      </c>
      <c r="K816" s="188" t="str">
        <f>IFERROR(VLOOKUP(一覧[[#This Row],[品番]],'202211価格改定一覧'!B:J,9,FALSE),"-")</f>
        <v>-</v>
      </c>
      <c r="L816" s="27" t="s">
        <v>4</v>
      </c>
      <c r="M816" s="25">
        <v>4994228025166</v>
      </c>
    </row>
    <row r="817" spans="2:13" s="20" customFormat="1" ht="21" customHeight="1">
      <c r="B817" s="14"/>
      <c r="C817" s="52">
        <v>3250</v>
      </c>
      <c r="D817" s="28" t="s">
        <v>700</v>
      </c>
      <c r="E817" s="22" t="s">
        <v>701</v>
      </c>
      <c r="F817" s="22" t="s">
        <v>676</v>
      </c>
      <c r="G817" s="23">
        <v>10</v>
      </c>
      <c r="H817" s="23" t="s">
        <v>593</v>
      </c>
      <c r="I817" s="22" t="s">
        <v>704</v>
      </c>
      <c r="J817" s="24">
        <v>1200</v>
      </c>
      <c r="K817" s="188" t="str">
        <f>IFERROR(VLOOKUP(一覧[[#This Row],[品番]],'202211価格改定一覧'!B:J,9,FALSE),"-")</f>
        <v>-</v>
      </c>
      <c r="L817" s="27" t="s">
        <v>4</v>
      </c>
      <c r="M817" s="25">
        <v>4994228025173</v>
      </c>
    </row>
    <row r="818" spans="2:13" s="20" customFormat="1" ht="21" customHeight="1">
      <c r="B818" s="14"/>
      <c r="C818" s="52">
        <v>3251</v>
      </c>
      <c r="D818" s="28" t="s">
        <v>700</v>
      </c>
      <c r="E818" s="22" t="s">
        <v>701</v>
      </c>
      <c r="F818" s="22" t="s">
        <v>617</v>
      </c>
      <c r="G818" s="23">
        <v>90</v>
      </c>
      <c r="H818" s="23" t="s">
        <v>589</v>
      </c>
      <c r="I818" s="22" t="s">
        <v>703</v>
      </c>
      <c r="J818" s="24">
        <v>1600</v>
      </c>
      <c r="K818" s="188" t="str">
        <f>IFERROR(VLOOKUP(一覧[[#This Row],[品番]],'202211価格改定一覧'!B:J,9,FALSE),"-")</f>
        <v>-</v>
      </c>
      <c r="L818" s="27" t="s">
        <v>4</v>
      </c>
      <c r="M818" s="25">
        <v>4994228021984</v>
      </c>
    </row>
    <row r="819" spans="2:13" s="20" customFormat="1" ht="21" customHeight="1">
      <c r="B819" s="14"/>
      <c r="C819" s="52">
        <v>3252</v>
      </c>
      <c r="D819" s="28" t="s">
        <v>700</v>
      </c>
      <c r="E819" s="22" t="s">
        <v>701</v>
      </c>
      <c r="F819" s="22" t="s">
        <v>617</v>
      </c>
      <c r="G819" s="23">
        <v>90</v>
      </c>
      <c r="H819" s="23" t="s">
        <v>589</v>
      </c>
      <c r="I819" s="22" t="s">
        <v>406</v>
      </c>
      <c r="J819" s="24">
        <v>1600</v>
      </c>
      <c r="K819" s="188" t="str">
        <f>IFERROR(VLOOKUP(一覧[[#This Row],[品番]],'202211価格改定一覧'!B:J,9,FALSE),"-")</f>
        <v>-</v>
      </c>
      <c r="L819" s="27" t="s">
        <v>4</v>
      </c>
      <c r="M819" s="25">
        <v>4994228021991</v>
      </c>
    </row>
    <row r="820" spans="2:13" s="20" customFormat="1" ht="21" customHeight="1">
      <c r="B820" s="14"/>
      <c r="C820" s="52">
        <v>3253</v>
      </c>
      <c r="D820" s="28" t="s">
        <v>700</v>
      </c>
      <c r="E820" s="22" t="s">
        <v>701</v>
      </c>
      <c r="F820" s="22" t="s">
        <v>617</v>
      </c>
      <c r="G820" s="23">
        <v>90</v>
      </c>
      <c r="H820" s="23" t="s">
        <v>589</v>
      </c>
      <c r="I820" s="22" t="s">
        <v>704</v>
      </c>
      <c r="J820" s="24">
        <v>1600</v>
      </c>
      <c r="K820" s="188" t="str">
        <f>IFERROR(VLOOKUP(一覧[[#This Row],[品番]],'202211価格改定一覧'!B:J,9,FALSE),"-")</f>
        <v>-</v>
      </c>
      <c r="L820" s="27" t="s">
        <v>4</v>
      </c>
      <c r="M820" s="25">
        <v>4994228022004</v>
      </c>
    </row>
    <row r="821" spans="2:13" s="20" customFormat="1" ht="21" customHeight="1">
      <c r="B821" s="14"/>
      <c r="C821" s="52">
        <v>3254</v>
      </c>
      <c r="D821" s="28" t="s">
        <v>700</v>
      </c>
      <c r="E821" s="22" t="s">
        <v>701</v>
      </c>
      <c r="F821" s="22" t="s">
        <v>707</v>
      </c>
      <c r="G821" s="23">
        <v>30</v>
      </c>
      <c r="H821" s="23" t="s">
        <v>593</v>
      </c>
      <c r="I821" s="22" t="s">
        <v>709</v>
      </c>
      <c r="J821" s="24">
        <v>1200</v>
      </c>
      <c r="K821" s="188" t="str">
        <f>IFERROR(VLOOKUP(一覧[[#This Row],[品番]],'202211価格改定一覧'!B:J,9,FALSE),"-")</f>
        <v>-</v>
      </c>
      <c r="L821" s="27" t="s">
        <v>4</v>
      </c>
      <c r="M821" s="25">
        <v>4994228028815</v>
      </c>
    </row>
    <row r="822" spans="2:13" s="20" customFormat="1" ht="21" customHeight="1">
      <c r="B822" s="14"/>
      <c r="C822" s="52">
        <v>3255</v>
      </c>
      <c r="D822" s="28" t="s">
        <v>700</v>
      </c>
      <c r="E822" s="22" t="s">
        <v>701</v>
      </c>
      <c r="F822" s="22" t="s">
        <v>618</v>
      </c>
      <c r="G822" s="23">
        <v>200</v>
      </c>
      <c r="H822" s="23" t="s">
        <v>593</v>
      </c>
      <c r="I822" s="22" t="s">
        <v>703</v>
      </c>
      <c r="J822" s="24">
        <v>3800</v>
      </c>
      <c r="K822" s="188" t="str">
        <f>IFERROR(VLOOKUP(一覧[[#This Row],[品番]],'202211価格改定一覧'!B:J,9,FALSE),"-")</f>
        <v>-</v>
      </c>
      <c r="L822" s="27" t="s">
        <v>4</v>
      </c>
      <c r="M822" s="25">
        <v>4994228024374</v>
      </c>
    </row>
    <row r="823" spans="2:13" s="20" customFormat="1" ht="21" customHeight="1">
      <c r="B823" s="14"/>
      <c r="C823" s="52">
        <v>3256</v>
      </c>
      <c r="D823" s="28" t="s">
        <v>700</v>
      </c>
      <c r="E823" s="22" t="s">
        <v>701</v>
      </c>
      <c r="F823" s="22" t="s">
        <v>618</v>
      </c>
      <c r="G823" s="23">
        <v>200</v>
      </c>
      <c r="H823" s="23" t="s">
        <v>593</v>
      </c>
      <c r="I823" s="22" t="s">
        <v>406</v>
      </c>
      <c r="J823" s="24">
        <v>3800</v>
      </c>
      <c r="K823" s="188" t="str">
        <f>IFERROR(VLOOKUP(一覧[[#This Row],[品番]],'202211価格改定一覧'!B:J,9,FALSE),"-")</f>
        <v>-</v>
      </c>
      <c r="L823" s="27" t="s">
        <v>4</v>
      </c>
      <c r="M823" s="25">
        <v>4994228024381</v>
      </c>
    </row>
    <row r="824" spans="2:13" s="20" customFormat="1" ht="21" customHeight="1">
      <c r="B824" s="14"/>
      <c r="C824" s="52">
        <v>3257</v>
      </c>
      <c r="D824" s="28" t="s">
        <v>700</v>
      </c>
      <c r="E824" s="22" t="s">
        <v>701</v>
      </c>
      <c r="F824" s="22" t="s">
        <v>618</v>
      </c>
      <c r="G824" s="23">
        <v>200</v>
      </c>
      <c r="H824" s="23" t="s">
        <v>593</v>
      </c>
      <c r="I824" s="22" t="s">
        <v>704</v>
      </c>
      <c r="J824" s="24">
        <v>3800</v>
      </c>
      <c r="K824" s="188" t="str">
        <f>IFERROR(VLOOKUP(一覧[[#This Row],[品番]],'202211価格改定一覧'!B:J,9,FALSE),"-")</f>
        <v>-</v>
      </c>
      <c r="L824" s="27" t="s">
        <v>4</v>
      </c>
      <c r="M824" s="25">
        <v>4994228024398</v>
      </c>
    </row>
    <row r="825" spans="2:13" s="20" customFormat="1" ht="21" customHeight="1">
      <c r="B825" s="14"/>
      <c r="C825" s="52">
        <v>3261</v>
      </c>
      <c r="D825" s="28" t="s">
        <v>700</v>
      </c>
      <c r="E825" s="22" t="s">
        <v>701</v>
      </c>
      <c r="F825" s="22" t="s">
        <v>711</v>
      </c>
      <c r="G825" s="23">
        <v>500</v>
      </c>
      <c r="H825" s="23" t="s">
        <v>593</v>
      </c>
      <c r="I825" s="22" t="s">
        <v>703</v>
      </c>
      <c r="J825" s="24">
        <v>1200</v>
      </c>
      <c r="K825" s="188" t="str">
        <f>IFERROR(VLOOKUP(一覧[[#This Row],[品番]],'202211価格改定一覧'!B:J,9,FALSE),"-")</f>
        <v>-</v>
      </c>
      <c r="L825" s="27" t="s">
        <v>4</v>
      </c>
      <c r="M825" s="25">
        <v>4994228021953</v>
      </c>
    </row>
    <row r="826" spans="2:13" s="20" customFormat="1" ht="21" customHeight="1">
      <c r="B826" s="14"/>
      <c r="C826" s="52">
        <v>3262</v>
      </c>
      <c r="D826" s="28" t="s">
        <v>700</v>
      </c>
      <c r="E826" s="22" t="s">
        <v>701</v>
      </c>
      <c r="F826" s="22" t="s">
        <v>711</v>
      </c>
      <c r="G826" s="23">
        <v>500</v>
      </c>
      <c r="H826" s="23" t="s">
        <v>593</v>
      </c>
      <c r="I826" s="22" t="s">
        <v>406</v>
      </c>
      <c r="J826" s="24">
        <v>1200</v>
      </c>
      <c r="K826" s="188" t="str">
        <f>IFERROR(VLOOKUP(一覧[[#This Row],[品番]],'202211価格改定一覧'!B:J,9,FALSE),"-")</f>
        <v>-</v>
      </c>
      <c r="L826" s="27" t="s">
        <v>4</v>
      </c>
      <c r="M826" s="25">
        <v>4994228021960</v>
      </c>
    </row>
    <row r="827" spans="2:13" s="20" customFormat="1" ht="21" customHeight="1">
      <c r="B827" s="14"/>
      <c r="C827" s="52">
        <v>3263</v>
      </c>
      <c r="D827" s="28" t="s">
        <v>700</v>
      </c>
      <c r="E827" s="22" t="s">
        <v>701</v>
      </c>
      <c r="F827" s="22" t="s">
        <v>711</v>
      </c>
      <c r="G827" s="23">
        <v>500</v>
      </c>
      <c r="H827" s="23" t="s">
        <v>593</v>
      </c>
      <c r="I827" s="22" t="s">
        <v>704</v>
      </c>
      <c r="J827" s="24">
        <v>1200</v>
      </c>
      <c r="K827" s="188" t="str">
        <f>IFERROR(VLOOKUP(一覧[[#This Row],[品番]],'202211価格改定一覧'!B:J,9,FALSE),"-")</f>
        <v>-</v>
      </c>
      <c r="L827" s="27" t="s">
        <v>4</v>
      </c>
      <c r="M827" s="25">
        <v>4994228021977</v>
      </c>
    </row>
    <row r="828" spans="2:13" s="20" customFormat="1" ht="21" customHeight="1">
      <c r="B828" s="14"/>
      <c r="C828" s="52">
        <v>3264</v>
      </c>
      <c r="D828" s="28" t="s">
        <v>700</v>
      </c>
      <c r="E828" s="22" t="s">
        <v>701</v>
      </c>
      <c r="F828" s="22" t="s">
        <v>1927</v>
      </c>
      <c r="G828" s="23">
        <v>30</v>
      </c>
      <c r="H828" s="23" t="s">
        <v>211</v>
      </c>
      <c r="I828" s="22" t="s">
        <v>406</v>
      </c>
      <c r="J828" s="24">
        <v>1400</v>
      </c>
      <c r="K828" s="188" t="str">
        <f>IFERROR(VLOOKUP(一覧[[#This Row],[品番]],'202211価格改定一覧'!B:J,9,FALSE),"-")</f>
        <v>-</v>
      </c>
      <c r="L828" s="27" t="s">
        <v>4</v>
      </c>
      <c r="M828" s="86">
        <v>4994228030719</v>
      </c>
    </row>
    <row r="829" spans="2:13" s="20" customFormat="1" ht="21" customHeight="1">
      <c r="B829" s="14"/>
      <c r="C829" s="52">
        <v>3267</v>
      </c>
      <c r="D829" s="28" t="s">
        <v>700</v>
      </c>
      <c r="E829" s="22" t="s">
        <v>701</v>
      </c>
      <c r="F829" s="22" t="s">
        <v>710</v>
      </c>
      <c r="G829" s="23">
        <v>50</v>
      </c>
      <c r="H829" s="23" t="s">
        <v>593</v>
      </c>
      <c r="I829" s="22" t="s">
        <v>406</v>
      </c>
      <c r="J829" s="24">
        <v>980</v>
      </c>
      <c r="K829" s="188" t="str">
        <f>IFERROR(VLOOKUP(一覧[[#This Row],[品番]],'202211価格改定一覧'!B:J,9,FALSE),"-")</f>
        <v>-</v>
      </c>
      <c r="L829" s="27" t="s">
        <v>4</v>
      </c>
      <c r="M829" s="25">
        <v>4994228029980</v>
      </c>
    </row>
    <row r="830" spans="2:13" s="20" customFormat="1" ht="21" customHeight="1">
      <c r="B830" s="14"/>
      <c r="C830" s="52">
        <v>3270</v>
      </c>
      <c r="D830" s="28" t="s">
        <v>700</v>
      </c>
      <c r="E830" s="22" t="s">
        <v>2117</v>
      </c>
      <c r="F830" s="22" t="s">
        <v>2118</v>
      </c>
      <c r="G830" s="23">
        <v>100</v>
      </c>
      <c r="H830" s="23" t="s">
        <v>2120</v>
      </c>
      <c r="I830" s="22" t="s">
        <v>2122</v>
      </c>
      <c r="J830" s="24">
        <v>900</v>
      </c>
      <c r="K830" s="188" t="str">
        <f>IFERROR(VLOOKUP(一覧[[#This Row],[品番]],'202211価格改定一覧'!B:J,9,FALSE),"-")</f>
        <v>-</v>
      </c>
      <c r="L830" s="27" t="s">
        <v>4</v>
      </c>
      <c r="M830" s="25">
        <v>4994228030801</v>
      </c>
    </row>
    <row r="831" spans="2:13" s="20" customFormat="1" ht="21" customHeight="1">
      <c r="B831" s="14"/>
      <c r="C831" s="52">
        <v>3271</v>
      </c>
      <c r="D831" s="28" t="s">
        <v>700</v>
      </c>
      <c r="E831" s="22" t="s">
        <v>2117</v>
      </c>
      <c r="F831" s="22" t="s">
        <v>904</v>
      </c>
      <c r="G831" s="23">
        <v>200</v>
      </c>
      <c r="H831" s="23" t="s">
        <v>593</v>
      </c>
      <c r="I831" s="22" t="s">
        <v>2123</v>
      </c>
      <c r="J831" s="24">
        <v>2000</v>
      </c>
      <c r="K831" s="188" t="str">
        <f>IFERROR(VLOOKUP(一覧[[#This Row],[品番]],'202211価格改定一覧'!B:J,9,FALSE),"-")</f>
        <v>-</v>
      </c>
      <c r="L831" s="27" t="s">
        <v>4</v>
      </c>
      <c r="M831" s="25">
        <v>4994228030818</v>
      </c>
    </row>
    <row r="832" spans="2:13" s="20" customFormat="1" ht="21" customHeight="1">
      <c r="B832" s="14"/>
      <c r="C832" s="52">
        <v>3272</v>
      </c>
      <c r="D832" s="28" t="s">
        <v>700</v>
      </c>
      <c r="E832" s="22" t="s">
        <v>2117</v>
      </c>
      <c r="F832" s="22" t="s">
        <v>2119</v>
      </c>
      <c r="G832" s="23">
        <v>200</v>
      </c>
      <c r="H832" s="23" t="s">
        <v>593</v>
      </c>
      <c r="I832" s="22" t="s">
        <v>2123</v>
      </c>
      <c r="J832" s="24">
        <v>2200</v>
      </c>
      <c r="K832" s="188" t="str">
        <f>IFERROR(VLOOKUP(一覧[[#This Row],[品番]],'202211価格改定一覧'!B:J,9,FALSE),"-")</f>
        <v>-</v>
      </c>
      <c r="L832" s="27" t="s">
        <v>4</v>
      </c>
      <c r="M832" s="25">
        <v>4994228030825</v>
      </c>
    </row>
    <row r="833" spans="2:13" s="20" customFormat="1" ht="21" customHeight="1">
      <c r="B833" s="14"/>
      <c r="C833" s="52">
        <v>3273</v>
      </c>
      <c r="D833" s="28" t="s">
        <v>700</v>
      </c>
      <c r="E833" s="22" t="s">
        <v>2117</v>
      </c>
      <c r="F833" s="22" t="s">
        <v>247</v>
      </c>
      <c r="G833" s="23">
        <v>200</v>
      </c>
      <c r="H833" s="23" t="s">
        <v>593</v>
      </c>
      <c r="I833" s="22" t="s">
        <v>2123</v>
      </c>
      <c r="J833" s="24">
        <v>2200</v>
      </c>
      <c r="K833" s="188" t="str">
        <f>IFERROR(VLOOKUP(一覧[[#This Row],[品番]],'202211価格改定一覧'!B:J,9,FALSE),"-")</f>
        <v>-</v>
      </c>
      <c r="L833" s="27" t="s">
        <v>4</v>
      </c>
      <c r="M833" s="25">
        <v>4994228030832</v>
      </c>
    </row>
    <row r="834" spans="2:13" s="20" customFormat="1" ht="21" customHeight="1">
      <c r="B834" s="14"/>
      <c r="C834" s="52">
        <v>3274</v>
      </c>
      <c r="D834" s="28" t="s">
        <v>700</v>
      </c>
      <c r="E834" s="22" t="s">
        <v>2117</v>
      </c>
      <c r="F834" s="22" t="s">
        <v>2121</v>
      </c>
      <c r="G834" s="23">
        <v>200</v>
      </c>
      <c r="H834" s="23" t="s">
        <v>593</v>
      </c>
      <c r="I834" s="22" t="s">
        <v>2123</v>
      </c>
      <c r="J834" s="24">
        <v>2200</v>
      </c>
      <c r="K834" s="188" t="str">
        <f>IFERROR(VLOOKUP(一覧[[#This Row],[品番]],'202211価格改定一覧'!B:J,9,FALSE),"-")</f>
        <v>-</v>
      </c>
      <c r="L834" s="27" t="s">
        <v>4</v>
      </c>
      <c r="M834" s="25">
        <v>4994228030849</v>
      </c>
    </row>
    <row r="835" spans="2:13" s="20" customFormat="1" ht="21" customHeight="1">
      <c r="B835" s="14" t="s">
        <v>2181</v>
      </c>
      <c r="C835" s="52">
        <v>3300</v>
      </c>
      <c r="D835" s="28" t="s">
        <v>700</v>
      </c>
      <c r="E835" s="22" t="s">
        <v>727</v>
      </c>
      <c r="F835" s="22" t="s">
        <v>1901</v>
      </c>
      <c r="G835" s="23">
        <v>100</v>
      </c>
      <c r="H835" s="23" t="s">
        <v>1862</v>
      </c>
      <c r="I835" s="22"/>
      <c r="J835" s="24">
        <v>700</v>
      </c>
      <c r="K835" s="188" t="str">
        <f>IFERROR(VLOOKUP(一覧[[#This Row],[品番]],'202211価格改定一覧'!B:J,9,FALSE),"-")</f>
        <v>-</v>
      </c>
      <c r="L835" s="27" t="s">
        <v>4</v>
      </c>
      <c r="M835" s="25">
        <v>4994228026200</v>
      </c>
    </row>
    <row r="836" spans="2:13" s="20" customFormat="1" ht="21" customHeight="1">
      <c r="B836" s="14" t="s">
        <v>2187</v>
      </c>
      <c r="C836" s="74">
        <v>3301</v>
      </c>
      <c r="D836" s="28" t="s">
        <v>700</v>
      </c>
      <c r="E836" s="22" t="s">
        <v>727</v>
      </c>
      <c r="F836" s="22" t="s">
        <v>1903</v>
      </c>
      <c r="G836" s="23">
        <v>50</v>
      </c>
      <c r="H836" s="23" t="s">
        <v>1854</v>
      </c>
      <c r="I836" s="22"/>
      <c r="J836" s="24">
        <v>1800</v>
      </c>
      <c r="K836" s="188" t="str">
        <f>IFERROR(VLOOKUP(一覧[[#This Row],[品番]],'202211価格改定一覧'!B:J,9,FALSE),"-")</f>
        <v>-</v>
      </c>
      <c r="L836" s="27" t="s">
        <v>4</v>
      </c>
      <c r="M836" s="78">
        <v>4994228026217</v>
      </c>
    </row>
    <row r="837" spans="2:13" s="20" customFormat="1" ht="21" customHeight="1">
      <c r="B837" s="14" t="s">
        <v>2187</v>
      </c>
      <c r="C837" s="52">
        <v>3302</v>
      </c>
      <c r="D837" s="28" t="s">
        <v>700</v>
      </c>
      <c r="E837" s="22" t="s">
        <v>727</v>
      </c>
      <c r="F837" s="22" t="s">
        <v>1902</v>
      </c>
      <c r="G837" s="23">
        <v>10</v>
      </c>
      <c r="H837" s="23" t="s">
        <v>1855</v>
      </c>
      <c r="I837" s="22"/>
      <c r="J837" s="24">
        <v>1200</v>
      </c>
      <c r="K837" s="188" t="str">
        <f>IFERROR(VLOOKUP(一覧[[#This Row],[品番]],'202211価格改定一覧'!B:J,9,FALSE),"-")</f>
        <v>-</v>
      </c>
      <c r="L837" s="27" t="s">
        <v>4</v>
      </c>
      <c r="M837" s="25">
        <v>4994228026224</v>
      </c>
    </row>
    <row r="838" spans="2:13" s="20" customFormat="1" ht="21" customHeight="1">
      <c r="B838" s="14" t="s">
        <v>2181</v>
      </c>
      <c r="C838" s="52">
        <v>3303</v>
      </c>
      <c r="D838" s="28" t="s">
        <v>700</v>
      </c>
      <c r="E838" s="22" t="s">
        <v>727</v>
      </c>
      <c r="F838" s="22" t="s">
        <v>224</v>
      </c>
      <c r="G838" s="23">
        <v>30</v>
      </c>
      <c r="H838" s="23" t="s">
        <v>593</v>
      </c>
      <c r="I838" s="22"/>
      <c r="J838" s="24">
        <v>1200</v>
      </c>
      <c r="K838" s="188" t="str">
        <f>IFERROR(VLOOKUP(一覧[[#This Row],[品番]],'202211価格改定一覧'!B:J,9,FALSE),"-")</f>
        <v>-</v>
      </c>
      <c r="L838" s="27" t="s">
        <v>4</v>
      </c>
      <c r="M838" s="25">
        <v>4994228026231</v>
      </c>
    </row>
    <row r="839" spans="2:13" s="20" customFormat="1" ht="21" customHeight="1">
      <c r="B839" s="14" t="s">
        <v>226</v>
      </c>
      <c r="C839" s="52">
        <v>3304</v>
      </c>
      <c r="D839" s="28" t="s">
        <v>700</v>
      </c>
      <c r="E839" s="22" t="s">
        <v>727</v>
      </c>
      <c r="F839" s="22" t="s">
        <v>1904</v>
      </c>
      <c r="G839" s="23">
        <v>200</v>
      </c>
      <c r="H839" s="23" t="s">
        <v>1854</v>
      </c>
      <c r="I839" s="22"/>
      <c r="J839" s="24">
        <v>2000</v>
      </c>
      <c r="K839" s="188" t="str">
        <f>IFERROR(VLOOKUP(一覧[[#This Row],[品番]],'202211価格改定一覧'!B:J,9,FALSE),"-")</f>
        <v>-</v>
      </c>
      <c r="L839" s="27" t="s">
        <v>4</v>
      </c>
      <c r="M839" s="25">
        <v>4994228026248</v>
      </c>
    </row>
    <row r="840" spans="2:13" s="20" customFormat="1" ht="21" customHeight="1">
      <c r="B840" s="14" t="s">
        <v>226</v>
      </c>
      <c r="C840" s="52">
        <v>3306</v>
      </c>
      <c r="D840" s="28" t="s">
        <v>700</v>
      </c>
      <c r="E840" s="22" t="s">
        <v>727</v>
      </c>
      <c r="F840" s="22" t="s">
        <v>1905</v>
      </c>
      <c r="G840" s="23">
        <v>200</v>
      </c>
      <c r="H840" s="23" t="s">
        <v>1854</v>
      </c>
      <c r="I840" s="22"/>
      <c r="J840" s="24">
        <v>1800</v>
      </c>
      <c r="K840" s="188" t="str">
        <f>IFERROR(VLOOKUP(一覧[[#This Row],[品番]],'202211価格改定一覧'!B:J,9,FALSE),"-")</f>
        <v>-</v>
      </c>
      <c r="L840" s="27" t="s">
        <v>4</v>
      </c>
      <c r="M840" s="25">
        <v>4994228026262</v>
      </c>
    </row>
    <row r="841" spans="2:13" s="20" customFormat="1" ht="21" customHeight="1">
      <c r="B841" s="14" t="s">
        <v>226</v>
      </c>
      <c r="C841" s="52">
        <v>3400</v>
      </c>
      <c r="D841" s="28" t="s">
        <v>700</v>
      </c>
      <c r="E841" s="22" t="s">
        <v>1909</v>
      </c>
      <c r="F841" s="22" t="s">
        <v>1901</v>
      </c>
      <c r="G841" s="23">
        <v>100</v>
      </c>
      <c r="H841" s="23" t="s">
        <v>1863</v>
      </c>
      <c r="I841" s="22"/>
      <c r="J841" s="24">
        <v>600</v>
      </c>
      <c r="K841" s="188" t="str">
        <f>IFERROR(VLOOKUP(一覧[[#This Row],[品番]],'202211価格改定一覧'!B:J,9,FALSE),"-")</f>
        <v>-</v>
      </c>
      <c r="L841" s="27" t="s">
        <v>4</v>
      </c>
      <c r="M841" s="25">
        <v>4994228024961</v>
      </c>
    </row>
    <row r="842" spans="2:13" s="20" customFormat="1" ht="21" customHeight="1">
      <c r="B842" s="14" t="s">
        <v>226</v>
      </c>
      <c r="C842" s="52">
        <v>3401</v>
      </c>
      <c r="D842" s="28" t="s">
        <v>700</v>
      </c>
      <c r="E842" s="22" t="s">
        <v>1909</v>
      </c>
      <c r="F842" s="22" t="s">
        <v>1906</v>
      </c>
      <c r="G842" s="23">
        <v>150</v>
      </c>
      <c r="H842" s="23" t="s">
        <v>1908</v>
      </c>
      <c r="I842" s="22"/>
      <c r="J842" s="24">
        <v>900</v>
      </c>
      <c r="K842" s="188" t="str">
        <f>IFERROR(VLOOKUP(一覧[[#This Row],[品番]],'202211価格改定一覧'!B:J,9,FALSE),"-")</f>
        <v>-</v>
      </c>
      <c r="L842" s="27" t="s">
        <v>4</v>
      </c>
      <c r="M842" s="25">
        <v>4994228024978</v>
      </c>
    </row>
    <row r="843" spans="2:13" s="20" customFormat="1" ht="21" customHeight="1">
      <c r="B843" s="14" t="s">
        <v>226</v>
      </c>
      <c r="C843" s="52">
        <v>3402</v>
      </c>
      <c r="D843" s="28" t="s">
        <v>700</v>
      </c>
      <c r="E843" s="22" t="s">
        <v>1910</v>
      </c>
      <c r="F843" s="22" t="s">
        <v>1907</v>
      </c>
      <c r="G843" s="23">
        <v>150</v>
      </c>
      <c r="H843" s="23" t="s">
        <v>1854</v>
      </c>
      <c r="I843" s="22"/>
      <c r="J843" s="24">
        <v>900</v>
      </c>
      <c r="K843" s="188" t="str">
        <f>IFERROR(VLOOKUP(一覧[[#This Row],[品番]],'202211価格改定一覧'!B:J,9,FALSE),"-")</f>
        <v>-</v>
      </c>
      <c r="L843" s="27" t="s">
        <v>4</v>
      </c>
      <c r="M843" s="25">
        <v>4994228024985</v>
      </c>
    </row>
    <row r="844" spans="2:13" s="20" customFormat="1" ht="21" customHeight="1">
      <c r="B844" s="14"/>
      <c r="C844" s="52">
        <v>3403</v>
      </c>
      <c r="D844" s="28" t="s">
        <v>700</v>
      </c>
      <c r="E844" s="22" t="s">
        <v>724</v>
      </c>
      <c r="F844" s="22" t="s">
        <v>726</v>
      </c>
      <c r="G844" s="23">
        <v>150</v>
      </c>
      <c r="H844" s="23" t="s">
        <v>593</v>
      </c>
      <c r="I844" s="22"/>
      <c r="J844" s="24">
        <v>1600</v>
      </c>
      <c r="K844" s="188" t="str">
        <f>IFERROR(VLOOKUP(一覧[[#This Row],[品番]],'202211価格改定一覧'!B:J,9,FALSE),"-")</f>
        <v>-</v>
      </c>
      <c r="L844" s="27" t="s">
        <v>4</v>
      </c>
      <c r="M844" s="25">
        <v>4994228024992</v>
      </c>
    </row>
    <row r="845" spans="2:13" s="20" customFormat="1" ht="21" customHeight="1">
      <c r="B845" s="14" t="s">
        <v>1876</v>
      </c>
      <c r="C845" s="52">
        <v>3404</v>
      </c>
      <c r="D845" s="28" t="s">
        <v>700</v>
      </c>
      <c r="E845" s="22" t="s">
        <v>724</v>
      </c>
      <c r="F845" s="22" t="s">
        <v>725</v>
      </c>
      <c r="G845" s="23">
        <v>150</v>
      </c>
      <c r="H845" s="23" t="s">
        <v>593</v>
      </c>
      <c r="I845" s="22"/>
      <c r="J845" s="24">
        <v>1400</v>
      </c>
      <c r="K845" s="188" t="str">
        <f>IFERROR(VLOOKUP(一覧[[#This Row],[品番]],'202211価格改定一覧'!B:J,9,FALSE),"-")</f>
        <v>-</v>
      </c>
      <c r="L845" s="27" t="s">
        <v>4</v>
      </c>
      <c r="M845" s="25">
        <v>4994228025005</v>
      </c>
    </row>
    <row r="846" spans="2:13" s="20" customFormat="1" ht="21" customHeight="1">
      <c r="B846" s="14"/>
      <c r="C846" s="52">
        <v>3500</v>
      </c>
      <c r="D846" s="28" t="s">
        <v>700</v>
      </c>
      <c r="E846" s="22" t="s">
        <v>717</v>
      </c>
      <c r="F846" s="22" t="s">
        <v>677</v>
      </c>
      <c r="G846" s="23">
        <v>100</v>
      </c>
      <c r="H846" s="23" t="s">
        <v>589</v>
      </c>
      <c r="I846" s="22" t="s">
        <v>406</v>
      </c>
      <c r="J846" s="24">
        <v>600</v>
      </c>
      <c r="K846" s="188" t="str">
        <f>IFERROR(VLOOKUP(一覧[[#This Row],[品番]],'202211価格改定一覧'!B:J,9,FALSE),"-")</f>
        <v>-</v>
      </c>
      <c r="L846" s="27" t="s">
        <v>4</v>
      </c>
      <c r="M846" s="25">
        <v>4994228028037</v>
      </c>
    </row>
    <row r="847" spans="2:13" s="20" customFormat="1" ht="21" customHeight="1">
      <c r="B847" s="14"/>
      <c r="C847" s="52">
        <v>3501</v>
      </c>
      <c r="D847" s="28" t="s">
        <v>700</v>
      </c>
      <c r="E847" s="22" t="s">
        <v>717</v>
      </c>
      <c r="F847" s="22" t="s">
        <v>677</v>
      </c>
      <c r="G847" s="23">
        <v>100</v>
      </c>
      <c r="H847" s="23" t="s">
        <v>589</v>
      </c>
      <c r="I847" s="22" t="s">
        <v>709</v>
      </c>
      <c r="J847" s="24">
        <v>600</v>
      </c>
      <c r="K847" s="188" t="str">
        <f>IFERROR(VLOOKUP(一覧[[#This Row],[品番]],'202211価格改定一覧'!B:J,9,FALSE),"-")</f>
        <v>-</v>
      </c>
      <c r="L847" s="27" t="s">
        <v>4</v>
      </c>
      <c r="M847" s="25">
        <v>4994228028044</v>
      </c>
    </row>
    <row r="848" spans="2:13" s="20" customFormat="1" ht="21" customHeight="1">
      <c r="B848" s="14"/>
      <c r="C848" s="52">
        <v>3502</v>
      </c>
      <c r="D848" s="28" t="s">
        <v>700</v>
      </c>
      <c r="E848" s="22" t="s">
        <v>717</v>
      </c>
      <c r="F848" s="22" t="s">
        <v>677</v>
      </c>
      <c r="G848" s="23">
        <v>100</v>
      </c>
      <c r="H848" s="23" t="s">
        <v>589</v>
      </c>
      <c r="I848" s="22" t="s">
        <v>718</v>
      </c>
      <c r="J848" s="24">
        <v>600</v>
      </c>
      <c r="K848" s="188" t="str">
        <f>IFERROR(VLOOKUP(一覧[[#This Row],[品番]],'202211価格改定一覧'!B:J,9,FALSE),"-")</f>
        <v>-</v>
      </c>
      <c r="L848" s="27" t="s">
        <v>4</v>
      </c>
      <c r="M848" s="25">
        <v>4994228028020</v>
      </c>
    </row>
    <row r="849" spans="2:13" s="20" customFormat="1" ht="21" customHeight="1">
      <c r="B849" s="14"/>
      <c r="C849" s="52">
        <v>3503</v>
      </c>
      <c r="D849" s="28" t="s">
        <v>700</v>
      </c>
      <c r="E849" s="22" t="s">
        <v>717</v>
      </c>
      <c r="F849" s="22" t="s">
        <v>626</v>
      </c>
      <c r="G849" s="23">
        <v>250</v>
      </c>
      <c r="H849" s="23" t="s">
        <v>589</v>
      </c>
      <c r="I849" s="22" t="s">
        <v>406</v>
      </c>
      <c r="J849" s="24">
        <v>1400</v>
      </c>
      <c r="K849" s="188" t="str">
        <f>IFERROR(VLOOKUP(一覧[[#This Row],[品番]],'202211価格改定一覧'!B:J,9,FALSE),"-")</f>
        <v>-</v>
      </c>
      <c r="L849" s="27" t="s">
        <v>4</v>
      </c>
      <c r="M849" s="25">
        <v>4994228028068</v>
      </c>
    </row>
    <row r="850" spans="2:13" s="20" customFormat="1" ht="21" customHeight="1">
      <c r="B850" s="14"/>
      <c r="C850" s="52">
        <v>3504</v>
      </c>
      <c r="D850" s="28" t="s">
        <v>700</v>
      </c>
      <c r="E850" s="22" t="s">
        <v>717</v>
      </c>
      <c r="F850" s="22" t="s">
        <v>626</v>
      </c>
      <c r="G850" s="23">
        <v>250</v>
      </c>
      <c r="H850" s="23" t="s">
        <v>589</v>
      </c>
      <c r="I850" s="22" t="s">
        <v>709</v>
      </c>
      <c r="J850" s="24">
        <v>1400</v>
      </c>
      <c r="K850" s="188" t="str">
        <f>IFERROR(VLOOKUP(一覧[[#This Row],[品番]],'202211価格改定一覧'!B:J,9,FALSE),"-")</f>
        <v>-</v>
      </c>
      <c r="L850" s="27" t="s">
        <v>4</v>
      </c>
      <c r="M850" s="25">
        <v>4994228028075</v>
      </c>
    </row>
    <row r="851" spans="2:13" s="20" customFormat="1" ht="21" customHeight="1">
      <c r="B851" s="14"/>
      <c r="C851" s="52">
        <v>3505</v>
      </c>
      <c r="D851" s="28" t="s">
        <v>700</v>
      </c>
      <c r="E851" s="22" t="s">
        <v>717</v>
      </c>
      <c r="F851" s="22" t="s">
        <v>626</v>
      </c>
      <c r="G851" s="23">
        <v>250</v>
      </c>
      <c r="H851" s="23" t="s">
        <v>589</v>
      </c>
      <c r="I851" s="22" t="s">
        <v>718</v>
      </c>
      <c r="J851" s="24">
        <v>1400</v>
      </c>
      <c r="K851" s="188" t="str">
        <f>IFERROR(VLOOKUP(一覧[[#This Row],[品番]],'202211価格改定一覧'!B:J,9,FALSE),"-")</f>
        <v>-</v>
      </c>
      <c r="L851" s="27" t="s">
        <v>4</v>
      </c>
      <c r="M851" s="25">
        <v>4994228028051</v>
      </c>
    </row>
    <row r="852" spans="2:13" s="20" customFormat="1" ht="21" customHeight="1">
      <c r="B852" s="14"/>
      <c r="C852" s="52">
        <v>3506</v>
      </c>
      <c r="D852" s="28" t="s">
        <v>700</v>
      </c>
      <c r="E852" s="22" t="s">
        <v>717</v>
      </c>
      <c r="F852" s="22" t="s">
        <v>224</v>
      </c>
      <c r="G852" s="23">
        <v>30</v>
      </c>
      <c r="H852" s="23" t="s">
        <v>593</v>
      </c>
      <c r="I852" s="22" t="s">
        <v>406</v>
      </c>
      <c r="J852" s="24">
        <v>1200</v>
      </c>
      <c r="K852" s="188" t="str">
        <f>IFERROR(VLOOKUP(一覧[[#This Row],[品番]],'202211価格改定一覧'!B:J,9,FALSE),"-")</f>
        <v>-</v>
      </c>
      <c r="L852" s="27" t="s">
        <v>4</v>
      </c>
      <c r="M852" s="25">
        <v>4994228028129</v>
      </c>
    </row>
    <row r="853" spans="2:13" s="20" customFormat="1" ht="21" customHeight="1">
      <c r="B853" s="14"/>
      <c r="C853" s="52">
        <v>3507</v>
      </c>
      <c r="D853" s="28" t="s">
        <v>700</v>
      </c>
      <c r="E853" s="22" t="s">
        <v>717</v>
      </c>
      <c r="F853" s="22" t="s">
        <v>224</v>
      </c>
      <c r="G853" s="23">
        <v>30</v>
      </c>
      <c r="H853" s="23" t="s">
        <v>593</v>
      </c>
      <c r="I853" s="22" t="s">
        <v>709</v>
      </c>
      <c r="J853" s="24">
        <v>1200</v>
      </c>
      <c r="K853" s="188" t="str">
        <f>IFERROR(VLOOKUP(一覧[[#This Row],[品番]],'202211価格改定一覧'!B:J,9,FALSE),"-")</f>
        <v>-</v>
      </c>
      <c r="L853" s="27" t="s">
        <v>4</v>
      </c>
      <c r="M853" s="25">
        <v>4994228028136</v>
      </c>
    </row>
    <row r="854" spans="2:13" s="20" customFormat="1" ht="21" customHeight="1">
      <c r="B854" s="14"/>
      <c r="C854" s="52">
        <v>3508</v>
      </c>
      <c r="D854" s="28" t="s">
        <v>700</v>
      </c>
      <c r="E854" s="22" t="s">
        <v>717</v>
      </c>
      <c r="F854" s="22" t="s">
        <v>224</v>
      </c>
      <c r="G854" s="23">
        <v>30</v>
      </c>
      <c r="H854" s="23" t="s">
        <v>593</v>
      </c>
      <c r="I854" s="22" t="s">
        <v>718</v>
      </c>
      <c r="J854" s="24">
        <v>1200</v>
      </c>
      <c r="K854" s="188" t="str">
        <f>IFERROR(VLOOKUP(一覧[[#This Row],[品番]],'202211価格改定一覧'!B:J,9,FALSE),"-")</f>
        <v>-</v>
      </c>
      <c r="L854" s="27" t="s">
        <v>4</v>
      </c>
      <c r="M854" s="25">
        <v>4994228028112</v>
      </c>
    </row>
    <row r="855" spans="2:13" s="20" customFormat="1" ht="21" customHeight="1">
      <c r="B855" s="14"/>
      <c r="C855" s="52">
        <v>3509</v>
      </c>
      <c r="D855" s="28" t="s">
        <v>700</v>
      </c>
      <c r="E855" s="22" t="s">
        <v>717</v>
      </c>
      <c r="F855" s="22" t="s">
        <v>633</v>
      </c>
      <c r="G855" s="23">
        <v>50</v>
      </c>
      <c r="H855" s="23" t="s">
        <v>593</v>
      </c>
      <c r="I855" s="22" t="s">
        <v>406</v>
      </c>
      <c r="J855" s="24">
        <v>3200</v>
      </c>
      <c r="K855" s="188" t="str">
        <f>IFERROR(VLOOKUP(一覧[[#This Row],[品番]],'202211価格改定一覧'!B:J,9,FALSE),"-")</f>
        <v>-</v>
      </c>
      <c r="L855" s="27" t="s">
        <v>4</v>
      </c>
      <c r="M855" s="25">
        <v>4994228028099</v>
      </c>
    </row>
    <row r="856" spans="2:13" s="20" customFormat="1" ht="21" customHeight="1">
      <c r="B856" s="14"/>
      <c r="C856" s="52">
        <v>3510</v>
      </c>
      <c r="D856" s="28" t="s">
        <v>700</v>
      </c>
      <c r="E856" s="22" t="s">
        <v>717</v>
      </c>
      <c r="F856" s="22" t="s">
        <v>633</v>
      </c>
      <c r="G856" s="23">
        <v>50</v>
      </c>
      <c r="H856" s="23" t="s">
        <v>593</v>
      </c>
      <c r="I856" s="22" t="s">
        <v>709</v>
      </c>
      <c r="J856" s="24">
        <v>3200</v>
      </c>
      <c r="K856" s="188" t="str">
        <f>IFERROR(VLOOKUP(一覧[[#This Row],[品番]],'202211価格改定一覧'!B:J,9,FALSE),"-")</f>
        <v>-</v>
      </c>
      <c r="L856" s="27" t="s">
        <v>4</v>
      </c>
      <c r="M856" s="25">
        <v>4994228028105</v>
      </c>
    </row>
    <row r="857" spans="2:13" s="20" customFormat="1" ht="21" customHeight="1">
      <c r="B857" s="14"/>
      <c r="C857" s="52">
        <v>3511</v>
      </c>
      <c r="D857" s="28" t="s">
        <v>700</v>
      </c>
      <c r="E857" s="22" t="s">
        <v>717</v>
      </c>
      <c r="F857" s="22" t="s">
        <v>633</v>
      </c>
      <c r="G857" s="23">
        <v>50</v>
      </c>
      <c r="H857" s="23" t="s">
        <v>593</v>
      </c>
      <c r="I857" s="22" t="s">
        <v>718</v>
      </c>
      <c r="J857" s="24">
        <v>3200</v>
      </c>
      <c r="K857" s="188" t="str">
        <f>IFERROR(VLOOKUP(一覧[[#This Row],[品番]],'202211価格改定一覧'!B:J,9,FALSE),"-")</f>
        <v>-</v>
      </c>
      <c r="L857" s="27" t="s">
        <v>4</v>
      </c>
      <c r="M857" s="25">
        <v>4994228028082</v>
      </c>
    </row>
    <row r="858" spans="2:13" s="20" customFormat="1" ht="21" customHeight="1">
      <c r="B858" s="14"/>
      <c r="C858" s="52">
        <v>3512</v>
      </c>
      <c r="D858" s="28" t="s">
        <v>700</v>
      </c>
      <c r="E858" s="22" t="s">
        <v>717</v>
      </c>
      <c r="F858" s="22" t="s">
        <v>320</v>
      </c>
      <c r="G858" s="23">
        <v>50</v>
      </c>
      <c r="H858" s="23" t="s">
        <v>593</v>
      </c>
      <c r="I858" s="22" t="s">
        <v>406</v>
      </c>
      <c r="J858" s="24">
        <v>1200</v>
      </c>
      <c r="K858" s="188" t="str">
        <f>IFERROR(VLOOKUP(一覧[[#This Row],[品番]],'202211価格改定一覧'!B:J,9,FALSE),"-")</f>
        <v>-</v>
      </c>
      <c r="L858" s="27" t="s">
        <v>4</v>
      </c>
      <c r="M858" s="25">
        <v>4994228028150</v>
      </c>
    </row>
    <row r="859" spans="2:13" s="20" customFormat="1" ht="21" customHeight="1">
      <c r="B859" s="14"/>
      <c r="C859" s="52">
        <v>3513</v>
      </c>
      <c r="D859" s="28" t="s">
        <v>700</v>
      </c>
      <c r="E859" s="22" t="s">
        <v>717</v>
      </c>
      <c r="F859" s="22" t="s">
        <v>320</v>
      </c>
      <c r="G859" s="23">
        <v>50</v>
      </c>
      <c r="H859" s="23" t="s">
        <v>593</v>
      </c>
      <c r="I859" s="22" t="s">
        <v>709</v>
      </c>
      <c r="J859" s="24">
        <v>1200</v>
      </c>
      <c r="K859" s="188" t="str">
        <f>IFERROR(VLOOKUP(一覧[[#This Row],[品番]],'202211価格改定一覧'!B:J,9,FALSE),"-")</f>
        <v>-</v>
      </c>
      <c r="L859" s="27" t="s">
        <v>4</v>
      </c>
      <c r="M859" s="25">
        <v>4994228028167</v>
      </c>
    </row>
    <row r="860" spans="2:13" s="20" customFormat="1" ht="21" customHeight="1">
      <c r="B860" s="14"/>
      <c r="C860" s="52">
        <v>3514</v>
      </c>
      <c r="D860" s="28" t="s">
        <v>700</v>
      </c>
      <c r="E860" s="22" t="s">
        <v>717</v>
      </c>
      <c r="F860" s="22" t="s">
        <v>320</v>
      </c>
      <c r="G860" s="23">
        <v>50</v>
      </c>
      <c r="H860" s="23" t="s">
        <v>593</v>
      </c>
      <c r="I860" s="22" t="s">
        <v>718</v>
      </c>
      <c r="J860" s="24">
        <v>1200</v>
      </c>
      <c r="K860" s="188" t="str">
        <f>IFERROR(VLOOKUP(一覧[[#This Row],[品番]],'202211価格改定一覧'!B:J,9,FALSE),"-")</f>
        <v>-</v>
      </c>
      <c r="L860" s="27" t="s">
        <v>4</v>
      </c>
      <c r="M860" s="25">
        <v>4994228028143</v>
      </c>
    </row>
    <row r="861" spans="2:13" s="20" customFormat="1" ht="21" customHeight="1">
      <c r="B861" s="14"/>
      <c r="C861" s="52">
        <v>3515</v>
      </c>
      <c r="D861" s="28" t="s">
        <v>700</v>
      </c>
      <c r="E861" s="22" t="s">
        <v>717</v>
      </c>
      <c r="F861" s="22" t="s">
        <v>161</v>
      </c>
      <c r="G861" s="23">
        <v>100</v>
      </c>
      <c r="H861" s="23" t="s">
        <v>593</v>
      </c>
      <c r="I861" s="22" t="s">
        <v>406</v>
      </c>
      <c r="J861" s="24">
        <v>1800</v>
      </c>
      <c r="K861" s="188" t="str">
        <f>IFERROR(VLOOKUP(一覧[[#This Row],[品番]],'202211価格改定一覧'!B:J,9,FALSE),"-")</f>
        <v>-</v>
      </c>
      <c r="L861" s="27" t="s">
        <v>4</v>
      </c>
      <c r="M861" s="25">
        <v>4994228028181</v>
      </c>
    </row>
    <row r="862" spans="2:13" s="20" customFormat="1" ht="21" customHeight="1">
      <c r="B862" s="14"/>
      <c r="C862" s="52">
        <v>3516</v>
      </c>
      <c r="D862" s="28" t="s">
        <v>700</v>
      </c>
      <c r="E862" s="22" t="s">
        <v>717</v>
      </c>
      <c r="F862" s="22" t="s">
        <v>161</v>
      </c>
      <c r="G862" s="23">
        <v>100</v>
      </c>
      <c r="H862" s="23" t="s">
        <v>593</v>
      </c>
      <c r="I862" s="22" t="s">
        <v>709</v>
      </c>
      <c r="J862" s="24">
        <v>1800</v>
      </c>
      <c r="K862" s="188" t="str">
        <f>IFERROR(VLOOKUP(一覧[[#This Row],[品番]],'202211価格改定一覧'!B:J,9,FALSE),"-")</f>
        <v>-</v>
      </c>
      <c r="L862" s="27" t="s">
        <v>4</v>
      </c>
      <c r="M862" s="25">
        <v>4994228028198</v>
      </c>
    </row>
    <row r="863" spans="2:13" s="20" customFormat="1" ht="21" customHeight="1">
      <c r="B863" s="14"/>
      <c r="C863" s="52">
        <v>3517</v>
      </c>
      <c r="D863" s="28" t="s">
        <v>700</v>
      </c>
      <c r="E863" s="22" t="s">
        <v>717</v>
      </c>
      <c r="F863" s="22" t="s">
        <v>161</v>
      </c>
      <c r="G863" s="23">
        <v>100</v>
      </c>
      <c r="H863" s="23" t="s">
        <v>593</v>
      </c>
      <c r="I863" s="22" t="s">
        <v>718</v>
      </c>
      <c r="J863" s="24">
        <v>1800</v>
      </c>
      <c r="K863" s="188" t="str">
        <f>IFERROR(VLOOKUP(一覧[[#This Row],[品番]],'202211価格改定一覧'!B:J,9,FALSE),"-")</f>
        <v>-</v>
      </c>
      <c r="L863" s="27" t="s">
        <v>4</v>
      </c>
      <c r="M863" s="25">
        <v>4994228028174</v>
      </c>
    </row>
    <row r="864" spans="2:13" s="20" customFormat="1" ht="21" customHeight="1">
      <c r="B864" s="14"/>
      <c r="C864" s="52">
        <v>3518</v>
      </c>
      <c r="D864" s="28" t="s">
        <v>700</v>
      </c>
      <c r="E864" s="22" t="s">
        <v>717</v>
      </c>
      <c r="F864" s="22" t="s">
        <v>674</v>
      </c>
      <c r="G864" s="23">
        <v>200</v>
      </c>
      <c r="H864" s="23" t="s">
        <v>593</v>
      </c>
      <c r="I864" s="22" t="s">
        <v>406</v>
      </c>
      <c r="J864" s="24">
        <v>3800</v>
      </c>
      <c r="K864" s="188" t="str">
        <f>IFERROR(VLOOKUP(一覧[[#This Row],[品番]],'202211価格改定一覧'!B:J,9,FALSE),"-")</f>
        <v>-</v>
      </c>
      <c r="L864" s="27" t="s">
        <v>4</v>
      </c>
      <c r="M864" s="25">
        <v>4994228028211</v>
      </c>
    </row>
    <row r="865" spans="2:13" s="20" customFormat="1" ht="21" customHeight="1">
      <c r="B865" s="14"/>
      <c r="C865" s="52">
        <v>3519</v>
      </c>
      <c r="D865" s="28" t="s">
        <v>700</v>
      </c>
      <c r="E865" s="22" t="s">
        <v>717</v>
      </c>
      <c r="F865" s="22" t="s">
        <v>674</v>
      </c>
      <c r="G865" s="23">
        <v>200</v>
      </c>
      <c r="H865" s="23" t="s">
        <v>593</v>
      </c>
      <c r="I865" s="22" t="s">
        <v>709</v>
      </c>
      <c r="J865" s="24">
        <v>3800</v>
      </c>
      <c r="K865" s="188" t="str">
        <f>IFERROR(VLOOKUP(一覧[[#This Row],[品番]],'202211価格改定一覧'!B:J,9,FALSE),"-")</f>
        <v>-</v>
      </c>
      <c r="L865" s="27" t="s">
        <v>4</v>
      </c>
      <c r="M865" s="25">
        <v>4994228028228</v>
      </c>
    </row>
    <row r="866" spans="2:13" s="20" customFormat="1" ht="21" customHeight="1">
      <c r="B866" s="14"/>
      <c r="C866" s="52">
        <v>3520</v>
      </c>
      <c r="D866" s="28" t="s">
        <v>700</v>
      </c>
      <c r="E866" s="22" t="s">
        <v>717</v>
      </c>
      <c r="F866" s="22" t="s">
        <v>674</v>
      </c>
      <c r="G866" s="23">
        <v>200</v>
      </c>
      <c r="H866" s="23" t="s">
        <v>593</v>
      </c>
      <c r="I866" s="22" t="s">
        <v>718</v>
      </c>
      <c r="J866" s="24">
        <v>3800</v>
      </c>
      <c r="K866" s="188" t="str">
        <f>IFERROR(VLOOKUP(一覧[[#This Row],[品番]],'202211価格改定一覧'!B:J,9,FALSE),"-")</f>
        <v>-</v>
      </c>
      <c r="L866" s="27" t="s">
        <v>4</v>
      </c>
      <c r="M866" s="25">
        <v>4994228028204</v>
      </c>
    </row>
    <row r="867" spans="2:13" s="20" customFormat="1" ht="21" customHeight="1">
      <c r="B867" s="14" t="s">
        <v>2368</v>
      </c>
      <c r="C867" s="52">
        <v>3521</v>
      </c>
      <c r="D867" s="28" t="s">
        <v>700</v>
      </c>
      <c r="E867" s="22" t="s">
        <v>717</v>
      </c>
      <c r="F867" s="22" t="s">
        <v>719</v>
      </c>
      <c r="G867" s="23">
        <v>200</v>
      </c>
      <c r="H867" s="23" t="s">
        <v>593</v>
      </c>
      <c r="I867" s="22" t="s">
        <v>406</v>
      </c>
      <c r="J867" s="24">
        <v>1500</v>
      </c>
      <c r="K867" s="188" t="str">
        <f>IFERROR(VLOOKUP(一覧[[#This Row],[品番]],'202211価格改定一覧'!B:J,9,FALSE),"-")</f>
        <v>-</v>
      </c>
      <c r="L867" s="27" t="s">
        <v>4</v>
      </c>
      <c r="M867" s="25">
        <v>4994228028334</v>
      </c>
    </row>
    <row r="868" spans="2:13" s="20" customFormat="1" ht="21" customHeight="1">
      <c r="B868" s="14" t="s">
        <v>2578</v>
      </c>
      <c r="C868" s="52">
        <v>3522</v>
      </c>
      <c r="D868" s="28" t="s">
        <v>700</v>
      </c>
      <c r="E868" s="22" t="s">
        <v>717</v>
      </c>
      <c r="F868" s="22" t="s">
        <v>719</v>
      </c>
      <c r="G868" s="23">
        <v>200</v>
      </c>
      <c r="H868" s="23" t="s">
        <v>593</v>
      </c>
      <c r="I868" s="22" t="s">
        <v>709</v>
      </c>
      <c r="J868" s="24">
        <v>1500</v>
      </c>
      <c r="K868" s="188" t="str">
        <f>IFERROR(VLOOKUP(一覧[[#This Row],[品番]],'202211価格改定一覧'!B:J,9,FALSE),"-")</f>
        <v>-</v>
      </c>
      <c r="L868" s="27" t="s">
        <v>4</v>
      </c>
      <c r="M868" s="25">
        <v>4994228028341</v>
      </c>
    </row>
    <row r="869" spans="2:13" s="20" customFormat="1" ht="21" customHeight="1">
      <c r="B869" s="14"/>
      <c r="C869" s="52">
        <v>3523</v>
      </c>
      <c r="D869" s="28" t="s">
        <v>700</v>
      </c>
      <c r="E869" s="22" t="s">
        <v>717</v>
      </c>
      <c r="F869" s="22" t="s">
        <v>719</v>
      </c>
      <c r="G869" s="23">
        <v>200</v>
      </c>
      <c r="H869" s="23" t="s">
        <v>593</v>
      </c>
      <c r="I869" s="22" t="s">
        <v>718</v>
      </c>
      <c r="J869" s="24">
        <v>1500</v>
      </c>
      <c r="K869" s="188" t="str">
        <f>IFERROR(VLOOKUP(一覧[[#This Row],[品番]],'202211価格改定一覧'!B:J,9,FALSE),"-")</f>
        <v>-</v>
      </c>
      <c r="L869" s="27" t="s">
        <v>4</v>
      </c>
      <c r="M869" s="25">
        <v>4994228028327</v>
      </c>
    </row>
    <row r="870" spans="2:13" s="20" customFormat="1" ht="21" customHeight="1">
      <c r="B870" s="14"/>
      <c r="C870" s="52">
        <v>3524</v>
      </c>
      <c r="D870" s="28" t="s">
        <v>700</v>
      </c>
      <c r="E870" s="22" t="s">
        <v>717</v>
      </c>
      <c r="F870" s="22" t="s">
        <v>714</v>
      </c>
      <c r="G870" s="23">
        <v>10</v>
      </c>
      <c r="H870" s="23" t="s">
        <v>589</v>
      </c>
      <c r="I870" s="22" t="s">
        <v>406</v>
      </c>
      <c r="J870" s="24">
        <v>1200</v>
      </c>
      <c r="K870" s="188" t="str">
        <f>IFERROR(VLOOKUP(一覧[[#This Row],[品番]],'202211価格改定一覧'!B:J,9,FALSE),"-")</f>
        <v>-</v>
      </c>
      <c r="L870" s="27" t="s">
        <v>4</v>
      </c>
      <c r="M870" s="25">
        <v>4994228029263</v>
      </c>
    </row>
    <row r="871" spans="2:13" s="20" customFormat="1" ht="21" customHeight="1">
      <c r="B871" s="14"/>
      <c r="C871" s="52">
        <v>3525</v>
      </c>
      <c r="D871" s="28" t="s">
        <v>700</v>
      </c>
      <c r="E871" s="22" t="s">
        <v>717</v>
      </c>
      <c r="F871" s="22" t="s">
        <v>714</v>
      </c>
      <c r="G871" s="23">
        <v>10</v>
      </c>
      <c r="H871" s="23" t="s">
        <v>589</v>
      </c>
      <c r="I871" s="22" t="s">
        <v>709</v>
      </c>
      <c r="J871" s="24">
        <v>1200</v>
      </c>
      <c r="K871" s="188" t="str">
        <f>IFERROR(VLOOKUP(一覧[[#This Row],[品番]],'202211価格改定一覧'!B:J,9,FALSE),"-")</f>
        <v>-</v>
      </c>
      <c r="L871" s="27" t="s">
        <v>4</v>
      </c>
      <c r="M871" s="25">
        <v>4994228029270</v>
      </c>
    </row>
    <row r="872" spans="2:13" s="20" customFormat="1" ht="21" customHeight="1">
      <c r="B872" s="14"/>
      <c r="C872" s="52">
        <v>3526</v>
      </c>
      <c r="D872" s="28" t="s">
        <v>700</v>
      </c>
      <c r="E872" s="22" t="s">
        <v>717</v>
      </c>
      <c r="F872" s="22" t="s">
        <v>714</v>
      </c>
      <c r="G872" s="23">
        <v>10</v>
      </c>
      <c r="H872" s="23" t="s">
        <v>589</v>
      </c>
      <c r="I872" s="22" t="s">
        <v>718</v>
      </c>
      <c r="J872" s="24">
        <v>1200</v>
      </c>
      <c r="K872" s="188" t="str">
        <f>IFERROR(VLOOKUP(一覧[[#This Row],[品番]],'202211価格改定一覧'!B:J,9,FALSE),"-")</f>
        <v>-</v>
      </c>
      <c r="L872" s="27" t="s">
        <v>4</v>
      </c>
      <c r="M872" s="25">
        <v>4994228029287</v>
      </c>
    </row>
    <row r="873" spans="2:13" s="20" customFormat="1" ht="21" customHeight="1">
      <c r="B873" s="14"/>
      <c r="C873" s="52">
        <v>3527</v>
      </c>
      <c r="D873" s="28" t="s">
        <v>700</v>
      </c>
      <c r="E873" s="22" t="s">
        <v>717</v>
      </c>
      <c r="F873" s="22" t="s">
        <v>2126</v>
      </c>
      <c r="G873" s="23">
        <v>30</v>
      </c>
      <c r="H873" s="23" t="s">
        <v>2447</v>
      </c>
      <c r="I873" s="22" t="s">
        <v>2124</v>
      </c>
      <c r="J873" s="24">
        <v>1200</v>
      </c>
      <c r="K873" s="188" t="str">
        <f>IFERROR(VLOOKUP(一覧[[#This Row],[品番]],'202211価格改定一覧'!B:J,9,FALSE),"-")</f>
        <v>-</v>
      </c>
      <c r="L873" s="27" t="s">
        <v>4</v>
      </c>
      <c r="M873" s="25">
        <v>4994228030771</v>
      </c>
    </row>
    <row r="874" spans="2:13" s="20" customFormat="1" ht="21" customHeight="1">
      <c r="B874" s="14"/>
      <c r="C874" s="52">
        <v>3528</v>
      </c>
      <c r="D874" s="28" t="s">
        <v>700</v>
      </c>
      <c r="E874" s="22" t="s">
        <v>717</v>
      </c>
      <c r="F874" s="22" t="s">
        <v>2127</v>
      </c>
      <c r="G874" s="23">
        <v>100</v>
      </c>
      <c r="H874" s="23" t="s">
        <v>2448</v>
      </c>
      <c r="I874" s="22" t="s">
        <v>2124</v>
      </c>
      <c r="J874" s="24">
        <v>1800</v>
      </c>
      <c r="K874" s="188" t="str">
        <f>IFERROR(VLOOKUP(一覧[[#This Row],[品番]],'202211価格改定一覧'!B:J,9,FALSE),"-")</f>
        <v>-</v>
      </c>
      <c r="L874" s="27" t="s">
        <v>4</v>
      </c>
      <c r="M874" s="25">
        <v>4994228030788</v>
      </c>
    </row>
    <row r="875" spans="2:13" s="20" customFormat="1" ht="21" customHeight="1">
      <c r="B875" s="14"/>
      <c r="C875" s="52">
        <v>3529</v>
      </c>
      <c r="D875" s="28" t="s">
        <v>700</v>
      </c>
      <c r="E875" s="22" t="s">
        <v>717</v>
      </c>
      <c r="F875" s="22" t="s">
        <v>2128</v>
      </c>
      <c r="G875" s="23">
        <v>10</v>
      </c>
      <c r="H875" s="23" t="s">
        <v>2449</v>
      </c>
      <c r="I875" s="22" t="s">
        <v>2125</v>
      </c>
      <c r="J875" s="24">
        <v>1200</v>
      </c>
      <c r="K875" s="188" t="str">
        <f>IFERROR(VLOOKUP(一覧[[#This Row],[品番]],'202211価格改定一覧'!B:J,9,FALSE),"-")</f>
        <v>-</v>
      </c>
      <c r="L875" s="27" t="s">
        <v>4</v>
      </c>
      <c r="M875" s="25">
        <v>4994228030795</v>
      </c>
    </row>
    <row r="876" spans="2:13" s="20" customFormat="1" ht="21" customHeight="1">
      <c r="B876" s="21"/>
      <c r="C876" s="52">
        <v>4381</v>
      </c>
      <c r="D876" s="28" t="s">
        <v>2174</v>
      </c>
      <c r="E876" s="22" t="s">
        <v>282</v>
      </c>
      <c r="F876" s="22" t="s">
        <v>303</v>
      </c>
      <c r="G876" s="23">
        <v>300</v>
      </c>
      <c r="H876" s="23" t="s">
        <v>215</v>
      </c>
      <c r="I876" s="22" t="s">
        <v>314</v>
      </c>
      <c r="J876" s="24">
        <v>980</v>
      </c>
      <c r="K876" s="188" t="str">
        <f>IFERROR(VLOOKUP(一覧[[#This Row],[品番]],'202211価格改定一覧'!B:J,9,FALSE),"-")</f>
        <v>-</v>
      </c>
      <c r="L876" s="27" t="s">
        <v>294</v>
      </c>
      <c r="M876" s="25">
        <v>3549620006032</v>
      </c>
    </row>
    <row r="877" spans="2:13" s="20" customFormat="1" ht="21" customHeight="1">
      <c r="B877" s="21"/>
      <c r="C877" s="52">
        <v>4382</v>
      </c>
      <c r="D877" s="28" t="s">
        <v>2174</v>
      </c>
      <c r="E877" s="22" t="s">
        <v>284</v>
      </c>
      <c r="F877" s="22" t="s">
        <v>303</v>
      </c>
      <c r="G877" s="23">
        <v>300</v>
      </c>
      <c r="H877" s="23" t="s">
        <v>215</v>
      </c>
      <c r="I877" s="22" t="s">
        <v>336</v>
      </c>
      <c r="J877" s="24">
        <v>980</v>
      </c>
      <c r="K877" s="188" t="str">
        <f>IFERROR(VLOOKUP(一覧[[#This Row],[品番]],'202211価格改定一覧'!B:J,9,FALSE),"-")</f>
        <v>-</v>
      </c>
      <c r="L877" s="27" t="s">
        <v>294</v>
      </c>
      <c r="M877" s="25">
        <v>3549620006001</v>
      </c>
    </row>
    <row r="878" spans="2:13" s="20" customFormat="1" ht="21" customHeight="1">
      <c r="B878" s="21"/>
      <c r="C878" s="52">
        <v>4383</v>
      </c>
      <c r="D878" s="28" t="s">
        <v>2174</v>
      </c>
      <c r="E878" s="22" t="s">
        <v>284</v>
      </c>
      <c r="F878" s="22" t="s">
        <v>303</v>
      </c>
      <c r="G878" s="23">
        <v>300</v>
      </c>
      <c r="H878" s="23" t="s">
        <v>215</v>
      </c>
      <c r="I878" s="22" t="s">
        <v>1432</v>
      </c>
      <c r="J878" s="24">
        <v>980</v>
      </c>
      <c r="K878" s="188" t="str">
        <f>IFERROR(VLOOKUP(一覧[[#This Row],[品番]],'202211価格改定一覧'!B:J,9,FALSE),"-")</f>
        <v>-</v>
      </c>
      <c r="L878" s="27" t="s">
        <v>294</v>
      </c>
      <c r="M878" s="25">
        <v>3549620006018</v>
      </c>
    </row>
    <row r="879" spans="2:13" s="20" customFormat="1" ht="21" customHeight="1">
      <c r="B879" s="21"/>
      <c r="C879" s="52">
        <v>4384</v>
      </c>
      <c r="D879" s="28" t="s">
        <v>2174</v>
      </c>
      <c r="E879" s="22" t="s">
        <v>284</v>
      </c>
      <c r="F879" s="22" t="s">
        <v>305</v>
      </c>
      <c r="G879" s="23">
        <v>300</v>
      </c>
      <c r="H879" s="23" t="s">
        <v>215</v>
      </c>
      <c r="I879" s="22" t="s">
        <v>1433</v>
      </c>
      <c r="J879" s="24">
        <v>980</v>
      </c>
      <c r="K879" s="188" t="str">
        <f>IFERROR(VLOOKUP(一覧[[#This Row],[品番]],'202211価格改定一覧'!B:J,9,FALSE),"-")</f>
        <v>-</v>
      </c>
      <c r="L879" s="27" t="s">
        <v>1434</v>
      </c>
      <c r="M879" s="25">
        <v>3549620006056</v>
      </c>
    </row>
    <row r="880" spans="2:13" s="20" customFormat="1" ht="21" customHeight="1">
      <c r="B880" s="21"/>
      <c r="C880" s="52">
        <v>4385</v>
      </c>
      <c r="D880" s="28" t="s">
        <v>2174</v>
      </c>
      <c r="E880" s="22" t="s">
        <v>284</v>
      </c>
      <c r="F880" s="22" t="s">
        <v>303</v>
      </c>
      <c r="G880" s="23">
        <v>300</v>
      </c>
      <c r="H880" s="23" t="s">
        <v>215</v>
      </c>
      <c r="I880" s="22" t="s">
        <v>1435</v>
      </c>
      <c r="J880" s="24">
        <v>980</v>
      </c>
      <c r="K880" s="188" t="str">
        <f>IFERROR(VLOOKUP(一覧[[#This Row],[品番]],'202211価格改定一覧'!B:J,9,FALSE),"-")</f>
        <v>-</v>
      </c>
      <c r="L880" s="27" t="s">
        <v>294</v>
      </c>
      <c r="M880" s="25">
        <v>3549620006070</v>
      </c>
    </row>
    <row r="881" spans="2:13" s="20" customFormat="1" ht="21" customHeight="1">
      <c r="B881" s="21"/>
      <c r="C881" s="52">
        <v>4386</v>
      </c>
      <c r="D881" s="28" t="s">
        <v>2174</v>
      </c>
      <c r="E881" s="22" t="s">
        <v>284</v>
      </c>
      <c r="F881" s="22" t="s">
        <v>303</v>
      </c>
      <c r="G881" s="23">
        <v>300</v>
      </c>
      <c r="H881" s="23" t="s">
        <v>215</v>
      </c>
      <c r="I881" s="22" t="s">
        <v>1436</v>
      </c>
      <c r="J881" s="24">
        <v>980</v>
      </c>
      <c r="K881" s="188" t="str">
        <f>IFERROR(VLOOKUP(一覧[[#This Row],[品番]],'202211価格改定一覧'!B:J,9,FALSE),"-")</f>
        <v>-</v>
      </c>
      <c r="L881" s="27" t="s">
        <v>294</v>
      </c>
      <c r="M881" s="25">
        <v>3549620006094</v>
      </c>
    </row>
    <row r="882" spans="2:13" s="20" customFormat="1" ht="21" customHeight="1">
      <c r="B882" s="21"/>
      <c r="C882" s="52">
        <v>4398</v>
      </c>
      <c r="D882" s="28" t="s">
        <v>2174</v>
      </c>
      <c r="E882" s="22" t="s">
        <v>1441</v>
      </c>
      <c r="F882" s="22" t="s">
        <v>1442</v>
      </c>
      <c r="G882" s="23">
        <v>300</v>
      </c>
      <c r="H882" s="23" t="s">
        <v>288</v>
      </c>
      <c r="I882" s="22"/>
      <c r="J882" s="24">
        <v>1800</v>
      </c>
      <c r="K882" s="188" t="str">
        <f>IFERROR(VLOOKUP(一覧[[#This Row],[品番]],'202211価格改定一覧'!B:J,9,FALSE),"-")</f>
        <v>-</v>
      </c>
      <c r="L882" s="27" t="s">
        <v>1434</v>
      </c>
      <c r="M882" s="25">
        <v>3549620009071</v>
      </c>
    </row>
    <row r="883" spans="2:13" s="20" customFormat="1" ht="21" customHeight="1">
      <c r="B883" s="21"/>
      <c r="C883" s="52">
        <v>4400</v>
      </c>
      <c r="D883" s="28" t="s">
        <v>2174</v>
      </c>
      <c r="E883" s="22" t="s">
        <v>1448</v>
      </c>
      <c r="F883" s="22" t="s">
        <v>1447</v>
      </c>
      <c r="G883" s="23">
        <v>50</v>
      </c>
      <c r="H883" s="23" t="s">
        <v>215</v>
      </c>
      <c r="I883" s="22"/>
      <c r="J883" s="24">
        <v>3800</v>
      </c>
      <c r="K883" s="188" t="str">
        <f>IFERROR(VLOOKUP(一覧[[#This Row],[品番]],'202211価格改定一覧'!B:J,9,FALSE),"-")</f>
        <v>-</v>
      </c>
      <c r="L883" s="27" t="s">
        <v>4</v>
      </c>
      <c r="M883" s="25">
        <v>3549620033083</v>
      </c>
    </row>
    <row r="884" spans="2:13" s="20" customFormat="1" ht="21" customHeight="1">
      <c r="B884" s="21"/>
      <c r="C884" s="52">
        <v>4401</v>
      </c>
      <c r="D884" s="28" t="s">
        <v>2174</v>
      </c>
      <c r="E884" s="22" t="s">
        <v>1449</v>
      </c>
      <c r="F884" s="22" t="s">
        <v>920</v>
      </c>
      <c r="G884" s="23">
        <v>4</v>
      </c>
      <c r="H884" s="23" t="s">
        <v>196</v>
      </c>
      <c r="I884" s="22" t="s">
        <v>1450</v>
      </c>
      <c r="J884" s="24">
        <v>1200</v>
      </c>
      <c r="K884" s="188" t="str">
        <f>IFERROR(VLOOKUP(一覧[[#This Row],[品番]],'202211価格改定一覧'!B:J,9,FALSE),"-")</f>
        <v>-</v>
      </c>
      <c r="L884" s="27" t="s">
        <v>4</v>
      </c>
      <c r="M884" s="25">
        <v>4994228027078</v>
      </c>
    </row>
    <row r="885" spans="2:13" s="20" customFormat="1" ht="21" customHeight="1">
      <c r="B885" s="21"/>
      <c r="C885" s="52">
        <v>4402</v>
      </c>
      <c r="D885" s="28" t="s">
        <v>2174</v>
      </c>
      <c r="E885" s="22" t="s">
        <v>222</v>
      </c>
      <c r="F885" s="22" t="s">
        <v>224</v>
      </c>
      <c r="G885" s="23">
        <v>75</v>
      </c>
      <c r="H885" s="23" t="s">
        <v>211</v>
      </c>
      <c r="I885" s="22" t="s">
        <v>1448</v>
      </c>
      <c r="J885" s="24">
        <v>1600</v>
      </c>
      <c r="K885" s="188" t="str">
        <f>IFERROR(VLOOKUP(一覧[[#This Row],[品番]],'202211価格改定一覧'!B:J,9,FALSE),"-")</f>
        <v>-</v>
      </c>
      <c r="L885" s="27" t="s">
        <v>4</v>
      </c>
      <c r="M885" s="99">
        <v>3549621033174</v>
      </c>
    </row>
    <row r="886" spans="2:13" s="20" customFormat="1" ht="21" customHeight="1">
      <c r="B886" s="14" t="s">
        <v>226</v>
      </c>
      <c r="C886" s="52">
        <v>4403</v>
      </c>
      <c r="D886" s="28" t="s">
        <v>2174</v>
      </c>
      <c r="E886" s="22" t="s">
        <v>1607</v>
      </c>
      <c r="F886" s="22"/>
      <c r="G886" s="23"/>
      <c r="H886" s="23"/>
      <c r="I886" s="22"/>
      <c r="J886" s="24">
        <v>2800</v>
      </c>
      <c r="K886" s="188" t="str">
        <f>IFERROR(VLOOKUP(一覧[[#This Row],[品番]],'202211価格改定一覧'!B:J,9,FALSE),"-")</f>
        <v>-</v>
      </c>
      <c r="L886" s="27"/>
      <c r="M886" s="25">
        <v>3549620003079</v>
      </c>
    </row>
    <row r="887" spans="2:13" s="20" customFormat="1" ht="21" customHeight="1">
      <c r="B887" s="14"/>
      <c r="C887" s="52">
        <v>4404</v>
      </c>
      <c r="D887" s="28" t="s">
        <v>2174</v>
      </c>
      <c r="E887" s="22" t="s">
        <v>258</v>
      </c>
      <c r="F887" s="22" t="s">
        <v>1447</v>
      </c>
      <c r="G887" s="23">
        <v>250</v>
      </c>
      <c r="H887" s="23" t="s">
        <v>234</v>
      </c>
      <c r="I887" s="22" t="s">
        <v>1448</v>
      </c>
      <c r="J887" s="24">
        <v>1600</v>
      </c>
      <c r="K887" s="188" t="str">
        <f>IFERROR(VLOOKUP(一覧[[#This Row],[品番]],'202211価格改定一覧'!B:J,9,FALSE),"-")</f>
        <v>-</v>
      </c>
      <c r="L887" s="27" t="s">
        <v>4</v>
      </c>
      <c r="M887" s="25">
        <v>3549621033167</v>
      </c>
    </row>
    <row r="888" spans="2:13" s="20" customFormat="1" ht="21" customHeight="1">
      <c r="B888" s="21"/>
      <c r="C888" s="52">
        <v>4410</v>
      </c>
      <c r="D888" s="28" t="s">
        <v>2174</v>
      </c>
      <c r="E888" s="22" t="s">
        <v>1451</v>
      </c>
      <c r="F888" s="22" t="s">
        <v>920</v>
      </c>
      <c r="G888" s="23">
        <v>4</v>
      </c>
      <c r="H888" s="23" t="s">
        <v>281</v>
      </c>
      <c r="I888" s="22" t="s">
        <v>1445</v>
      </c>
      <c r="J888" s="24">
        <v>990</v>
      </c>
      <c r="K888" s="188" t="str">
        <f>IFERROR(VLOOKUP(一覧[[#This Row],[品番]],'202211価格改定一覧'!B:J,9,FALSE),"-")</f>
        <v>-</v>
      </c>
      <c r="L888" s="27" t="s">
        <v>4</v>
      </c>
      <c r="M888" s="25">
        <v>4994228002709</v>
      </c>
    </row>
    <row r="889" spans="2:13" s="20" customFormat="1" ht="21" customHeight="1">
      <c r="B889" s="21"/>
      <c r="C889" s="52">
        <v>4411</v>
      </c>
      <c r="D889" s="28" t="s">
        <v>2174</v>
      </c>
      <c r="E889" s="22" t="s">
        <v>222</v>
      </c>
      <c r="F889" s="22" t="s">
        <v>224</v>
      </c>
      <c r="G889" s="23">
        <v>75</v>
      </c>
      <c r="H889" s="23" t="s">
        <v>215</v>
      </c>
      <c r="I889" s="22" t="s">
        <v>1444</v>
      </c>
      <c r="J889" s="24">
        <v>1200</v>
      </c>
      <c r="K889" s="188" t="str">
        <f>IFERROR(VLOOKUP(一覧[[#This Row],[品番]],'202211価格改定一覧'!B:J,9,FALSE),"-")</f>
        <v>-</v>
      </c>
      <c r="L889" s="27" t="s">
        <v>4</v>
      </c>
      <c r="M889" s="99">
        <v>3549621020426</v>
      </c>
    </row>
    <row r="890" spans="2:13" s="20" customFormat="1" ht="21" customHeight="1">
      <c r="B890" s="21"/>
      <c r="C890" s="52">
        <v>4412</v>
      </c>
      <c r="D890" s="28" t="s">
        <v>2174</v>
      </c>
      <c r="E890" s="22" t="s">
        <v>1443</v>
      </c>
      <c r="F890" s="22" t="s">
        <v>1444</v>
      </c>
      <c r="G890" s="23">
        <v>250</v>
      </c>
      <c r="H890" s="23" t="s">
        <v>215</v>
      </c>
      <c r="I890" s="22" t="s">
        <v>1445</v>
      </c>
      <c r="J890" s="24">
        <v>2400</v>
      </c>
      <c r="K890" s="188" t="str">
        <f>IFERROR(VLOOKUP(一覧[[#This Row],[品番]],'202211価格改定一覧'!B:J,9,FALSE),"-")</f>
        <v>-</v>
      </c>
      <c r="L890" s="27" t="s">
        <v>4</v>
      </c>
      <c r="M890" s="25">
        <v>3549629000369</v>
      </c>
    </row>
    <row r="891" spans="2:13" s="20" customFormat="1" ht="21" customHeight="1">
      <c r="B891" s="21"/>
      <c r="C891" s="52">
        <v>4413</v>
      </c>
      <c r="D891" s="28" t="s">
        <v>2174</v>
      </c>
      <c r="E891" s="22" t="s">
        <v>252</v>
      </c>
      <c r="F891" s="22" t="s">
        <v>1447</v>
      </c>
      <c r="G891" s="23">
        <v>250</v>
      </c>
      <c r="H891" s="23" t="s">
        <v>215</v>
      </c>
      <c r="I891" s="22" t="s">
        <v>1444</v>
      </c>
      <c r="J891" s="24">
        <v>1600</v>
      </c>
      <c r="K891" s="188" t="str">
        <f>IFERROR(VLOOKUP(一覧[[#This Row],[品番]],'202211価格改定一覧'!B:J,9,FALSE),"-")</f>
        <v>-</v>
      </c>
      <c r="L891" s="27" t="s">
        <v>4</v>
      </c>
      <c r="M891" s="99">
        <v>3549621020419</v>
      </c>
    </row>
    <row r="892" spans="2:13" s="20" customFormat="1" ht="21" customHeight="1">
      <c r="B892" s="21" t="s">
        <v>1929</v>
      </c>
      <c r="C892" s="52">
        <v>4414</v>
      </c>
      <c r="D892" s="28" t="s">
        <v>2174</v>
      </c>
      <c r="E892" s="22" t="s">
        <v>1446</v>
      </c>
      <c r="F892" s="22" t="s">
        <v>1447</v>
      </c>
      <c r="G892" s="23">
        <v>125</v>
      </c>
      <c r="H892" s="23" t="s">
        <v>215</v>
      </c>
      <c r="I892" s="22" t="s">
        <v>1444</v>
      </c>
      <c r="J892" s="24">
        <v>1600</v>
      </c>
      <c r="K892" s="188" t="str">
        <f>IFERROR(VLOOKUP(一覧[[#This Row],[品番]],'202211価格改定一覧'!B:J,9,FALSE),"-")</f>
        <v>-</v>
      </c>
      <c r="L892" s="27" t="s">
        <v>4</v>
      </c>
      <c r="M892" s="25">
        <v>3549620020397</v>
      </c>
    </row>
    <row r="893" spans="2:13" s="20" customFormat="1" ht="21" customHeight="1">
      <c r="B893" s="21"/>
      <c r="C893" s="52">
        <v>4420</v>
      </c>
      <c r="D893" s="28" t="s">
        <v>2174</v>
      </c>
      <c r="E893" s="22" t="s">
        <v>282</v>
      </c>
      <c r="F893" s="22" t="s">
        <v>1437</v>
      </c>
      <c r="G893" s="23">
        <v>100</v>
      </c>
      <c r="H893" s="23" t="s">
        <v>196</v>
      </c>
      <c r="I893" s="22" t="s">
        <v>1438</v>
      </c>
      <c r="J893" s="24">
        <v>450</v>
      </c>
      <c r="K893" s="188" t="str">
        <f>IFERROR(VLOOKUP(一覧[[#This Row],[品番]],'202211価格改定一覧'!B:J,9,FALSE),"-")</f>
        <v>-</v>
      </c>
      <c r="L893" s="27" t="s">
        <v>4</v>
      </c>
      <c r="M893" s="25">
        <v>3549620005301</v>
      </c>
    </row>
    <row r="894" spans="2:13" s="20" customFormat="1" ht="21" customHeight="1">
      <c r="B894" s="21"/>
      <c r="C894" s="52">
        <v>4421</v>
      </c>
      <c r="D894" s="28" t="s">
        <v>2174</v>
      </c>
      <c r="E894" s="22" t="s">
        <v>284</v>
      </c>
      <c r="F894" s="22" t="s">
        <v>1437</v>
      </c>
      <c r="G894" s="23">
        <v>100</v>
      </c>
      <c r="H894" s="23" t="s">
        <v>196</v>
      </c>
      <c r="I894" s="22" t="s">
        <v>314</v>
      </c>
      <c r="J894" s="24">
        <v>450</v>
      </c>
      <c r="K894" s="188" t="str">
        <f>IFERROR(VLOOKUP(一覧[[#This Row],[品番]],'202211価格改定一覧'!B:J,9,FALSE),"-")</f>
        <v>-</v>
      </c>
      <c r="L894" s="27" t="s">
        <v>4</v>
      </c>
      <c r="M894" s="25">
        <v>3549620005318</v>
      </c>
    </row>
    <row r="895" spans="2:13" s="20" customFormat="1" ht="21" customHeight="1">
      <c r="B895" s="21"/>
      <c r="C895" s="52">
        <v>4422</v>
      </c>
      <c r="D895" s="28" t="s">
        <v>2174</v>
      </c>
      <c r="E895" s="22" t="s">
        <v>280</v>
      </c>
      <c r="F895" s="22" t="s">
        <v>1437</v>
      </c>
      <c r="G895" s="23">
        <v>100</v>
      </c>
      <c r="H895" s="23" t="s">
        <v>196</v>
      </c>
      <c r="I895" s="22" t="s">
        <v>315</v>
      </c>
      <c r="J895" s="24">
        <v>450</v>
      </c>
      <c r="K895" s="188" t="str">
        <f>IFERROR(VLOOKUP(一覧[[#This Row],[品番]],'202211価格改定一覧'!B:J,9,FALSE),"-")</f>
        <v>-</v>
      </c>
      <c r="L895" s="27" t="s">
        <v>4</v>
      </c>
      <c r="M895" s="25">
        <v>3549620005325</v>
      </c>
    </row>
    <row r="896" spans="2:13" s="20" customFormat="1" ht="21" customHeight="1">
      <c r="B896" s="21"/>
      <c r="C896" s="52">
        <v>4423</v>
      </c>
      <c r="D896" s="28" t="s">
        <v>2174</v>
      </c>
      <c r="E896" s="22" t="s">
        <v>280</v>
      </c>
      <c r="F896" s="22" t="s">
        <v>1439</v>
      </c>
      <c r="G896" s="23">
        <v>100</v>
      </c>
      <c r="H896" s="23" t="s">
        <v>196</v>
      </c>
      <c r="I896" s="22" t="s">
        <v>1440</v>
      </c>
      <c r="J896" s="24">
        <v>450</v>
      </c>
      <c r="K896" s="188" t="str">
        <f>IFERROR(VLOOKUP(一覧[[#This Row],[品番]],'202211価格改定一覧'!B:J,9,FALSE),"-")</f>
        <v>-</v>
      </c>
      <c r="L896" s="27" t="s">
        <v>4</v>
      </c>
      <c r="M896" s="25">
        <v>3549620005332</v>
      </c>
    </row>
    <row r="897" spans="2:13" s="20" customFormat="1" ht="21" customHeight="1">
      <c r="B897" s="14" t="s">
        <v>1928</v>
      </c>
      <c r="C897" s="52">
        <v>4424</v>
      </c>
      <c r="D897" s="28" t="s">
        <v>2174</v>
      </c>
      <c r="E897" s="22" t="s">
        <v>60</v>
      </c>
      <c r="F897" s="22"/>
      <c r="G897" s="23"/>
      <c r="H897" s="23"/>
      <c r="I897" s="22"/>
      <c r="J897" s="24">
        <v>450</v>
      </c>
      <c r="K897" s="188" t="str">
        <f>IFERROR(VLOOKUP(一覧[[#This Row],[品番]],'202211価格改定一覧'!B:J,9,FALSE),"-")</f>
        <v>-</v>
      </c>
      <c r="L897" s="27"/>
      <c r="M897" s="25">
        <v>354962005349</v>
      </c>
    </row>
    <row r="898" spans="2:13" s="20" customFormat="1" ht="21" customHeight="1">
      <c r="B898" s="21"/>
      <c r="C898" s="52">
        <v>4428</v>
      </c>
      <c r="D898" s="28" t="s">
        <v>2174</v>
      </c>
      <c r="E898" s="22" t="s">
        <v>1429</v>
      </c>
      <c r="F898" s="22" t="s">
        <v>1430</v>
      </c>
      <c r="G898" s="23">
        <v>150</v>
      </c>
      <c r="H898" s="23" t="s">
        <v>285</v>
      </c>
      <c r="I898" s="22" t="s">
        <v>284</v>
      </c>
      <c r="J898" s="24">
        <v>1200</v>
      </c>
      <c r="K898" s="188" t="str">
        <f>IFERROR(VLOOKUP(一覧[[#This Row],[品番]],'202211価格改定一覧'!B:J,9,FALSE),"-")</f>
        <v>-</v>
      </c>
      <c r="L898" s="27" t="s">
        <v>4</v>
      </c>
      <c r="M898" s="25">
        <v>354962006049</v>
      </c>
    </row>
    <row r="899" spans="2:13" s="20" customFormat="1" ht="21" customHeight="1">
      <c r="B899" s="21"/>
      <c r="C899" s="52">
        <v>4429</v>
      </c>
      <c r="D899" s="28" t="s">
        <v>2174</v>
      </c>
      <c r="E899" s="22" t="s">
        <v>1429</v>
      </c>
      <c r="F899" s="22" t="s">
        <v>1431</v>
      </c>
      <c r="G899" s="23">
        <v>300</v>
      </c>
      <c r="H899" s="23" t="s">
        <v>215</v>
      </c>
      <c r="I899" s="22" t="s">
        <v>247</v>
      </c>
      <c r="J899" s="24">
        <v>1800</v>
      </c>
      <c r="K899" s="188" t="str">
        <f>IFERROR(VLOOKUP(一覧[[#This Row],[品番]],'202211価格改定一覧'!B:J,9,FALSE),"-")</f>
        <v>-</v>
      </c>
      <c r="L899" s="27" t="s">
        <v>4</v>
      </c>
      <c r="M899" s="25">
        <v>354962005578</v>
      </c>
    </row>
    <row r="900" spans="2:13" s="20" customFormat="1" ht="21" customHeight="1">
      <c r="B900" s="21"/>
      <c r="C900" s="52">
        <v>4430</v>
      </c>
      <c r="D900" s="28" t="s">
        <v>2174</v>
      </c>
      <c r="E900" s="22" t="s">
        <v>1470</v>
      </c>
      <c r="F900" s="22" t="s">
        <v>1471</v>
      </c>
      <c r="G900" s="23">
        <v>250</v>
      </c>
      <c r="H900" s="23" t="s">
        <v>211</v>
      </c>
      <c r="I900" s="22" t="s">
        <v>1326</v>
      </c>
      <c r="J900" s="24">
        <v>990</v>
      </c>
      <c r="K900" s="188" t="str">
        <f>IFERROR(VLOOKUP(一覧[[#This Row],[品番]],'202211価格改定一覧'!B:J,9,FALSE),"-")</f>
        <v>-</v>
      </c>
      <c r="L900" s="27" t="s">
        <v>4</v>
      </c>
      <c r="M900" s="25">
        <v>3549620008227</v>
      </c>
    </row>
    <row r="901" spans="2:13" s="20" customFormat="1" ht="21" customHeight="1">
      <c r="B901" s="21"/>
      <c r="C901" s="52">
        <v>4440</v>
      </c>
      <c r="D901" s="28" t="s">
        <v>2174</v>
      </c>
      <c r="E901" s="22" t="s">
        <v>1470</v>
      </c>
      <c r="F901" s="22" t="s">
        <v>1472</v>
      </c>
      <c r="G901" s="23">
        <v>200</v>
      </c>
      <c r="H901" s="23" t="s">
        <v>215</v>
      </c>
      <c r="I901" s="22" t="s">
        <v>1317</v>
      </c>
      <c r="J901" s="24">
        <v>990</v>
      </c>
      <c r="K901" s="188" t="str">
        <f>IFERROR(VLOOKUP(一覧[[#This Row],[品番]],'202211価格改定一覧'!B:J,9,FALSE),"-")</f>
        <v>-</v>
      </c>
      <c r="L901" s="27" t="s">
        <v>4</v>
      </c>
      <c r="M901" s="25">
        <v>3549620008234</v>
      </c>
    </row>
    <row r="902" spans="2:13" s="20" customFormat="1" ht="21" customHeight="1">
      <c r="B902" s="14" t="s">
        <v>226</v>
      </c>
      <c r="C902" s="52">
        <v>4441</v>
      </c>
      <c r="D902" s="28" t="s">
        <v>2174</v>
      </c>
      <c r="E902" s="22" t="s">
        <v>1460</v>
      </c>
      <c r="F902" s="22" t="s">
        <v>1466</v>
      </c>
      <c r="G902" s="23">
        <v>250</v>
      </c>
      <c r="H902" s="23" t="s">
        <v>234</v>
      </c>
      <c r="I902" s="22" t="s">
        <v>1467</v>
      </c>
      <c r="J902" s="24">
        <v>990</v>
      </c>
      <c r="K902" s="188" t="str">
        <f>IFERROR(VLOOKUP(一覧[[#This Row],[品番]],'202211価格改定一覧'!B:J,9,FALSE),"-")</f>
        <v>-</v>
      </c>
      <c r="L902" s="27" t="s">
        <v>4</v>
      </c>
      <c r="M902" s="25">
        <v>3549620008203</v>
      </c>
    </row>
    <row r="903" spans="2:13" s="20" customFormat="1" ht="21" customHeight="1">
      <c r="B903" s="21"/>
      <c r="C903" s="52">
        <v>4442</v>
      </c>
      <c r="D903" s="28" t="s">
        <v>2174</v>
      </c>
      <c r="E903" s="22" t="s">
        <v>1453</v>
      </c>
      <c r="F903" s="22" t="s">
        <v>1466</v>
      </c>
      <c r="G903" s="23">
        <v>200</v>
      </c>
      <c r="H903" s="23" t="s">
        <v>211</v>
      </c>
      <c r="I903" s="22" t="s">
        <v>1458</v>
      </c>
      <c r="J903" s="24">
        <v>990</v>
      </c>
      <c r="K903" s="188" t="str">
        <f>IFERROR(VLOOKUP(一覧[[#This Row],[品番]],'202211価格改定一覧'!B:J,9,FALSE),"-")</f>
        <v>-</v>
      </c>
      <c r="L903" s="27" t="s">
        <v>4</v>
      </c>
      <c r="M903" s="25">
        <v>3549620008210</v>
      </c>
    </row>
    <row r="904" spans="2:13" s="20" customFormat="1" ht="21" customHeight="1">
      <c r="B904" s="21"/>
      <c r="C904" s="52">
        <v>4443</v>
      </c>
      <c r="D904" s="28" t="s">
        <v>2174</v>
      </c>
      <c r="E904" s="22" t="s">
        <v>1453</v>
      </c>
      <c r="F904" s="22" t="s">
        <v>1459</v>
      </c>
      <c r="G904" s="23">
        <v>200</v>
      </c>
      <c r="H904" s="23" t="s">
        <v>215</v>
      </c>
      <c r="I904" s="22" t="s">
        <v>1326</v>
      </c>
      <c r="J904" s="24">
        <v>990</v>
      </c>
      <c r="K904" s="188" t="str">
        <f>IFERROR(VLOOKUP(一覧[[#This Row],[品番]],'202211価格改定一覧'!B:J,9,FALSE),"-")</f>
        <v>-</v>
      </c>
      <c r="L904" s="27" t="s">
        <v>4</v>
      </c>
      <c r="M904" s="99">
        <v>3549620008388</v>
      </c>
    </row>
    <row r="905" spans="2:13" s="20" customFormat="1" ht="21" customHeight="1">
      <c r="B905" s="21" t="s">
        <v>1794</v>
      </c>
      <c r="C905" s="52">
        <v>4444</v>
      </c>
      <c r="D905" s="28" t="s">
        <v>2174</v>
      </c>
      <c r="E905" s="22" t="s">
        <v>1453</v>
      </c>
      <c r="F905" s="22" t="s">
        <v>1468</v>
      </c>
      <c r="G905" s="23">
        <v>150</v>
      </c>
      <c r="H905" s="23" t="s">
        <v>211</v>
      </c>
      <c r="I905" s="22" t="s">
        <v>1469</v>
      </c>
      <c r="J905" s="24">
        <v>1200</v>
      </c>
      <c r="K905" s="188" t="str">
        <f>IFERROR(VLOOKUP(一覧[[#This Row],[品番]],'202211価格改定一覧'!B:J,9,FALSE),"-")</f>
        <v>-</v>
      </c>
      <c r="L905" s="27" t="s">
        <v>4</v>
      </c>
      <c r="M905" s="25">
        <v>3549620008326</v>
      </c>
    </row>
    <row r="906" spans="2:13" s="20" customFormat="1" ht="21" customHeight="1">
      <c r="B906" s="21"/>
      <c r="C906" s="52">
        <v>4445</v>
      </c>
      <c r="D906" s="28" t="s">
        <v>2174</v>
      </c>
      <c r="E906" s="22" t="s">
        <v>1460</v>
      </c>
      <c r="F906" s="22" t="s">
        <v>1461</v>
      </c>
      <c r="G906" s="23">
        <v>250</v>
      </c>
      <c r="H906" s="23" t="s">
        <v>215</v>
      </c>
      <c r="I906" s="22" t="s">
        <v>902</v>
      </c>
      <c r="J906" s="24">
        <v>990</v>
      </c>
      <c r="K906" s="188" t="str">
        <f>IFERROR(VLOOKUP(一覧[[#This Row],[品番]],'202211価格改定一覧'!B:J,9,FALSE),"-")</f>
        <v>-</v>
      </c>
      <c r="L906" s="27" t="s">
        <v>4</v>
      </c>
      <c r="M906" s="99" t="s">
        <v>1462</v>
      </c>
    </row>
    <row r="907" spans="2:13" s="20" customFormat="1" ht="21" customHeight="1">
      <c r="B907" s="21"/>
      <c r="C907" s="52">
        <v>4446</v>
      </c>
      <c r="D907" s="28" t="s">
        <v>2174</v>
      </c>
      <c r="E907" s="22" t="s">
        <v>1453</v>
      </c>
      <c r="F907" s="22" t="s">
        <v>1459</v>
      </c>
      <c r="G907" s="23">
        <v>300</v>
      </c>
      <c r="H907" s="23" t="s">
        <v>215</v>
      </c>
      <c r="I907" s="22" t="s">
        <v>1463</v>
      </c>
      <c r="J907" s="24">
        <v>1400</v>
      </c>
      <c r="K907" s="188" t="str">
        <f>IFERROR(VLOOKUP(一覧[[#This Row],[品番]],'202211価格改定一覧'!B:J,9,FALSE),"-")</f>
        <v>-</v>
      </c>
      <c r="L907" s="27" t="s">
        <v>4</v>
      </c>
      <c r="M907" s="99">
        <v>3549620008500</v>
      </c>
    </row>
    <row r="908" spans="2:13" s="20" customFormat="1" ht="21" customHeight="1">
      <c r="B908" s="21"/>
      <c r="C908" s="52">
        <v>4447</v>
      </c>
      <c r="D908" s="28" t="s">
        <v>2174</v>
      </c>
      <c r="E908" s="22" t="s">
        <v>1453</v>
      </c>
      <c r="F908" s="22" t="s">
        <v>1461</v>
      </c>
      <c r="G908" s="23">
        <v>200</v>
      </c>
      <c r="H908" s="23" t="s">
        <v>215</v>
      </c>
      <c r="I908" s="22" t="s">
        <v>1464</v>
      </c>
      <c r="J908" s="24">
        <v>1200</v>
      </c>
      <c r="K908" s="188" t="str">
        <f>IFERROR(VLOOKUP(一覧[[#This Row],[品番]],'202211価格改定一覧'!B:J,9,FALSE),"-")</f>
        <v>-</v>
      </c>
      <c r="L908" s="27" t="s">
        <v>4</v>
      </c>
      <c r="M908" s="99">
        <v>3549620008401</v>
      </c>
    </row>
    <row r="909" spans="2:13" s="20" customFormat="1" ht="21" customHeight="1">
      <c r="B909" s="21"/>
      <c r="C909" s="52">
        <v>4448</v>
      </c>
      <c r="D909" s="28" t="s">
        <v>2174</v>
      </c>
      <c r="E909" s="22" t="s">
        <v>1460</v>
      </c>
      <c r="F909" s="22" t="s">
        <v>1461</v>
      </c>
      <c r="G909" s="23">
        <v>150</v>
      </c>
      <c r="H909" s="23" t="s">
        <v>211</v>
      </c>
      <c r="I909" s="22" t="s">
        <v>1465</v>
      </c>
      <c r="J909" s="24">
        <v>1200</v>
      </c>
      <c r="K909" s="188" t="str">
        <f>IFERROR(VLOOKUP(一覧[[#This Row],[品番]],'202211価格改定一覧'!B:J,9,FALSE),"-")</f>
        <v>-</v>
      </c>
      <c r="L909" s="27" t="s">
        <v>4</v>
      </c>
      <c r="M909" s="99">
        <v>3549620008418</v>
      </c>
    </row>
    <row r="910" spans="2:13" s="20" customFormat="1" ht="21" customHeight="1">
      <c r="B910" s="14"/>
      <c r="C910" s="52">
        <v>4450</v>
      </c>
      <c r="D910" s="28" t="s">
        <v>2174</v>
      </c>
      <c r="E910" s="22" t="s">
        <v>1473</v>
      </c>
      <c r="F910" s="22" t="s">
        <v>1474</v>
      </c>
      <c r="G910" s="23">
        <v>250</v>
      </c>
      <c r="H910" s="23" t="s">
        <v>215</v>
      </c>
      <c r="I910" s="22" t="s">
        <v>1475</v>
      </c>
      <c r="J910" s="24">
        <v>990</v>
      </c>
      <c r="K910" s="188" t="str">
        <f>IFERROR(VLOOKUP(一覧[[#This Row],[品番]],'202211価格改定一覧'!B:J,9,FALSE),"-")</f>
        <v>-</v>
      </c>
      <c r="L910" s="27" t="s">
        <v>4</v>
      </c>
      <c r="M910" s="25">
        <v>3549620008333</v>
      </c>
    </row>
    <row r="911" spans="2:13" s="20" customFormat="1" ht="21" customHeight="1">
      <c r="B911" s="14" t="s">
        <v>2107</v>
      </c>
      <c r="C911" s="52">
        <v>4451</v>
      </c>
      <c r="D911" s="28" t="s">
        <v>2174</v>
      </c>
      <c r="E911" s="22" t="s">
        <v>1453</v>
      </c>
      <c r="F911" s="22" t="s">
        <v>1474</v>
      </c>
      <c r="G911" s="23">
        <v>250</v>
      </c>
      <c r="H911" s="23" t="s">
        <v>234</v>
      </c>
      <c r="I911" s="22" t="s">
        <v>902</v>
      </c>
      <c r="J911" s="24">
        <v>990</v>
      </c>
      <c r="K911" s="188" t="str">
        <f>IFERROR(VLOOKUP(一覧[[#This Row],[品番]],'202211価格改定一覧'!B:J,9,FALSE),"-")</f>
        <v>-</v>
      </c>
      <c r="L911" s="27" t="s">
        <v>4</v>
      </c>
      <c r="M911" s="25">
        <v>3549620008340</v>
      </c>
    </row>
    <row r="912" spans="2:13" s="20" customFormat="1" ht="21" customHeight="1">
      <c r="B912" s="14"/>
      <c r="C912" s="52">
        <v>4452</v>
      </c>
      <c r="D912" s="28" t="s">
        <v>2174</v>
      </c>
      <c r="E912" s="22" t="s">
        <v>1453</v>
      </c>
      <c r="F912" s="22" t="s">
        <v>1474</v>
      </c>
      <c r="G912" s="23">
        <v>300</v>
      </c>
      <c r="H912" s="23" t="s">
        <v>215</v>
      </c>
      <c r="I912" s="22" t="s">
        <v>1476</v>
      </c>
      <c r="J912" s="24">
        <v>1400</v>
      </c>
      <c r="K912" s="188" t="str">
        <f>IFERROR(VLOOKUP(一覧[[#This Row],[品番]],'202211価格改定一覧'!B:J,9,FALSE),"-")</f>
        <v>-</v>
      </c>
      <c r="L912" s="27" t="s">
        <v>4</v>
      </c>
      <c r="M912" s="25">
        <v>3549620008357</v>
      </c>
    </row>
    <row r="913" spans="2:13" s="20" customFormat="1" ht="21" customHeight="1">
      <c r="B913" s="14" t="s">
        <v>226</v>
      </c>
      <c r="C913" s="52">
        <v>4453</v>
      </c>
      <c r="D913" s="28" t="s">
        <v>2174</v>
      </c>
      <c r="E913" s="22" t="s">
        <v>178</v>
      </c>
      <c r="F913" s="22"/>
      <c r="G913" s="23"/>
      <c r="H913" s="23"/>
      <c r="I913" s="22"/>
      <c r="J913" s="31">
        <v>1200</v>
      </c>
      <c r="K913" s="188" t="str">
        <f>IFERROR(VLOOKUP(一覧[[#This Row],[品番]],'202211価格改定一覧'!B:J,9,FALSE),"-")</f>
        <v>-</v>
      </c>
      <c r="L913" s="27"/>
      <c r="M913" s="25">
        <v>3549620008371</v>
      </c>
    </row>
    <row r="914" spans="2:13" s="20" customFormat="1" ht="21" customHeight="1">
      <c r="B914" s="14" t="s">
        <v>226</v>
      </c>
      <c r="C914" s="52">
        <v>4454</v>
      </c>
      <c r="D914" s="28" t="s">
        <v>2174</v>
      </c>
      <c r="E914" s="22" t="s">
        <v>179</v>
      </c>
      <c r="F914" s="22"/>
      <c r="G914" s="23"/>
      <c r="H914" s="23"/>
      <c r="I914" s="22"/>
      <c r="J914" s="31">
        <v>1200</v>
      </c>
      <c r="K914" s="188" t="str">
        <f>IFERROR(VLOOKUP(一覧[[#This Row],[品番]],'202211価格改定一覧'!B:J,9,FALSE),"-")</f>
        <v>-</v>
      </c>
      <c r="L914" s="27"/>
      <c r="M914" s="25">
        <v>3549620008364</v>
      </c>
    </row>
    <row r="915" spans="2:13" s="20" customFormat="1" ht="21" customHeight="1">
      <c r="B915" s="14" t="s">
        <v>226</v>
      </c>
      <c r="C915" s="52">
        <v>4454</v>
      </c>
      <c r="D915" s="28" t="s">
        <v>2174</v>
      </c>
      <c r="E915" s="22" t="s">
        <v>179</v>
      </c>
      <c r="F915" s="22"/>
      <c r="G915" s="23"/>
      <c r="H915" s="23"/>
      <c r="I915" s="22"/>
      <c r="J915" s="31">
        <v>1200</v>
      </c>
      <c r="K915" s="188" t="str">
        <f>IFERROR(VLOOKUP(一覧[[#This Row],[品番]],'202211価格改定一覧'!B:J,9,FALSE),"-")</f>
        <v>-</v>
      </c>
      <c r="L915" s="27"/>
      <c r="M915" s="25">
        <v>3549620008364</v>
      </c>
    </row>
    <row r="916" spans="2:13" s="20" customFormat="1" ht="21" customHeight="1">
      <c r="B916" s="21"/>
      <c r="C916" s="52">
        <v>4460</v>
      </c>
      <c r="D916" s="28" t="s">
        <v>2174</v>
      </c>
      <c r="E916" s="22" t="s">
        <v>1451</v>
      </c>
      <c r="F916" s="22" t="s">
        <v>920</v>
      </c>
      <c r="G916" s="23">
        <v>4</v>
      </c>
      <c r="H916" s="23" t="s">
        <v>1452</v>
      </c>
      <c r="I916" s="22" t="s">
        <v>1432</v>
      </c>
      <c r="J916" s="24">
        <v>990</v>
      </c>
      <c r="K916" s="188" t="str">
        <f>IFERROR(VLOOKUP(一覧[[#This Row],[品番]],'202211価格改定一覧'!B:J,9,FALSE),"-")</f>
        <v>-</v>
      </c>
      <c r="L916" s="27" t="s">
        <v>4</v>
      </c>
      <c r="M916" s="25">
        <v>4994228027665</v>
      </c>
    </row>
    <row r="917" spans="2:13" s="20" customFormat="1" ht="21" customHeight="1">
      <c r="B917" s="21"/>
      <c r="C917" s="52">
        <v>4461</v>
      </c>
      <c r="D917" s="28" t="s">
        <v>2174</v>
      </c>
      <c r="E917" s="22" t="s">
        <v>222</v>
      </c>
      <c r="F917" s="22" t="s">
        <v>224</v>
      </c>
      <c r="G917" s="23">
        <v>75</v>
      </c>
      <c r="H917" s="23" t="s">
        <v>359</v>
      </c>
      <c r="I917" s="22" t="s">
        <v>1432</v>
      </c>
      <c r="J917" s="24">
        <v>1200</v>
      </c>
      <c r="K917" s="188" t="str">
        <f>IFERROR(VLOOKUP(一覧[[#This Row],[品番]],'202211価格改定一覧'!B:J,9,FALSE),"-")</f>
        <v>-</v>
      </c>
      <c r="L917" s="27" t="s">
        <v>4</v>
      </c>
      <c r="M917" s="99">
        <v>3549621011677</v>
      </c>
    </row>
    <row r="918" spans="2:13" s="20" customFormat="1" ht="21" customHeight="1">
      <c r="B918" s="21"/>
      <c r="C918" s="52">
        <v>4462</v>
      </c>
      <c r="D918" s="28" t="s">
        <v>2174</v>
      </c>
      <c r="E918" s="22" t="s">
        <v>258</v>
      </c>
      <c r="F918" s="22" t="s">
        <v>1447</v>
      </c>
      <c r="G918" s="23">
        <v>250</v>
      </c>
      <c r="H918" s="23" t="s">
        <v>211</v>
      </c>
      <c r="I918" s="22" t="s">
        <v>1432</v>
      </c>
      <c r="J918" s="24">
        <v>1600</v>
      </c>
      <c r="K918" s="188" t="str">
        <f>IFERROR(VLOOKUP(一覧[[#This Row],[品番]],'202211価格改定一覧'!B:J,9,FALSE),"-")</f>
        <v>-</v>
      </c>
      <c r="L918" s="27" t="s">
        <v>4</v>
      </c>
      <c r="M918" s="25">
        <v>3549620011081</v>
      </c>
    </row>
    <row r="919" spans="2:13" s="20" customFormat="1" ht="21" customHeight="1">
      <c r="B919" s="21" t="s">
        <v>2335</v>
      </c>
      <c r="C919" s="52">
        <v>4463</v>
      </c>
      <c r="D919" s="28" t="s">
        <v>2174</v>
      </c>
      <c r="E919" s="22" t="s">
        <v>1446</v>
      </c>
      <c r="F919" s="22" t="s">
        <v>1447</v>
      </c>
      <c r="G919" s="23">
        <v>125</v>
      </c>
      <c r="H919" s="23" t="s">
        <v>359</v>
      </c>
      <c r="I919" s="22" t="s">
        <v>1432</v>
      </c>
      <c r="J919" s="24">
        <v>1600</v>
      </c>
      <c r="K919" s="188" t="str">
        <f>IFERROR(VLOOKUP(一覧[[#This Row],[品番]],'202211価格改定一覧'!B:J,9,FALSE),"-")</f>
        <v>-</v>
      </c>
      <c r="L919" s="27" t="s">
        <v>4</v>
      </c>
      <c r="M919" s="25">
        <v>3549620011050</v>
      </c>
    </row>
    <row r="920" spans="2:13" s="20" customFormat="1" ht="21" customHeight="1">
      <c r="B920" s="21"/>
      <c r="C920" s="52">
        <v>4467</v>
      </c>
      <c r="D920" s="28" t="s">
        <v>2174</v>
      </c>
      <c r="E920" s="22" t="s">
        <v>1453</v>
      </c>
      <c r="F920" s="22" t="s">
        <v>1454</v>
      </c>
      <c r="G920" s="23">
        <v>250</v>
      </c>
      <c r="H920" s="23" t="s">
        <v>215</v>
      </c>
      <c r="I920" s="22" t="s">
        <v>1326</v>
      </c>
      <c r="J920" s="24">
        <v>990</v>
      </c>
      <c r="K920" s="188" t="str">
        <f>IFERROR(VLOOKUP(一覧[[#This Row],[品番]],'202211価格改定一覧'!B:J,9,FALSE),"-")</f>
        <v>-</v>
      </c>
      <c r="L920" s="27" t="s">
        <v>4</v>
      </c>
      <c r="M920" s="25">
        <v>3549620008425</v>
      </c>
    </row>
    <row r="921" spans="2:13" s="20" customFormat="1" ht="21" customHeight="1">
      <c r="B921" s="21"/>
      <c r="C921" s="52">
        <v>4468</v>
      </c>
      <c r="D921" s="28" t="s">
        <v>2174</v>
      </c>
      <c r="E921" s="22" t="s">
        <v>1453</v>
      </c>
      <c r="F921" s="22" t="s">
        <v>1455</v>
      </c>
      <c r="G921" s="23">
        <v>200</v>
      </c>
      <c r="H921" s="23" t="s">
        <v>215</v>
      </c>
      <c r="I921" s="22" t="s">
        <v>1317</v>
      </c>
      <c r="J921" s="24">
        <v>990</v>
      </c>
      <c r="K921" s="188" t="str">
        <f>IFERROR(VLOOKUP(一覧[[#This Row],[品番]],'202211価格改定一覧'!B:J,9,FALSE),"-")</f>
        <v>-</v>
      </c>
      <c r="L921" s="27" t="s">
        <v>4</v>
      </c>
      <c r="M921" s="25">
        <v>3549620008432</v>
      </c>
    </row>
    <row r="922" spans="2:13" s="20" customFormat="1" ht="21" customHeight="1">
      <c r="B922" s="21"/>
      <c r="C922" s="52">
        <v>4470</v>
      </c>
      <c r="D922" s="28" t="s">
        <v>2174</v>
      </c>
      <c r="E922" s="22" t="s">
        <v>1453</v>
      </c>
      <c r="F922" s="22" t="s">
        <v>1454</v>
      </c>
      <c r="G922" s="23">
        <v>150</v>
      </c>
      <c r="H922" s="23" t="s">
        <v>215</v>
      </c>
      <c r="I922" s="22" t="s">
        <v>1456</v>
      </c>
      <c r="J922" s="24">
        <v>1200</v>
      </c>
      <c r="K922" s="188" t="str">
        <f>IFERROR(VLOOKUP(一覧[[#This Row],[品番]],'202211価格改定一覧'!B:J,9,FALSE),"-")</f>
        <v>-</v>
      </c>
      <c r="L922" s="27" t="s">
        <v>4</v>
      </c>
      <c r="M922" s="25">
        <v>3549620008449</v>
      </c>
    </row>
    <row r="923" spans="2:13" s="20" customFormat="1" ht="21" customHeight="1">
      <c r="B923" s="21"/>
      <c r="C923" s="52">
        <v>4474</v>
      </c>
      <c r="D923" s="28" t="s">
        <v>2174</v>
      </c>
      <c r="E923" s="22" t="s">
        <v>1453</v>
      </c>
      <c r="F923" s="22" t="s">
        <v>1457</v>
      </c>
      <c r="G923" s="23">
        <v>250</v>
      </c>
      <c r="H923" s="23" t="s">
        <v>215</v>
      </c>
      <c r="I923" s="22" t="s">
        <v>1326</v>
      </c>
      <c r="J923" s="24">
        <v>990</v>
      </c>
      <c r="K923" s="188" t="str">
        <f>IFERROR(VLOOKUP(一覧[[#This Row],[品番]],'202211価格改定一覧'!B:J,9,FALSE),"-")</f>
        <v>-</v>
      </c>
      <c r="L923" s="27" t="s">
        <v>4</v>
      </c>
      <c r="M923" s="25">
        <v>3549620008456</v>
      </c>
    </row>
    <row r="924" spans="2:13" s="20" customFormat="1" ht="21" customHeight="1">
      <c r="B924" s="21"/>
      <c r="C924" s="52">
        <v>4475</v>
      </c>
      <c r="D924" s="28" t="s">
        <v>2174</v>
      </c>
      <c r="E924" s="22" t="s">
        <v>1453</v>
      </c>
      <c r="F924" s="22" t="s">
        <v>1457</v>
      </c>
      <c r="G924" s="23">
        <v>200</v>
      </c>
      <c r="H924" s="23" t="s">
        <v>215</v>
      </c>
      <c r="I924" s="22" t="s">
        <v>1458</v>
      </c>
      <c r="J924" s="24">
        <v>990</v>
      </c>
      <c r="K924" s="188" t="str">
        <f>IFERROR(VLOOKUP(一覧[[#This Row],[品番]],'202211価格改定一覧'!B:J,9,FALSE),"-")</f>
        <v>-</v>
      </c>
      <c r="L924" s="27" t="s">
        <v>4</v>
      </c>
      <c r="M924" s="25">
        <v>3549620008463</v>
      </c>
    </row>
    <row r="925" spans="2:13" s="20" customFormat="1" ht="21" customHeight="1">
      <c r="B925" s="14"/>
      <c r="C925" s="52">
        <v>5030</v>
      </c>
      <c r="D925" s="28" t="s">
        <v>1009</v>
      </c>
      <c r="E925" s="22" t="s">
        <v>978</v>
      </c>
      <c r="F925" s="22" t="s">
        <v>1010</v>
      </c>
      <c r="G925" s="23">
        <v>15</v>
      </c>
      <c r="H925" s="23" t="s">
        <v>593</v>
      </c>
      <c r="I925" s="22" t="s">
        <v>402</v>
      </c>
      <c r="J925" s="24">
        <v>1200</v>
      </c>
      <c r="K925" s="188" t="str">
        <f>IFERROR(VLOOKUP(一覧[[#This Row],[品番]],'202211価格改定一覧'!B:J,9,FALSE),"-")</f>
        <v>-</v>
      </c>
      <c r="L925" s="27" t="s">
        <v>4</v>
      </c>
      <c r="M925" s="25">
        <v>4994228025753</v>
      </c>
    </row>
    <row r="926" spans="2:13" s="20" customFormat="1" ht="21" customHeight="1">
      <c r="B926" s="14"/>
      <c r="C926" s="52">
        <v>5031</v>
      </c>
      <c r="D926" s="28" t="s">
        <v>1009</v>
      </c>
      <c r="E926" s="22" t="s">
        <v>978</v>
      </c>
      <c r="F926" s="22" t="s">
        <v>1010</v>
      </c>
      <c r="G926" s="23">
        <v>15</v>
      </c>
      <c r="H926" s="23" t="s">
        <v>593</v>
      </c>
      <c r="I926" s="22" t="s">
        <v>1011</v>
      </c>
      <c r="J926" s="24">
        <v>1200</v>
      </c>
      <c r="K926" s="188" t="str">
        <f>IFERROR(VLOOKUP(一覧[[#This Row],[品番]],'202211価格改定一覧'!B:J,9,FALSE),"-")</f>
        <v>-</v>
      </c>
      <c r="L926" s="27" t="s">
        <v>4</v>
      </c>
      <c r="M926" s="25">
        <v>4994228025739</v>
      </c>
    </row>
    <row r="927" spans="2:13" s="20" customFormat="1" ht="21.75" customHeight="1">
      <c r="B927" s="14"/>
      <c r="C927" s="52">
        <v>5032</v>
      </c>
      <c r="D927" s="28" t="s">
        <v>1009</v>
      </c>
      <c r="E927" s="22" t="s">
        <v>978</v>
      </c>
      <c r="F927" s="22" t="s">
        <v>1010</v>
      </c>
      <c r="G927" s="23">
        <v>15</v>
      </c>
      <c r="H927" s="23" t="s">
        <v>593</v>
      </c>
      <c r="I927" s="22" t="s">
        <v>199</v>
      </c>
      <c r="J927" s="24">
        <v>1200</v>
      </c>
      <c r="K927" s="188" t="str">
        <f>IFERROR(VLOOKUP(一覧[[#This Row],[品番]],'202211価格改定一覧'!B:J,9,FALSE),"-")</f>
        <v>-</v>
      </c>
      <c r="L927" s="27" t="s">
        <v>4</v>
      </c>
      <c r="M927" s="25">
        <v>4994228025722</v>
      </c>
    </row>
    <row r="928" spans="2:13" s="20" customFormat="1" ht="21.75" customHeight="1">
      <c r="B928" s="14"/>
      <c r="C928" s="52">
        <v>5033</v>
      </c>
      <c r="D928" s="28" t="s">
        <v>1009</v>
      </c>
      <c r="E928" s="22" t="s">
        <v>978</v>
      </c>
      <c r="F928" s="22" t="s">
        <v>1010</v>
      </c>
      <c r="G928" s="23">
        <v>15</v>
      </c>
      <c r="H928" s="23" t="s">
        <v>593</v>
      </c>
      <c r="I928" s="22" t="s">
        <v>1012</v>
      </c>
      <c r="J928" s="24">
        <v>1200</v>
      </c>
      <c r="K928" s="188" t="str">
        <f>IFERROR(VLOOKUP(一覧[[#This Row],[品番]],'202211価格改定一覧'!B:J,9,FALSE),"-")</f>
        <v>-</v>
      </c>
      <c r="L928" s="27" t="s">
        <v>4</v>
      </c>
      <c r="M928" s="25">
        <v>4994228025777</v>
      </c>
    </row>
    <row r="929" spans="2:13" s="20" customFormat="1" ht="21.75" customHeight="1">
      <c r="B929" s="14"/>
      <c r="C929" s="52">
        <v>5034</v>
      </c>
      <c r="D929" s="28" t="s">
        <v>1009</v>
      </c>
      <c r="E929" s="22" t="s">
        <v>978</v>
      </c>
      <c r="F929" s="22" t="s">
        <v>1010</v>
      </c>
      <c r="G929" s="23">
        <v>15</v>
      </c>
      <c r="H929" s="23" t="s">
        <v>593</v>
      </c>
      <c r="I929" s="22" t="s">
        <v>1013</v>
      </c>
      <c r="J929" s="24">
        <v>1200</v>
      </c>
      <c r="K929" s="188" t="str">
        <f>IFERROR(VLOOKUP(一覧[[#This Row],[品番]],'202211価格改定一覧'!B:J,9,FALSE),"-")</f>
        <v>-</v>
      </c>
      <c r="L929" s="27" t="s">
        <v>4</v>
      </c>
      <c r="M929" s="25">
        <v>4994228025760</v>
      </c>
    </row>
    <row r="930" spans="2:13" s="20" customFormat="1" ht="21.75" customHeight="1">
      <c r="B930" s="14"/>
      <c r="C930" s="52">
        <v>5035</v>
      </c>
      <c r="D930" s="28" t="s">
        <v>1009</v>
      </c>
      <c r="E930" s="22" t="s">
        <v>978</v>
      </c>
      <c r="F930" s="22" t="s">
        <v>1010</v>
      </c>
      <c r="G930" s="23">
        <v>15</v>
      </c>
      <c r="H930" s="23" t="s">
        <v>593</v>
      </c>
      <c r="I930" s="22" t="s">
        <v>1014</v>
      </c>
      <c r="J930" s="24">
        <v>1200</v>
      </c>
      <c r="K930" s="188" t="str">
        <f>IFERROR(VLOOKUP(一覧[[#This Row],[品番]],'202211価格改定一覧'!B:J,9,FALSE),"-")</f>
        <v>-</v>
      </c>
      <c r="L930" s="27" t="s">
        <v>4</v>
      </c>
      <c r="M930" s="25">
        <v>4994228025784</v>
      </c>
    </row>
    <row r="931" spans="2:13" s="20" customFormat="1" ht="21.75" customHeight="1">
      <c r="B931" s="14"/>
      <c r="C931" s="52">
        <v>5036</v>
      </c>
      <c r="D931" s="28" t="s">
        <v>1009</v>
      </c>
      <c r="E931" s="22" t="s">
        <v>978</v>
      </c>
      <c r="F931" s="22" t="s">
        <v>1010</v>
      </c>
      <c r="G931" s="23">
        <v>15</v>
      </c>
      <c r="H931" s="23" t="s">
        <v>593</v>
      </c>
      <c r="I931" s="22" t="s">
        <v>986</v>
      </c>
      <c r="J931" s="24">
        <v>1200</v>
      </c>
      <c r="K931" s="188" t="str">
        <f>IFERROR(VLOOKUP(一覧[[#This Row],[品番]],'202211価格改定一覧'!B:J,9,FALSE),"-")</f>
        <v>-</v>
      </c>
      <c r="L931" s="27" t="s">
        <v>4</v>
      </c>
      <c r="M931" s="25">
        <v>4994228025791</v>
      </c>
    </row>
    <row r="932" spans="2:13" s="20" customFormat="1" ht="21.75" customHeight="1">
      <c r="B932" s="14"/>
      <c r="C932" s="52">
        <v>5037</v>
      </c>
      <c r="D932" s="28" t="s">
        <v>1009</v>
      </c>
      <c r="E932" s="22" t="s">
        <v>978</v>
      </c>
      <c r="F932" s="22" t="s">
        <v>1010</v>
      </c>
      <c r="G932" s="23">
        <v>15</v>
      </c>
      <c r="H932" s="23" t="s">
        <v>593</v>
      </c>
      <c r="I932" s="22" t="s">
        <v>173</v>
      </c>
      <c r="J932" s="24">
        <v>1200</v>
      </c>
      <c r="K932" s="188" t="str">
        <f>IFERROR(VLOOKUP(一覧[[#This Row],[品番]],'202211価格改定一覧'!B:J,9,FALSE),"-")</f>
        <v>-</v>
      </c>
      <c r="L932" s="27" t="s">
        <v>4</v>
      </c>
      <c r="M932" s="25">
        <v>4994228025746</v>
      </c>
    </row>
    <row r="933" spans="2:13" s="20" customFormat="1" ht="21.75" customHeight="1">
      <c r="B933" s="14"/>
      <c r="C933" s="52">
        <v>5038</v>
      </c>
      <c r="D933" s="28" t="s">
        <v>1009</v>
      </c>
      <c r="E933" s="22" t="s">
        <v>978</v>
      </c>
      <c r="F933" s="22" t="s">
        <v>1010</v>
      </c>
      <c r="G933" s="23">
        <v>15</v>
      </c>
      <c r="H933" s="23" t="s">
        <v>593</v>
      </c>
      <c r="I933" s="22" t="s">
        <v>888</v>
      </c>
      <c r="J933" s="24">
        <v>1200</v>
      </c>
      <c r="K933" s="188" t="str">
        <f>IFERROR(VLOOKUP(一覧[[#This Row],[品番]],'202211価格改定一覧'!B:J,9,FALSE),"-")</f>
        <v>-</v>
      </c>
      <c r="L933" s="27" t="s">
        <v>4</v>
      </c>
      <c r="M933" s="25">
        <v>4994228025807</v>
      </c>
    </row>
    <row r="934" spans="2:13" s="20" customFormat="1" ht="21.75" customHeight="1">
      <c r="B934" s="14"/>
      <c r="C934" s="52">
        <v>5050</v>
      </c>
      <c r="D934" s="28" t="s">
        <v>1009</v>
      </c>
      <c r="E934" s="22" t="s">
        <v>978</v>
      </c>
      <c r="F934" s="22" t="s">
        <v>633</v>
      </c>
      <c r="G934" s="23">
        <v>50</v>
      </c>
      <c r="H934" s="23" t="s">
        <v>593</v>
      </c>
      <c r="I934" s="22" t="s">
        <v>402</v>
      </c>
      <c r="J934" s="24">
        <v>2400</v>
      </c>
      <c r="K934" s="188" t="str">
        <f>IFERROR(VLOOKUP(一覧[[#This Row],[品番]],'202211価格改定一覧'!B:J,9,FALSE),"-")</f>
        <v>-</v>
      </c>
      <c r="L934" s="27" t="s">
        <v>4</v>
      </c>
      <c r="M934" s="25">
        <v>4994228019165</v>
      </c>
    </row>
    <row r="935" spans="2:13" s="20" customFormat="1" ht="21.75" customHeight="1">
      <c r="B935" s="14"/>
      <c r="C935" s="52">
        <v>5051</v>
      </c>
      <c r="D935" s="28" t="s">
        <v>1009</v>
      </c>
      <c r="E935" s="22" t="s">
        <v>978</v>
      </c>
      <c r="F935" s="22" t="s">
        <v>633</v>
      </c>
      <c r="G935" s="23">
        <v>50</v>
      </c>
      <c r="H935" s="23" t="s">
        <v>593</v>
      </c>
      <c r="I935" s="22" t="s">
        <v>1011</v>
      </c>
      <c r="J935" s="24">
        <v>2400</v>
      </c>
      <c r="K935" s="188" t="str">
        <f>IFERROR(VLOOKUP(一覧[[#This Row],[品番]],'202211価格改定一覧'!B:J,9,FALSE),"-")</f>
        <v>-</v>
      </c>
      <c r="L935" s="27" t="s">
        <v>4</v>
      </c>
      <c r="M935" s="25">
        <v>4994228015631</v>
      </c>
    </row>
    <row r="936" spans="2:13" s="20" customFormat="1" ht="21.75" customHeight="1">
      <c r="B936" s="14"/>
      <c r="C936" s="52">
        <v>5052</v>
      </c>
      <c r="D936" s="28" t="s">
        <v>1009</v>
      </c>
      <c r="E936" s="22" t="s">
        <v>978</v>
      </c>
      <c r="F936" s="22" t="s">
        <v>633</v>
      </c>
      <c r="G936" s="23">
        <v>50</v>
      </c>
      <c r="H936" s="23" t="s">
        <v>593</v>
      </c>
      <c r="I936" s="22" t="s">
        <v>199</v>
      </c>
      <c r="J936" s="24">
        <v>2400</v>
      </c>
      <c r="K936" s="188" t="str">
        <f>IFERROR(VLOOKUP(一覧[[#This Row],[品番]],'202211価格改定一覧'!B:J,9,FALSE),"-")</f>
        <v>-</v>
      </c>
      <c r="L936" s="27" t="s">
        <v>4</v>
      </c>
      <c r="M936" s="25">
        <v>4994228015655</v>
      </c>
    </row>
    <row r="937" spans="2:13" s="20" customFormat="1" ht="21.75" customHeight="1">
      <c r="B937" s="14"/>
      <c r="C937" s="52">
        <v>5053</v>
      </c>
      <c r="D937" s="28" t="s">
        <v>1009</v>
      </c>
      <c r="E937" s="22" t="s">
        <v>978</v>
      </c>
      <c r="F937" s="22" t="s">
        <v>633</v>
      </c>
      <c r="G937" s="23">
        <v>50</v>
      </c>
      <c r="H937" s="23" t="s">
        <v>593</v>
      </c>
      <c r="I937" s="22" t="s">
        <v>1012</v>
      </c>
      <c r="J937" s="24">
        <v>2400</v>
      </c>
      <c r="K937" s="188" t="str">
        <f>IFERROR(VLOOKUP(一覧[[#This Row],[品番]],'202211価格改定一覧'!B:J,9,FALSE),"-")</f>
        <v>-</v>
      </c>
      <c r="L937" s="27" t="s">
        <v>4</v>
      </c>
      <c r="M937" s="25">
        <v>4994228023438</v>
      </c>
    </row>
    <row r="938" spans="2:13" s="20" customFormat="1" ht="21.75" customHeight="1">
      <c r="B938" s="14"/>
      <c r="C938" s="52">
        <v>5054</v>
      </c>
      <c r="D938" s="28" t="s">
        <v>1009</v>
      </c>
      <c r="E938" s="22" t="s">
        <v>978</v>
      </c>
      <c r="F938" s="22" t="s">
        <v>633</v>
      </c>
      <c r="G938" s="23">
        <v>50</v>
      </c>
      <c r="H938" s="23" t="s">
        <v>593</v>
      </c>
      <c r="I938" s="22" t="s">
        <v>1013</v>
      </c>
      <c r="J938" s="24">
        <v>2400</v>
      </c>
      <c r="K938" s="188" t="str">
        <f>IFERROR(VLOOKUP(一覧[[#This Row],[品番]],'202211価格改定一覧'!B:J,9,FALSE),"-")</f>
        <v>-</v>
      </c>
      <c r="L938" s="27" t="s">
        <v>4</v>
      </c>
      <c r="M938" s="25">
        <v>4994228019172</v>
      </c>
    </row>
    <row r="939" spans="2:13" s="20" customFormat="1" ht="21.75" customHeight="1">
      <c r="B939" s="14"/>
      <c r="C939" s="52">
        <v>5055</v>
      </c>
      <c r="D939" s="28" t="s">
        <v>1009</v>
      </c>
      <c r="E939" s="22" t="s">
        <v>978</v>
      </c>
      <c r="F939" s="22" t="s">
        <v>633</v>
      </c>
      <c r="G939" s="23">
        <v>50</v>
      </c>
      <c r="H939" s="23" t="s">
        <v>593</v>
      </c>
      <c r="I939" s="22" t="s">
        <v>1014</v>
      </c>
      <c r="J939" s="24">
        <v>2400</v>
      </c>
      <c r="K939" s="188" t="str">
        <f>IFERROR(VLOOKUP(一覧[[#This Row],[品番]],'202211価格改定一覧'!B:J,9,FALSE),"-")</f>
        <v>-</v>
      </c>
      <c r="L939" s="27" t="s">
        <v>4</v>
      </c>
      <c r="M939" s="25">
        <v>4994228023421</v>
      </c>
    </row>
    <row r="940" spans="2:13" s="20" customFormat="1" ht="21.75" customHeight="1">
      <c r="B940" s="14"/>
      <c r="C940" s="52">
        <v>5056</v>
      </c>
      <c r="D940" s="28" t="s">
        <v>1009</v>
      </c>
      <c r="E940" s="22" t="s">
        <v>978</v>
      </c>
      <c r="F940" s="22" t="s">
        <v>633</v>
      </c>
      <c r="G940" s="23">
        <v>50</v>
      </c>
      <c r="H940" s="23" t="s">
        <v>593</v>
      </c>
      <c r="I940" s="22" t="s">
        <v>986</v>
      </c>
      <c r="J940" s="24">
        <v>2400</v>
      </c>
      <c r="K940" s="188" t="str">
        <f>IFERROR(VLOOKUP(一覧[[#This Row],[品番]],'202211価格改定一覧'!B:J,9,FALSE),"-")</f>
        <v>-</v>
      </c>
      <c r="L940" s="27" t="s">
        <v>4</v>
      </c>
      <c r="M940" s="25">
        <v>4994228023414</v>
      </c>
    </row>
    <row r="941" spans="2:13" s="20" customFormat="1" ht="21.75" customHeight="1">
      <c r="B941" s="14"/>
      <c r="C941" s="52">
        <v>5057</v>
      </c>
      <c r="D941" s="28" t="s">
        <v>1009</v>
      </c>
      <c r="E941" s="22" t="s">
        <v>978</v>
      </c>
      <c r="F941" s="22" t="s">
        <v>633</v>
      </c>
      <c r="G941" s="23">
        <v>50</v>
      </c>
      <c r="H941" s="23" t="s">
        <v>593</v>
      </c>
      <c r="I941" s="22" t="s">
        <v>173</v>
      </c>
      <c r="J941" s="24">
        <v>2400</v>
      </c>
      <c r="K941" s="188" t="str">
        <f>IFERROR(VLOOKUP(一覧[[#This Row],[品番]],'202211価格改定一覧'!B:J,9,FALSE),"-")</f>
        <v>-</v>
      </c>
      <c r="L941" s="27" t="s">
        <v>4</v>
      </c>
      <c r="M941" s="25">
        <v>4994228015648</v>
      </c>
    </row>
    <row r="942" spans="2:13" s="20" customFormat="1" ht="21.75" customHeight="1">
      <c r="B942" s="14"/>
      <c r="C942" s="52">
        <v>5058</v>
      </c>
      <c r="D942" s="28" t="s">
        <v>1009</v>
      </c>
      <c r="E942" s="22" t="s">
        <v>978</v>
      </c>
      <c r="F942" s="22" t="s">
        <v>633</v>
      </c>
      <c r="G942" s="23">
        <v>50</v>
      </c>
      <c r="H942" s="23" t="s">
        <v>593</v>
      </c>
      <c r="I942" s="22" t="s">
        <v>888</v>
      </c>
      <c r="J942" s="24">
        <v>2400</v>
      </c>
      <c r="K942" s="188" t="str">
        <f>IFERROR(VLOOKUP(一覧[[#This Row],[品番]],'202211価格改定一覧'!B:J,9,FALSE),"-")</f>
        <v>-</v>
      </c>
      <c r="L942" s="27" t="s">
        <v>4</v>
      </c>
      <c r="M942" s="25">
        <v>4994228025890</v>
      </c>
    </row>
    <row r="943" spans="2:13" s="20" customFormat="1" ht="21.75" customHeight="1">
      <c r="B943" s="14"/>
      <c r="C943" s="52">
        <v>5060</v>
      </c>
      <c r="D943" s="28" t="s">
        <v>1009</v>
      </c>
      <c r="E943" s="22" t="s">
        <v>1015</v>
      </c>
      <c r="F943" s="22" t="s">
        <v>633</v>
      </c>
      <c r="G943" s="23">
        <v>50</v>
      </c>
      <c r="H943" s="23" t="s">
        <v>593</v>
      </c>
      <c r="I943" s="22" t="s">
        <v>1016</v>
      </c>
      <c r="J943" s="24">
        <v>2400</v>
      </c>
      <c r="K943" s="188" t="str">
        <f>IFERROR(VLOOKUP(一覧[[#This Row],[品番]],'202211価格改定一覧'!B:J,9,FALSE),"-")</f>
        <v>-</v>
      </c>
      <c r="L943" s="27" t="s">
        <v>4</v>
      </c>
      <c r="M943" s="25">
        <v>4994228027559</v>
      </c>
    </row>
    <row r="944" spans="2:13" s="20" customFormat="1" ht="21.75" customHeight="1">
      <c r="B944" s="14"/>
      <c r="C944" s="52">
        <v>5061</v>
      </c>
      <c r="D944" s="28" t="s">
        <v>1009</v>
      </c>
      <c r="E944" s="22" t="s">
        <v>1015</v>
      </c>
      <c r="F944" s="22" t="s">
        <v>633</v>
      </c>
      <c r="G944" s="23">
        <v>50</v>
      </c>
      <c r="H944" s="23" t="s">
        <v>593</v>
      </c>
      <c r="I944" s="22" t="s">
        <v>1017</v>
      </c>
      <c r="J944" s="24">
        <v>2400</v>
      </c>
      <c r="K944" s="188" t="str">
        <f>IFERROR(VLOOKUP(一覧[[#This Row],[品番]],'202211価格改定一覧'!B:J,9,FALSE),"-")</f>
        <v>-</v>
      </c>
      <c r="L944" s="27" t="s">
        <v>4</v>
      </c>
      <c r="M944" s="25">
        <v>4994228027566</v>
      </c>
    </row>
    <row r="945" spans="2:13" s="20" customFormat="1" ht="21.75" customHeight="1">
      <c r="B945" s="14"/>
      <c r="C945" s="52">
        <v>5062</v>
      </c>
      <c r="D945" s="28" t="s">
        <v>1009</v>
      </c>
      <c r="E945" s="22" t="s">
        <v>1015</v>
      </c>
      <c r="F945" s="22" t="s">
        <v>633</v>
      </c>
      <c r="G945" s="23">
        <v>50</v>
      </c>
      <c r="H945" s="23" t="s">
        <v>593</v>
      </c>
      <c r="I945" s="22" t="s">
        <v>1018</v>
      </c>
      <c r="J945" s="24">
        <v>2400</v>
      </c>
      <c r="K945" s="188" t="str">
        <f>IFERROR(VLOOKUP(一覧[[#This Row],[品番]],'202211価格改定一覧'!B:J,9,FALSE),"-")</f>
        <v>-</v>
      </c>
      <c r="L945" s="27" t="s">
        <v>4</v>
      </c>
      <c r="M945" s="25">
        <v>4994228027573</v>
      </c>
    </row>
    <row r="946" spans="2:13" s="20" customFormat="1" ht="21.75" customHeight="1">
      <c r="B946" s="14"/>
      <c r="C946" s="52">
        <v>5063</v>
      </c>
      <c r="D946" s="28" t="s">
        <v>1009</v>
      </c>
      <c r="E946" s="22" t="s">
        <v>1015</v>
      </c>
      <c r="F946" s="22" t="s">
        <v>633</v>
      </c>
      <c r="G946" s="23">
        <v>50</v>
      </c>
      <c r="H946" s="23" t="s">
        <v>593</v>
      </c>
      <c r="I946" s="22" t="s">
        <v>1019</v>
      </c>
      <c r="J946" s="24">
        <v>2400</v>
      </c>
      <c r="K946" s="188" t="str">
        <f>IFERROR(VLOOKUP(一覧[[#This Row],[品番]],'202211価格改定一覧'!B:J,9,FALSE),"-")</f>
        <v>-</v>
      </c>
      <c r="L946" s="27" t="s">
        <v>4</v>
      </c>
      <c r="M946" s="25">
        <v>4994228027580</v>
      </c>
    </row>
    <row r="947" spans="2:13" s="20" customFormat="1" ht="21.75" customHeight="1">
      <c r="B947" s="14"/>
      <c r="C947" s="52">
        <v>5064</v>
      </c>
      <c r="D947" s="28" t="s">
        <v>1009</v>
      </c>
      <c r="E947" s="22" t="s">
        <v>1015</v>
      </c>
      <c r="F947" s="22" t="s">
        <v>633</v>
      </c>
      <c r="G947" s="23">
        <v>50</v>
      </c>
      <c r="H947" s="23" t="s">
        <v>593</v>
      </c>
      <c r="I947" s="22" t="s">
        <v>1020</v>
      </c>
      <c r="J947" s="24">
        <v>2400</v>
      </c>
      <c r="K947" s="188" t="str">
        <f>IFERROR(VLOOKUP(一覧[[#This Row],[品番]],'202211価格改定一覧'!B:J,9,FALSE),"-")</f>
        <v>-</v>
      </c>
      <c r="L947" s="27" t="s">
        <v>4</v>
      </c>
      <c r="M947" s="25">
        <v>4994228027597</v>
      </c>
    </row>
    <row r="948" spans="2:13" s="20" customFormat="1" ht="21.75" customHeight="1">
      <c r="B948" s="14"/>
      <c r="C948" s="52">
        <v>5070</v>
      </c>
      <c r="D948" s="28" t="s">
        <v>1009</v>
      </c>
      <c r="E948" s="22" t="s">
        <v>1015</v>
      </c>
      <c r="F948" s="22" t="s">
        <v>1010</v>
      </c>
      <c r="G948" s="23">
        <v>15</v>
      </c>
      <c r="H948" s="23" t="s">
        <v>593</v>
      </c>
      <c r="I948" s="22" t="s">
        <v>1016</v>
      </c>
      <c r="J948" s="24">
        <v>1200</v>
      </c>
      <c r="K948" s="188" t="str">
        <f>IFERROR(VLOOKUP(一覧[[#This Row],[品番]],'202211価格改定一覧'!B:J,9,FALSE),"-")</f>
        <v>-</v>
      </c>
      <c r="L948" s="27" t="s">
        <v>4</v>
      </c>
      <c r="M948" s="25">
        <v>4994228027603</v>
      </c>
    </row>
    <row r="949" spans="2:13" s="20" customFormat="1" ht="21.75" customHeight="1">
      <c r="B949" s="14"/>
      <c r="C949" s="52">
        <v>5071</v>
      </c>
      <c r="D949" s="28" t="s">
        <v>1009</v>
      </c>
      <c r="E949" s="22" t="s">
        <v>1015</v>
      </c>
      <c r="F949" s="22" t="s">
        <v>1010</v>
      </c>
      <c r="G949" s="23">
        <v>15</v>
      </c>
      <c r="H949" s="23" t="s">
        <v>593</v>
      </c>
      <c r="I949" s="22" t="s">
        <v>1017</v>
      </c>
      <c r="J949" s="24">
        <v>1200</v>
      </c>
      <c r="K949" s="188" t="str">
        <f>IFERROR(VLOOKUP(一覧[[#This Row],[品番]],'202211価格改定一覧'!B:J,9,FALSE),"-")</f>
        <v>-</v>
      </c>
      <c r="L949" s="27" t="s">
        <v>4</v>
      </c>
      <c r="M949" s="25">
        <v>4994228027610</v>
      </c>
    </row>
    <row r="950" spans="2:13" s="20" customFormat="1" ht="21.75" customHeight="1">
      <c r="B950" s="14"/>
      <c r="C950" s="52">
        <v>5072</v>
      </c>
      <c r="D950" s="28" t="s">
        <v>1009</v>
      </c>
      <c r="E950" s="22" t="s">
        <v>1015</v>
      </c>
      <c r="F950" s="22" t="s">
        <v>1010</v>
      </c>
      <c r="G950" s="23">
        <v>15</v>
      </c>
      <c r="H950" s="23" t="s">
        <v>593</v>
      </c>
      <c r="I950" s="22" t="s">
        <v>1018</v>
      </c>
      <c r="J950" s="24">
        <v>1200</v>
      </c>
      <c r="K950" s="188" t="str">
        <f>IFERROR(VLOOKUP(一覧[[#This Row],[品番]],'202211価格改定一覧'!B:J,9,FALSE),"-")</f>
        <v>-</v>
      </c>
      <c r="L950" s="27" t="s">
        <v>4</v>
      </c>
      <c r="M950" s="25">
        <v>4994228027627</v>
      </c>
    </row>
    <row r="951" spans="2:13" s="20" customFormat="1" ht="21.75" customHeight="1">
      <c r="B951" s="14"/>
      <c r="C951" s="52">
        <v>5073</v>
      </c>
      <c r="D951" s="28" t="s">
        <v>1009</v>
      </c>
      <c r="E951" s="22" t="s">
        <v>1015</v>
      </c>
      <c r="F951" s="22" t="s">
        <v>1010</v>
      </c>
      <c r="G951" s="23">
        <v>15</v>
      </c>
      <c r="H951" s="23" t="s">
        <v>593</v>
      </c>
      <c r="I951" s="22" t="s">
        <v>1019</v>
      </c>
      <c r="J951" s="24">
        <v>1200</v>
      </c>
      <c r="K951" s="188" t="str">
        <f>IFERROR(VLOOKUP(一覧[[#This Row],[品番]],'202211価格改定一覧'!B:J,9,FALSE),"-")</f>
        <v>-</v>
      </c>
      <c r="L951" s="27" t="s">
        <v>4</v>
      </c>
      <c r="M951" s="25">
        <v>4994228027634</v>
      </c>
    </row>
    <row r="952" spans="2:13" s="20" customFormat="1" ht="21.75" customHeight="1">
      <c r="B952" s="14"/>
      <c r="C952" s="52">
        <v>5074</v>
      </c>
      <c r="D952" s="28" t="s">
        <v>1009</v>
      </c>
      <c r="E952" s="22" t="s">
        <v>1015</v>
      </c>
      <c r="F952" s="22" t="s">
        <v>1010</v>
      </c>
      <c r="G952" s="23">
        <v>15</v>
      </c>
      <c r="H952" s="23" t="s">
        <v>593</v>
      </c>
      <c r="I952" s="22" t="s">
        <v>1020</v>
      </c>
      <c r="J952" s="24">
        <v>1200</v>
      </c>
      <c r="K952" s="188" t="str">
        <f>IFERROR(VLOOKUP(一覧[[#This Row],[品番]],'202211価格改定一覧'!B:J,9,FALSE),"-")</f>
        <v>-</v>
      </c>
      <c r="L952" s="27" t="s">
        <v>4</v>
      </c>
      <c r="M952" s="25">
        <v>4994228027641</v>
      </c>
    </row>
    <row r="953" spans="2:13" s="20" customFormat="1" ht="21.75" customHeight="1">
      <c r="B953" s="14"/>
      <c r="C953" s="52">
        <v>5080</v>
      </c>
      <c r="D953" s="28" t="s">
        <v>1009</v>
      </c>
      <c r="E953" s="22" t="s">
        <v>1015</v>
      </c>
      <c r="F953" s="22" t="s">
        <v>1021</v>
      </c>
      <c r="G953" s="23">
        <v>15</v>
      </c>
      <c r="H953" s="23" t="s">
        <v>593</v>
      </c>
      <c r="I953" s="22" t="s">
        <v>1016</v>
      </c>
      <c r="J953" s="24">
        <v>1200</v>
      </c>
      <c r="K953" s="188" t="str">
        <f>IFERROR(VLOOKUP(一覧[[#This Row],[品番]],'202211価格改定一覧'!B:J,9,FALSE),"-")</f>
        <v>-</v>
      </c>
      <c r="L953" s="27" t="s">
        <v>4</v>
      </c>
      <c r="M953" s="25">
        <v>4994228029997</v>
      </c>
    </row>
    <row r="954" spans="2:13" s="20" customFormat="1" ht="21.75" customHeight="1">
      <c r="B954" s="14"/>
      <c r="C954" s="52">
        <v>5081</v>
      </c>
      <c r="D954" s="28" t="s">
        <v>1009</v>
      </c>
      <c r="E954" s="22" t="s">
        <v>1015</v>
      </c>
      <c r="F954" s="22" t="s">
        <v>1021</v>
      </c>
      <c r="G954" s="23">
        <v>15</v>
      </c>
      <c r="H954" s="23" t="s">
        <v>593</v>
      </c>
      <c r="I954" s="22" t="s">
        <v>1020</v>
      </c>
      <c r="J954" s="24">
        <v>1200</v>
      </c>
      <c r="K954" s="188" t="str">
        <f>IFERROR(VLOOKUP(一覧[[#This Row],[品番]],'202211価格改定一覧'!B:J,9,FALSE),"-")</f>
        <v>-</v>
      </c>
      <c r="L954" s="27" t="s">
        <v>4</v>
      </c>
      <c r="M954" s="25">
        <v>4994228030009</v>
      </c>
    </row>
    <row r="955" spans="2:13" s="20" customFormat="1" ht="21.75" customHeight="1">
      <c r="B955" s="14"/>
      <c r="C955" s="52">
        <v>5082</v>
      </c>
      <c r="D955" s="28" t="s">
        <v>1009</v>
      </c>
      <c r="E955" s="22" t="s">
        <v>1015</v>
      </c>
      <c r="F955" s="22" t="s">
        <v>1021</v>
      </c>
      <c r="G955" s="23">
        <v>15</v>
      </c>
      <c r="H955" s="23" t="s">
        <v>593</v>
      </c>
      <c r="I955" s="22" t="s">
        <v>1022</v>
      </c>
      <c r="J955" s="24">
        <v>1200</v>
      </c>
      <c r="K955" s="188" t="str">
        <f>IFERROR(VLOOKUP(一覧[[#This Row],[品番]],'202211価格改定一覧'!B:J,9,FALSE),"-")</f>
        <v>-</v>
      </c>
      <c r="L955" s="27" t="s">
        <v>4</v>
      </c>
      <c r="M955" s="25">
        <v>4994228030016</v>
      </c>
    </row>
    <row r="956" spans="2:13" s="20" customFormat="1" ht="21.75" customHeight="1">
      <c r="B956" s="21"/>
      <c r="C956" s="52">
        <v>5150</v>
      </c>
      <c r="D956" s="28" t="s">
        <v>61</v>
      </c>
      <c r="E956" s="22" t="s">
        <v>1491</v>
      </c>
      <c r="F956" s="22" t="s">
        <v>1492</v>
      </c>
      <c r="G956" s="23">
        <v>350</v>
      </c>
      <c r="H956" s="23" t="s">
        <v>215</v>
      </c>
      <c r="I956" s="22" t="s">
        <v>1493</v>
      </c>
      <c r="J956" s="24">
        <v>4900</v>
      </c>
      <c r="K956" s="188" t="str">
        <f>IFERROR(VLOOKUP(一覧[[#This Row],[品番]],'202211価格改定一覧'!B:J,9,FALSE),"-")</f>
        <v>-</v>
      </c>
      <c r="L956" s="27" t="s">
        <v>4</v>
      </c>
      <c r="M956" s="25">
        <v>3760027120040</v>
      </c>
    </row>
    <row r="957" spans="2:13" s="20" customFormat="1" ht="21.75" customHeight="1">
      <c r="B957" s="21"/>
      <c r="C957" s="52">
        <v>5151</v>
      </c>
      <c r="D957" s="28" t="s">
        <v>61</v>
      </c>
      <c r="E957" s="22" t="s">
        <v>1491</v>
      </c>
      <c r="F957" s="22" t="s">
        <v>1494</v>
      </c>
      <c r="G957" s="23">
        <v>350</v>
      </c>
      <c r="H957" s="23" t="s">
        <v>215</v>
      </c>
      <c r="I957" s="22" t="s">
        <v>1495</v>
      </c>
      <c r="J957" s="30">
        <v>5000</v>
      </c>
      <c r="K957" s="188" t="str">
        <f>IFERROR(VLOOKUP(一覧[[#This Row],[品番]],'202211価格改定一覧'!B:J,9,FALSE),"-")</f>
        <v>-</v>
      </c>
      <c r="L957" s="27" t="s">
        <v>4</v>
      </c>
      <c r="M957" s="25">
        <v>4994228029294</v>
      </c>
    </row>
    <row r="958" spans="2:13" s="20" customFormat="1" ht="21.75" customHeight="1">
      <c r="B958" s="14"/>
      <c r="C958" s="52">
        <v>5200</v>
      </c>
      <c r="D958" s="28" t="s">
        <v>983</v>
      </c>
      <c r="E958" s="22" t="s">
        <v>996</v>
      </c>
      <c r="F958" s="22" t="s">
        <v>642</v>
      </c>
      <c r="G958" s="23">
        <v>100</v>
      </c>
      <c r="H958" s="23" t="s">
        <v>589</v>
      </c>
      <c r="I958" s="22" t="s">
        <v>729</v>
      </c>
      <c r="J958" s="24">
        <v>550</v>
      </c>
      <c r="K958" s="188" t="str">
        <f>IFERROR(VLOOKUP(一覧[[#This Row],[品番]],'202211価格改定一覧'!B:J,9,FALSE),"-")</f>
        <v>-</v>
      </c>
      <c r="L958" s="27" t="s">
        <v>4</v>
      </c>
      <c r="M958" s="25">
        <v>4994228009012</v>
      </c>
    </row>
    <row r="959" spans="2:13" s="20" customFormat="1" ht="21.75" customHeight="1">
      <c r="B959" s="14"/>
      <c r="C959" s="52">
        <v>5201</v>
      </c>
      <c r="D959" s="28" t="s">
        <v>983</v>
      </c>
      <c r="E959" s="22" t="s">
        <v>996</v>
      </c>
      <c r="F959" s="22" t="s">
        <v>642</v>
      </c>
      <c r="G959" s="23">
        <v>100</v>
      </c>
      <c r="H959" s="23" t="s">
        <v>589</v>
      </c>
      <c r="I959" s="22" t="s">
        <v>404</v>
      </c>
      <c r="J959" s="24">
        <v>550</v>
      </c>
      <c r="K959" s="188" t="str">
        <f>IFERROR(VLOOKUP(一覧[[#This Row],[品番]],'202211価格改定一覧'!B:J,9,FALSE),"-")</f>
        <v>-</v>
      </c>
      <c r="L959" s="27" t="s">
        <v>4</v>
      </c>
      <c r="M959" s="25">
        <v>4994228009029</v>
      </c>
    </row>
    <row r="960" spans="2:13" s="20" customFormat="1" ht="21.75" customHeight="1">
      <c r="B960" s="14"/>
      <c r="C960" s="52">
        <v>5202</v>
      </c>
      <c r="D960" s="28" t="s">
        <v>983</v>
      </c>
      <c r="E960" s="22" t="s">
        <v>996</v>
      </c>
      <c r="F960" s="22" t="s">
        <v>642</v>
      </c>
      <c r="G960" s="23">
        <v>100</v>
      </c>
      <c r="H960" s="23" t="s">
        <v>589</v>
      </c>
      <c r="I960" s="22" t="s">
        <v>998</v>
      </c>
      <c r="J960" s="24">
        <v>550</v>
      </c>
      <c r="K960" s="188" t="str">
        <f>IFERROR(VLOOKUP(一覧[[#This Row],[品番]],'202211価格改定一覧'!B:J,9,FALSE),"-")</f>
        <v>-</v>
      </c>
      <c r="L960" s="27" t="s">
        <v>4</v>
      </c>
      <c r="M960" s="25">
        <v>4994228009036</v>
      </c>
    </row>
    <row r="961" spans="2:13" s="20" customFormat="1" ht="21.75" customHeight="1">
      <c r="B961" s="14"/>
      <c r="C961" s="52">
        <v>5203</v>
      </c>
      <c r="D961" s="28" t="s">
        <v>983</v>
      </c>
      <c r="E961" s="22" t="s">
        <v>996</v>
      </c>
      <c r="F961" s="22" t="s">
        <v>642</v>
      </c>
      <c r="G961" s="23">
        <v>100</v>
      </c>
      <c r="H961" s="23" t="s">
        <v>589</v>
      </c>
      <c r="I961" s="22" t="s">
        <v>999</v>
      </c>
      <c r="J961" s="24">
        <v>550</v>
      </c>
      <c r="K961" s="188" t="str">
        <f>IFERROR(VLOOKUP(一覧[[#This Row],[品番]],'202211価格改定一覧'!B:J,9,FALSE),"-")</f>
        <v>-</v>
      </c>
      <c r="L961" s="27" t="s">
        <v>4</v>
      </c>
      <c r="M961" s="25">
        <v>4994228009043</v>
      </c>
    </row>
    <row r="962" spans="2:13" s="20" customFormat="1" ht="21.75" customHeight="1">
      <c r="B962" s="14"/>
      <c r="C962" s="52">
        <v>5204</v>
      </c>
      <c r="D962" s="28" t="s">
        <v>983</v>
      </c>
      <c r="E962" s="22" t="s">
        <v>996</v>
      </c>
      <c r="F962" s="22" t="s">
        <v>642</v>
      </c>
      <c r="G962" s="23">
        <v>100</v>
      </c>
      <c r="H962" s="23" t="s">
        <v>589</v>
      </c>
      <c r="I962" s="22" t="s">
        <v>688</v>
      </c>
      <c r="J962" s="24">
        <v>550</v>
      </c>
      <c r="K962" s="188" t="str">
        <f>IFERROR(VLOOKUP(一覧[[#This Row],[品番]],'202211価格改定一覧'!B:J,9,FALSE),"-")</f>
        <v>-</v>
      </c>
      <c r="L962" s="27" t="s">
        <v>4</v>
      </c>
      <c r="M962" s="25">
        <v>4994228009050</v>
      </c>
    </row>
    <row r="963" spans="2:13" s="20" customFormat="1" ht="21.75" customHeight="1">
      <c r="B963" s="14"/>
      <c r="C963" s="52">
        <v>5205</v>
      </c>
      <c r="D963" s="28" t="s">
        <v>983</v>
      </c>
      <c r="E963" s="22" t="s">
        <v>996</v>
      </c>
      <c r="F963" s="22" t="s">
        <v>642</v>
      </c>
      <c r="G963" s="23">
        <v>100</v>
      </c>
      <c r="H963" s="23" t="s">
        <v>589</v>
      </c>
      <c r="I963" s="22" t="s">
        <v>718</v>
      </c>
      <c r="J963" s="24">
        <v>550</v>
      </c>
      <c r="K963" s="188" t="str">
        <f>IFERROR(VLOOKUP(一覧[[#This Row],[品番]],'202211価格改定一覧'!B:J,9,FALSE),"-")</f>
        <v>-</v>
      </c>
      <c r="L963" s="27" t="s">
        <v>4</v>
      </c>
      <c r="M963" s="25">
        <v>4994228009067</v>
      </c>
    </row>
    <row r="964" spans="2:13" s="20" customFormat="1" ht="21.75" customHeight="1">
      <c r="B964" s="14"/>
      <c r="C964" s="52">
        <v>5210</v>
      </c>
      <c r="D964" s="28" t="s">
        <v>983</v>
      </c>
      <c r="E964" s="22" t="s">
        <v>996</v>
      </c>
      <c r="F964" s="22" t="s">
        <v>273</v>
      </c>
      <c r="G964" s="23">
        <v>500</v>
      </c>
      <c r="H964" s="23" t="s">
        <v>593</v>
      </c>
      <c r="I964" s="22" t="s">
        <v>729</v>
      </c>
      <c r="J964" s="24">
        <v>2400</v>
      </c>
      <c r="K964" s="188" t="str">
        <f>IFERROR(VLOOKUP(一覧[[#This Row],[品番]],'202211価格改定一覧'!B:J,9,FALSE),"-")</f>
        <v>-</v>
      </c>
      <c r="L964" s="27" t="s">
        <v>4</v>
      </c>
      <c r="M964" s="25">
        <v>4994228009135</v>
      </c>
    </row>
    <row r="965" spans="2:13" s="20" customFormat="1" ht="21.75" customHeight="1">
      <c r="B965" s="14"/>
      <c r="C965" s="52">
        <v>5211</v>
      </c>
      <c r="D965" s="28" t="s">
        <v>983</v>
      </c>
      <c r="E965" s="22" t="s">
        <v>996</v>
      </c>
      <c r="F965" s="22" t="s">
        <v>273</v>
      </c>
      <c r="G965" s="23">
        <v>500</v>
      </c>
      <c r="H965" s="23" t="s">
        <v>593</v>
      </c>
      <c r="I965" s="22" t="s">
        <v>404</v>
      </c>
      <c r="J965" s="24">
        <v>2400</v>
      </c>
      <c r="K965" s="188" t="str">
        <f>IFERROR(VLOOKUP(一覧[[#This Row],[品番]],'202211価格改定一覧'!B:J,9,FALSE),"-")</f>
        <v>-</v>
      </c>
      <c r="L965" s="27" t="s">
        <v>4</v>
      </c>
      <c r="M965" s="25">
        <v>4994228009142</v>
      </c>
    </row>
    <row r="966" spans="2:13" s="20" customFormat="1" ht="21.75" customHeight="1">
      <c r="B966" s="14"/>
      <c r="C966" s="52">
        <v>5212</v>
      </c>
      <c r="D966" s="28" t="s">
        <v>983</v>
      </c>
      <c r="E966" s="22" t="s">
        <v>996</v>
      </c>
      <c r="F966" s="22" t="s">
        <v>273</v>
      </c>
      <c r="G966" s="23">
        <v>500</v>
      </c>
      <c r="H966" s="23" t="s">
        <v>593</v>
      </c>
      <c r="I966" s="22" t="s">
        <v>998</v>
      </c>
      <c r="J966" s="24">
        <v>2400</v>
      </c>
      <c r="K966" s="188" t="str">
        <f>IFERROR(VLOOKUP(一覧[[#This Row],[品番]],'202211価格改定一覧'!B:J,9,FALSE),"-")</f>
        <v>-</v>
      </c>
      <c r="L966" s="27" t="s">
        <v>4</v>
      </c>
      <c r="M966" s="25">
        <v>4994228009159</v>
      </c>
    </row>
    <row r="967" spans="2:13" s="20" customFormat="1" ht="21.75" customHeight="1">
      <c r="B967" s="14"/>
      <c r="C967" s="52">
        <v>5213</v>
      </c>
      <c r="D967" s="28" t="s">
        <v>983</v>
      </c>
      <c r="E967" s="22" t="s">
        <v>996</v>
      </c>
      <c r="F967" s="22" t="s">
        <v>273</v>
      </c>
      <c r="G967" s="23">
        <v>500</v>
      </c>
      <c r="H967" s="23" t="s">
        <v>593</v>
      </c>
      <c r="I967" s="22" t="s">
        <v>999</v>
      </c>
      <c r="J967" s="24">
        <v>2400</v>
      </c>
      <c r="K967" s="188" t="str">
        <f>IFERROR(VLOOKUP(一覧[[#This Row],[品番]],'202211価格改定一覧'!B:J,9,FALSE),"-")</f>
        <v>-</v>
      </c>
      <c r="L967" s="27" t="s">
        <v>4</v>
      </c>
      <c r="M967" s="25">
        <v>4994228009166</v>
      </c>
    </row>
    <row r="968" spans="2:13" s="20" customFormat="1" ht="21.75" customHeight="1">
      <c r="B968" s="14"/>
      <c r="C968" s="52">
        <v>5214</v>
      </c>
      <c r="D968" s="28" t="s">
        <v>983</v>
      </c>
      <c r="E968" s="22" t="s">
        <v>996</v>
      </c>
      <c r="F968" s="22" t="s">
        <v>273</v>
      </c>
      <c r="G968" s="23">
        <v>500</v>
      </c>
      <c r="H968" s="23" t="s">
        <v>593</v>
      </c>
      <c r="I968" s="22" t="s">
        <v>688</v>
      </c>
      <c r="J968" s="24">
        <v>2400</v>
      </c>
      <c r="K968" s="188" t="str">
        <f>IFERROR(VLOOKUP(一覧[[#This Row],[品番]],'202211価格改定一覧'!B:J,9,FALSE),"-")</f>
        <v>-</v>
      </c>
      <c r="L968" s="27" t="s">
        <v>4</v>
      </c>
      <c r="M968" s="25">
        <v>4994228009173</v>
      </c>
    </row>
    <row r="969" spans="2:13" s="20" customFormat="1" ht="21.75" customHeight="1">
      <c r="B969" s="14"/>
      <c r="C969" s="52">
        <v>5215</v>
      </c>
      <c r="D969" s="28" t="s">
        <v>983</v>
      </c>
      <c r="E969" s="22" t="s">
        <v>996</v>
      </c>
      <c r="F969" s="22" t="s">
        <v>273</v>
      </c>
      <c r="G969" s="23">
        <v>500</v>
      </c>
      <c r="H969" s="23" t="s">
        <v>593</v>
      </c>
      <c r="I969" s="22" t="s">
        <v>718</v>
      </c>
      <c r="J969" s="24">
        <v>2400</v>
      </c>
      <c r="K969" s="188" t="str">
        <f>IFERROR(VLOOKUP(一覧[[#This Row],[品番]],'202211価格改定一覧'!B:J,9,FALSE),"-")</f>
        <v>-</v>
      </c>
      <c r="L969" s="27" t="s">
        <v>4</v>
      </c>
      <c r="M969" s="25">
        <v>4994228009180</v>
      </c>
    </row>
    <row r="970" spans="2:13" s="20" customFormat="1" ht="21.75" customHeight="1">
      <c r="B970" s="14"/>
      <c r="C970" s="52">
        <v>5220</v>
      </c>
      <c r="D970" s="28" t="s">
        <v>983</v>
      </c>
      <c r="E970" s="22" t="s">
        <v>996</v>
      </c>
      <c r="F970" s="22" t="s">
        <v>997</v>
      </c>
      <c r="G970" s="23">
        <v>600</v>
      </c>
      <c r="H970" s="23" t="s">
        <v>589</v>
      </c>
      <c r="I970" s="22" t="s">
        <v>729</v>
      </c>
      <c r="J970" s="24">
        <v>2200</v>
      </c>
      <c r="K970" s="188" t="str">
        <f>IFERROR(VLOOKUP(一覧[[#This Row],[品番]],'202211価格改定一覧'!B:J,9,FALSE),"-")</f>
        <v>-</v>
      </c>
      <c r="L970" s="27" t="s">
        <v>4</v>
      </c>
      <c r="M970" s="25">
        <v>4994228009074</v>
      </c>
    </row>
    <row r="971" spans="2:13" s="20" customFormat="1" ht="21.75" customHeight="1">
      <c r="B971" s="14"/>
      <c r="C971" s="52">
        <v>5221</v>
      </c>
      <c r="D971" s="28" t="s">
        <v>983</v>
      </c>
      <c r="E971" s="22" t="s">
        <v>996</v>
      </c>
      <c r="F971" s="22" t="s">
        <v>997</v>
      </c>
      <c r="G971" s="23">
        <v>600</v>
      </c>
      <c r="H971" s="23" t="s">
        <v>589</v>
      </c>
      <c r="I971" s="22" t="s">
        <v>404</v>
      </c>
      <c r="J971" s="24">
        <v>2200</v>
      </c>
      <c r="K971" s="188" t="str">
        <f>IFERROR(VLOOKUP(一覧[[#This Row],[品番]],'202211価格改定一覧'!B:J,9,FALSE),"-")</f>
        <v>-</v>
      </c>
      <c r="L971" s="27" t="s">
        <v>4</v>
      </c>
      <c r="M971" s="25">
        <v>4994228009081</v>
      </c>
    </row>
    <row r="972" spans="2:13" s="20" customFormat="1" ht="21.75" customHeight="1">
      <c r="B972" s="14"/>
      <c r="C972" s="52">
        <v>5222</v>
      </c>
      <c r="D972" s="28" t="s">
        <v>983</v>
      </c>
      <c r="E972" s="22" t="s">
        <v>996</v>
      </c>
      <c r="F972" s="22" t="s">
        <v>997</v>
      </c>
      <c r="G972" s="23">
        <v>600</v>
      </c>
      <c r="H972" s="23" t="s">
        <v>589</v>
      </c>
      <c r="I972" s="22" t="s">
        <v>998</v>
      </c>
      <c r="J972" s="24">
        <v>2200</v>
      </c>
      <c r="K972" s="188" t="str">
        <f>IFERROR(VLOOKUP(一覧[[#This Row],[品番]],'202211価格改定一覧'!B:J,9,FALSE),"-")</f>
        <v>-</v>
      </c>
      <c r="L972" s="27" t="s">
        <v>4</v>
      </c>
      <c r="M972" s="25">
        <v>4994228009098</v>
      </c>
    </row>
    <row r="973" spans="2:13" s="20" customFormat="1" ht="21.75" customHeight="1">
      <c r="B973" s="14"/>
      <c r="C973" s="52">
        <v>5223</v>
      </c>
      <c r="D973" s="28" t="s">
        <v>983</v>
      </c>
      <c r="E973" s="22" t="s">
        <v>996</v>
      </c>
      <c r="F973" s="22" t="s">
        <v>997</v>
      </c>
      <c r="G973" s="23">
        <v>600</v>
      </c>
      <c r="H973" s="23" t="s">
        <v>589</v>
      </c>
      <c r="I973" s="22" t="s">
        <v>999</v>
      </c>
      <c r="J973" s="24">
        <v>2200</v>
      </c>
      <c r="K973" s="188" t="str">
        <f>IFERROR(VLOOKUP(一覧[[#This Row],[品番]],'202211価格改定一覧'!B:J,9,FALSE),"-")</f>
        <v>-</v>
      </c>
      <c r="L973" s="27" t="s">
        <v>4</v>
      </c>
      <c r="M973" s="25">
        <v>4994228009104</v>
      </c>
    </row>
    <row r="974" spans="2:13" s="20" customFormat="1" ht="21.75" customHeight="1">
      <c r="B974" s="14"/>
      <c r="C974" s="52">
        <v>5224</v>
      </c>
      <c r="D974" s="28" t="s">
        <v>983</v>
      </c>
      <c r="E974" s="22" t="s">
        <v>996</v>
      </c>
      <c r="F974" s="22" t="s">
        <v>997</v>
      </c>
      <c r="G974" s="23">
        <v>600</v>
      </c>
      <c r="H974" s="23" t="s">
        <v>589</v>
      </c>
      <c r="I974" s="22" t="s">
        <v>688</v>
      </c>
      <c r="J974" s="24">
        <v>2200</v>
      </c>
      <c r="K974" s="188" t="str">
        <f>IFERROR(VLOOKUP(一覧[[#This Row],[品番]],'202211価格改定一覧'!B:J,9,FALSE),"-")</f>
        <v>-</v>
      </c>
      <c r="L974" s="27" t="s">
        <v>4</v>
      </c>
      <c r="M974" s="25">
        <v>4994228009111</v>
      </c>
    </row>
    <row r="975" spans="2:13" s="20" customFormat="1" ht="21.75" customHeight="1">
      <c r="B975" s="14"/>
      <c r="C975" s="52">
        <v>5225</v>
      </c>
      <c r="D975" s="28" t="s">
        <v>983</v>
      </c>
      <c r="E975" s="22" t="s">
        <v>996</v>
      </c>
      <c r="F975" s="22" t="s">
        <v>997</v>
      </c>
      <c r="G975" s="23">
        <v>600</v>
      </c>
      <c r="H975" s="23" t="s">
        <v>589</v>
      </c>
      <c r="I975" s="22" t="s">
        <v>718</v>
      </c>
      <c r="J975" s="24">
        <v>2200</v>
      </c>
      <c r="K975" s="188" t="str">
        <f>IFERROR(VLOOKUP(一覧[[#This Row],[品番]],'202211価格改定一覧'!B:J,9,FALSE),"-")</f>
        <v>-</v>
      </c>
      <c r="L975" s="27" t="s">
        <v>4</v>
      </c>
      <c r="M975" s="25">
        <v>4994228009128</v>
      </c>
    </row>
    <row r="976" spans="2:13" s="20" customFormat="1" ht="21.75" customHeight="1">
      <c r="B976" s="14"/>
      <c r="C976" s="52">
        <v>5230</v>
      </c>
      <c r="D976" s="28" t="s">
        <v>983</v>
      </c>
      <c r="E976" s="22" t="s">
        <v>984</v>
      </c>
      <c r="F976" s="22" t="s">
        <v>985</v>
      </c>
      <c r="G976" s="23">
        <v>100</v>
      </c>
      <c r="H976" s="23" t="s">
        <v>589</v>
      </c>
      <c r="I976" s="22" t="s">
        <v>402</v>
      </c>
      <c r="J976" s="24">
        <v>500</v>
      </c>
      <c r="K976" s="188" t="str">
        <f>IFERROR(VLOOKUP(一覧[[#This Row],[品番]],'202211価格改定一覧'!B:J,9,FALSE),"-")</f>
        <v>-</v>
      </c>
      <c r="L976" s="27" t="s">
        <v>4</v>
      </c>
      <c r="M976" s="25">
        <v>4994228027207</v>
      </c>
    </row>
    <row r="977" spans="2:13" s="20" customFormat="1" ht="21.75" customHeight="1">
      <c r="B977" s="14"/>
      <c r="C977" s="52">
        <v>5231</v>
      </c>
      <c r="D977" s="28" t="s">
        <v>983</v>
      </c>
      <c r="E977" s="22" t="s">
        <v>984</v>
      </c>
      <c r="F977" s="22" t="s">
        <v>985</v>
      </c>
      <c r="G977" s="23">
        <v>100</v>
      </c>
      <c r="H977" s="23" t="s">
        <v>589</v>
      </c>
      <c r="I977" s="22" t="s">
        <v>404</v>
      </c>
      <c r="J977" s="24">
        <v>500</v>
      </c>
      <c r="K977" s="188" t="str">
        <f>IFERROR(VLOOKUP(一覧[[#This Row],[品番]],'202211価格改定一覧'!B:J,9,FALSE),"-")</f>
        <v>-</v>
      </c>
      <c r="L977" s="27" t="s">
        <v>4</v>
      </c>
      <c r="M977" s="25">
        <v>4994228027214</v>
      </c>
    </row>
    <row r="978" spans="2:13" s="20" customFormat="1" ht="21.75" customHeight="1">
      <c r="B978" s="14"/>
      <c r="C978" s="52">
        <v>5232</v>
      </c>
      <c r="D978" s="28" t="s">
        <v>983</v>
      </c>
      <c r="E978" s="22" t="s">
        <v>984</v>
      </c>
      <c r="F978" s="22" t="s">
        <v>985</v>
      </c>
      <c r="G978" s="23">
        <v>100</v>
      </c>
      <c r="H978" s="23" t="s">
        <v>589</v>
      </c>
      <c r="I978" s="22" t="s">
        <v>667</v>
      </c>
      <c r="J978" s="24">
        <v>500</v>
      </c>
      <c r="K978" s="188" t="str">
        <f>IFERROR(VLOOKUP(一覧[[#This Row],[品番]],'202211価格改定一覧'!B:J,9,FALSE),"-")</f>
        <v>-</v>
      </c>
      <c r="L978" s="27" t="s">
        <v>4</v>
      </c>
      <c r="M978" s="25">
        <v>4994228027184</v>
      </c>
    </row>
    <row r="979" spans="2:13" s="20" customFormat="1" ht="21.75" customHeight="1">
      <c r="B979" s="14"/>
      <c r="C979" s="52">
        <v>5233</v>
      </c>
      <c r="D979" s="28" t="s">
        <v>983</v>
      </c>
      <c r="E979" s="22" t="s">
        <v>984</v>
      </c>
      <c r="F979" s="22" t="s">
        <v>985</v>
      </c>
      <c r="G979" s="23">
        <v>100</v>
      </c>
      <c r="H979" s="23" t="s">
        <v>589</v>
      </c>
      <c r="I979" s="22" t="s">
        <v>986</v>
      </c>
      <c r="J979" s="24">
        <v>500</v>
      </c>
      <c r="K979" s="188" t="str">
        <f>IFERROR(VLOOKUP(一覧[[#This Row],[品番]],'202211価格改定一覧'!B:J,9,FALSE),"-")</f>
        <v>-</v>
      </c>
      <c r="L979" s="27" t="s">
        <v>4</v>
      </c>
      <c r="M979" s="25">
        <v>4994228027177</v>
      </c>
    </row>
    <row r="980" spans="2:13" s="20" customFormat="1" ht="21.75" customHeight="1">
      <c r="B980" s="14"/>
      <c r="C980" s="52">
        <v>5234</v>
      </c>
      <c r="D980" s="28" t="s">
        <v>983</v>
      </c>
      <c r="E980" s="22" t="s">
        <v>984</v>
      </c>
      <c r="F980" s="22" t="s">
        <v>985</v>
      </c>
      <c r="G980" s="23">
        <v>100</v>
      </c>
      <c r="H980" s="23" t="s">
        <v>589</v>
      </c>
      <c r="I980" s="22" t="s">
        <v>987</v>
      </c>
      <c r="J980" s="24">
        <v>500</v>
      </c>
      <c r="K980" s="188" t="str">
        <f>IFERROR(VLOOKUP(一覧[[#This Row],[品番]],'202211価格改定一覧'!B:J,9,FALSE),"-")</f>
        <v>-</v>
      </c>
      <c r="L980" s="27" t="s">
        <v>4</v>
      </c>
      <c r="M980" s="25">
        <v>4994228027238</v>
      </c>
    </row>
    <row r="981" spans="2:13" s="20" customFormat="1" ht="21.75" customHeight="1">
      <c r="B981" s="14"/>
      <c r="C981" s="52">
        <v>5235</v>
      </c>
      <c r="D981" s="28" t="s">
        <v>983</v>
      </c>
      <c r="E981" s="22" t="s">
        <v>984</v>
      </c>
      <c r="F981" s="22" t="s">
        <v>985</v>
      </c>
      <c r="G981" s="23">
        <v>100</v>
      </c>
      <c r="H981" s="23" t="s">
        <v>589</v>
      </c>
      <c r="I981" s="22" t="s">
        <v>988</v>
      </c>
      <c r="J981" s="24">
        <v>500</v>
      </c>
      <c r="K981" s="188" t="str">
        <f>IFERROR(VLOOKUP(一覧[[#This Row],[品番]],'202211価格改定一覧'!B:J,9,FALSE),"-")</f>
        <v>-</v>
      </c>
      <c r="L981" s="27" t="s">
        <v>4</v>
      </c>
      <c r="M981" s="25">
        <v>4994228027191</v>
      </c>
    </row>
    <row r="982" spans="2:13" s="20" customFormat="1" ht="21.75" customHeight="1">
      <c r="B982" s="14"/>
      <c r="C982" s="52">
        <v>5237</v>
      </c>
      <c r="D982" s="28" t="s">
        <v>983</v>
      </c>
      <c r="E982" s="22" t="s">
        <v>984</v>
      </c>
      <c r="F982" s="22" t="s">
        <v>985</v>
      </c>
      <c r="G982" s="23">
        <v>100</v>
      </c>
      <c r="H982" s="23" t="s">
        <v>589</v>
      </c>
      <c r="I982" s="22" t="s">
        <v>989</v>
      </c>
      <c r="J982" s="24">
        <v>500</v>
      </c>
      <c r="K982" s="188" t="str">
        <f>IFERROR(VLOOKUP(一覧[[#This Row],[品番]],'202211価格改定一覧'!B:J,9,FALSE),"-")</f>
        <v>-</v>
      </c>
      <c r="L982" s="27" t="s">
        <v>4</v>
      </c>
      <c r="M982" s="25">
        <v>4994228027122</v>
      </c>
    </row>
    <row r="983" spans="2:13" s="20" customFormat="1" ht="21.75" customHeight="1">
      <c r="B983" s="14"/>
      <c r="C983" s="52">
        <v>5238</v>
      </c>
      <c r="D983" s="28" t="s">
        <v>983</v>
      </c>
      <c r="E983" s="22" t="s">
        <v>984</v>
      </c>
      <c r="F983" s="22" t="s">
        <v>985</v>
      </c>
      <c r="G983" s="23">
        <v>100</v>
      </c>
      <c r="H983" s="23" t="s">
        <v>589</v>
      </c>
      <c r="I983" s="22" t="s">
        <v>407</v>
      </c>
      <c r="J983" s="24">
        <v>500</v>
      </c>
      <c r="K983" s="188" t="str">
        <f>IFERROR(VLOOKUP(一覧[[#This Row],[品番]],'202211価格改定一覧'!B:J,9,FALSE),"-")</f>
        <v>-</v>
      </c>
      <c r="L983" s="27" t="s">
        <v>4</v>
      </c>
      <c r="M983" s="25">
        <v>4994228027245</v>
      </c>
    </row>
    <row r="984" spans="2:13" s="20" customFormat="1" ht="21.75" customHeight="1">
      <c r="B984" s="14"/>
      <c r="C984" s="52">
        <v>5239</v>
      </c>
      <c r="D984" s="28" t="s">
        <v>983</v>
      </c>
      <c r="E984" s="22" t="s">
        <v>984</v>
      </c>
      <c r="F984" s="22" t="s">
        <v>985</v>
      </c>
      <c r="G984" s="23">
        <v>100</v>
      </c>
      <c r="H984" s="23" t="s">
        <v>589</v>
      </c>
      <c r="I984" s="22" t="s">
        <v>990</v>
      </c>
      <c r="J984" s="24">
        <v>500</v>
      </c>
      <c r="K984" s="188" t="str">
        <f>IFERROR(VLOOKUP(一覧[[#This Row],[品番]],'202211価格改定一覧'!B:J,9,FALSE),"-")</f>
        <v>-</v>
      </c>
      <c r="L984" s="27" t="s">
        <v>4</v>
      </c>
      <c r="M984" s="25">
        <v>4994228027146</v>
      </c>
    </row>
    <row r="985" spans="2:13" s="20" customFormat="1" ht="21.75" customHeight="1">
      <c r="B985" s="14"/>
      <c r="C985" s="52">
        <v>5240</v>
      </c>
      <c r="D985" s="28" t="s">
        <v>983</v>
      </c>
      <c r="E985" s="22" t="s">
        <v>984</v>
      </c>
      <c r="F985" s="22" t="s">
        <v>985</v>
      </c>
      <c r="G985" s="23">
        <v>100</v>
      </c>
      <c r="H985" s="23" t="s">
        <v>589</v>
      </c>
      <c r="I985" s="22" t="s">
        <v>991</v>
      </c>
      <c r="J985" s="24">
        <v>500</v>
      </c>
      <c r="K985" s="188" t="str">
        <f>IFERROR(VLOOKUP(一覧[[#This Row],[品番]],'202211価格改定一覧'!B:J,9,FALSE),"-")</f>
        <v>-</v>
      </c>
      <c r="L985" s="27" t="s">
        <v>4</v>
      </c>
      <c r="M985" s="25">
        <v>4994228027115</v>
      </c>
    </row>
    <row r="986" spans="2:13" s="20" customFormat="1" ht="21.75" customHeight="1">
      <c r="B986" s="14"/>
      <c r="C986" s="52">
        <v>5241</v>
      </c>
      <c r="D986" s="28" t="s">
        <v>983</v>
      </c>
      <c r="E986" s="22" t="s">
        <v>984</v>
      </c>
      <c r="F986" s="22" t="s">
        <v>985</v>
      </c>
      <c r="G986" s="23">
        <v>100</v>
      </c>
      <c r="H986" s="23" t="s">
        <v>589</v>
      </c>
      <c r="I986" s="22" t="s">
        <v>992</v>
      </c>
      <c r="J986" s="24">
        <v>500</v>
      </c>
      <c r="K986" s="188" t="str">
        <f>IFERROR(VLOOKUP(一覧[[#This Row],[品番]],'202211価格改定一覧'!B:J,9,FALSE),"-")</f>
        <v>-</v>
      </c>
      <c r="L986" s="27" t="s">
        <v>4</v>
      </c>
      <c r="M986" s="25">
        <v>4994228027160</v>
      </c>
    </row>
    <row r="987" spans="2:13" s="20" customFormat="1" ht="21.75" customHeight="1">
      <c r="B987" s="14"/>
      <c r="C987" s="52">
        <v>5242</v>
      </c>
      <c r="D987" s="28" t="s">
        <v>983</v>
      </c>
      <c r="E987" s="22" t="s">
        <v>984</v>
      </c>
      <c r="F987" s="22" t="s">
        <v>985</v>
      </c>
      <c r="G987" s="23">
        <v>100</v>
      </c>
      <c r="H987" s="23" t="s">
        <v>589</v>
      </c>
      <c r="I987" s="22" t="s">
        <v>993</v>
      </c>
      <c r="J987" s="24">
        <v>500</v>
      </c>
      <c r="K987" s="188" t="str">
        <f>IFERROR(VLOOKUP(一覧[[#This Row],[品番]],'202211価格改定一覧'!B:J,9,FALSE),"-")</f>
        <v>-</v>
      </c>
      <c r="L987" s="27" t="s">
        <v>4</v>
      </c>
      <c r="M987" s="25">
        <v>4994228027221</v>
      </c>
    </row>
    <row r="988" spans="2:13" s="20" customFormat="1" ht="21.75" customHeight="1">
      <c r="B988" s="14"/>
      <c r="C988" s="52">
        <v>5245</v>
      </c>
      <c r="D988" s="28" t="s">
        <v>983</v>
      </c>
      <c r="E988" s="22" t="s">
        <v>984</v>
      </c>
      <c r="F988" s="22" t="s">
        <v>985</v>
      </c>
      <c r="G988" s="23">
        <v>100</v>
      </c>
      <c r="H988" s="23" t="s">
        <v>589</v>
      </c>
      <c r="I988" s="22" t="s">
        <v>994</v>
      </c>
      <c r="J988" s="24">
        <v>500</v>
      </c>
      <c r="K988" s="188" t="str">
        <f>IFERROR(VLOOKUP(一覧[[#This Row],[品番]],'202211価格改定一覧'!B:J,9,FALSE),"-")</f>
        <v>-</v>
      </c>
      <c r="L988" s="27" t="s">
        <v>4</v>
      </c>
      <c r="M988" s="25">
        <v>4994228027689</v>
      </c>
    </row>
    <row r="989" spans="2:13" s="20" customFormat="1" ht="21.75" customHeight="1">
      <c r="B989" s="14"/>
      <c r="C989" s="52">
        <v>5246</v>
      </c>
      <c r="D989" s="28" t="s">
        <v>983</v>
      </c>
      <c r="E989" s="22" t="s">
        <v>984</v>
      </c>
      <c r="F989" s="22" t="s">
        <v>985</v>
      </c>
      <c r="G989" s="23">
        <v>100</v>
      </c>
      <c r="H989" s="23" t="s">
        <v>589</v>
      </c>
      <c r="I989" s="22" t="s">
        <v>668</v>
      </c>
      <c r="J989" s="24">
        <v>500</v>
      </c>
      <c r="K989" s="188" t="str">
        <f>IFERROR(VLOOKUP(一覧[[#This Row],[品番]],'202211価格改定一覧'!B:J,9,FALSE),"-")</f>
        <v>-</v>
      </c>
      <c r="L989" s="27" t="s">
        <v>4</v>
      </c>
      <c r="M989" s="25">
        <v>4994228027696</v>
      </c>
    </row>
    <row r="990" spans="2:13" s="20" customFormat="1" ht="21.75" customHeight="1">
      <c r="B990" s="14"/>
      <c r="C990" s="52">
        <v>5247</v>
      </c>
      <c r="D990" s="28" t="s">
        <v>983</v>
      </c>
      <c r="E990" s="22" t="s">
        <v>984</v>
      </c>
      <c r="F990" s="22" t="s">
        <v>985</v>
      </c>
      <c r="G990" s="23">
        <v>100</v>
      </c>
      <c r="H990" s="23" t="s">
        <v>589</v>
      </c>
      <c r="I990" s="22" t="s">
        <v>995</v>
      </c>
      <c r="J990" s="24">
        <v>500</v>
      </c>
      <c r="K990" s="188" t="str">
        <f>IFERROR(VLOOKUP(一覧[[#This Row],[品番]],'202211価格改定一覧'!B:J,9,FALSE),"-")</f>
        <v>-</v>
      </c>
      <c r="L990" s="27" t="s">
        <v>4</v>
      </c>
      <c r="M990" s="25">
        <v>4994228027702</v>
      </c>
    </row>
    <row r="991" spans="2:13" s="20" customFormat="1" ht="21.75" customHeight="1">
      <c r="B991" s="14"/>
      <c r="C991" s="52">
        <v>5250</v>
      </c>
      <c r="D991" s="28" t="s">
        <v>983</v>
      </c>
      <c r="E991" s="22" t="s">
        <v>320</v>
      </c>
      <c r="F991" s="22" t="s">
        <v>320</v>
      </c>
      <c r="G991" s="23">
        <v>100</v>
      </c>
      <c r="H991" s="23" t="s">
        <v>593</v>
      </c>
      <c r="I991" s="22" t="s">
        <v>1000</v>
      </c>
      <c r="J991" s="94">
        <v>2000</v>
      </c>
      <c r="K991" s="188" t="str">
        <f>IFERROR(VLOOKUP(一覧[[#This Row],[品番]],'202211価格改定一覧'!B:J,9,FALSE),"-")</f>
        <v>-</v>
      </c>
      <c r="L991" s="27" t="s">
        <v>4</v>
      </c>
      <c r="M991" s="25">
        <v>4994228017406</v>
      </c>
    </row>
    <row r="992" spans="2:13" s="20" customFormat="1" ht="21.75" customHeight="1">
      <c r="B992" s="14"/>
      <c r="C992" s="52">
        <v>5252</v>
      </c>
      <c r="D992" s="28" t="s">
        <v>983</v>
      </c>
      <c r="E992" s="22" t="s">
        <v>320</v>
      </c>
      <c r="F992" s="22" t="s">
        <v>320</v>
      </c>
      <c r="G992" s="23">
        <v>100</v>
      </c>
      <c r="H992" s="23" t="s">
        <v>593</v>
      </c>
      <c r="I992" s="22" t="s">
        <v>1001</v>
      </c>
      <c r="J992" s="94">
        <v>2000</v>
      </c>
      <c r="K992" s="188" t="str">
        <f>IFERROR(VLOOKUP(一覧[[#This Row],[品番]],'202211価格改定一覧'!B:J,9,FALSE),"-")</f>
        <v>-</v>
      </c>
      <c r="L992" s="27" t="s">
        <v>4</v>
      </c>
      <c r="M992" s="25">
        <v>4994228017420</v>
      </c>
    </row>
    <row r="993" spans="2:13" s="20" customFormat="1" ht="21.75" customHeight="1">
      <c r="B993" s="14"/>
      <c r="C993" s="52">
        <v>5253</v>
      </c>
      <c r="D993" s="28" t="s">
        <v>983</v>
      </c>
      <c r="E993" s="22" t="s">
        <v>320</v>
      </c>
      <c r="F993" s="22" t="s">
        <v>320</v>
      </c>
      <c r="G993" s="23">
        <v>100</v>
      </c>
      <c r="H993" s="23" t="s">
        <v>593</v>
      </c>
      <c r="I993" s="22" t="s">
        <v>1002</v>
      </c>
      <c r="J993" s="94">
        <v>2000</v>
      </c>
      <c r="K993" s="188" t="str">
        <f>IFERROR(VLOOKUP(一覧[[#This Row],[品番]],'202211価格改定一覧'!B:J,9,FALSE),"-")</f>
        <v>-</v>
      </c>
      <c r="L993" s="27" t="s">
        <v>4</v>
      </c>
      <c r="M993" s="25">
        <v>4994228017437</v>
      </c>
    </row>
    <row r="994" spans="2:13" s="20" customFormat="1" ht="21.75" customHeight="1">
      <c r="B994" s="14"/>
      <c r="C994" s="52">
        <v>5254</v>
      </c>
      <c r="D994" s="28" t="s">
        <v>983</v>
      </c>
      <c r="E994" s="22" t="s">
        <v>320</v>
      </c>
      <c r="F994" s="22" t="s">
        <v>320</v>
      </c>
      <c r="G994" s="23">
        <v>100</v>
      </c>
      <c r="H994" s="23" t="s">
        <v>593</v>
      </c>
      <c r="I994" s="22" t="s">
        <v>1003</v>
      </c>
      <c r="J994" s="94">
        <v>2000</v>
      </c>
      <c r="K994" s="188" t="str">
        <f>IFERROR(VLOOKUP(一覧[[#This Row],[品番]],'202211価格改定一覧'!B:J,9,FALSE),"-")</f>
        <v>-</v>
      </c>
      <c r="L994" s="27" t="s">
        <v>4</v>
      </c>
      <c r="M994" s="25">
        <v>4994228017444</v>
      </c>
    </row>
    <row r="995" spans="2:13" s="20" customFormat="1" ht="21.75" customHeight="1">
      <c r="B995" s="14"/>
      <c r="C995" s="52">
        <v>5255</v>
      </c>
      <c r="D995" s="28" t="s">
        <v>983</v>
      </c>
      <c r="E995" s="22" t="s">
        <v>320</v>
      </c>
      <c r="F995" s="22" t="s">
        <v>320</v>
      </c>
      <c r="G995" s="23">
        <v>100</v>
      </c>
      <c r="H995" s="23" t="s">
        <v>593</v>
      </c>
      <c r="I995" s="22" t="s">
        <v>718</v>
      </c>
      <c r="J995" s="94">
        <v>2000</v>
      </c>
      <c r="K995" s="188" t="str">
        <f>IFERROR(VLOOKUP(一覧[[#This Row],[品番]],'202211価格改定一覧'!B:J,9,FALSE),"-")</f>
        <v>-</v>
      </c>
      <c r="L995" s="27" t="s">
        <v>4</v>
      </c>
      <c r="M995" s="25">
        <v>4994228017451</v>
      </c>
    </row>
    <row r="996" spans="2:13" s="20" customFormat="1" ht="21.75" customHeight="1">
      <c r="B996" s="14"/>
      <c r="C996" s="52">
        <v>5257</v>
      </c>
      <c r="D996" s="28" t="s">
        <v>983</v>
      </c>
      <c r="E996" s="22" t="s">
        <v>320</v>
      </c>
      <c r="F996" s="22" t="s">
        <v>320</v>
      </c>
      <c r="G996" s="23">
        <v>100</v>
      </c>
      <c r="H996" s="23" t="s">
        <v>593</v>
      </c>
      <c r="I996" s="22" t="s">
        <v>1004</v>
      </c>
      <c r="J996" s="94">
        <v>2000</v>
      </c>
      <c r="K996" s="188" t="str">
        <f>IFERROR(VLOOKUP(一覧[[#This Row],[品番]],'202211価格改定一覧'!B:J,9,FALSE),"-")</f>
        <v>-</v>
      </c>
      <c r="L996" s="27" t="s">
        <v>4</v>
      </c>
      <c r="M996" s="25">
        <v>3700387600592</v>
      </c>
    </row>
    <row r="997" spans="2:13" s="20" customFormat="1" ht="21.75" customHeight="1">
      <c r="B997" s="14"/>
      <c r="C997" s="52">
        <v>5260</v>
      </c>
      <c r="D997" s="28" t="s">
        <v>983</v>
      </c>
      <c r="E997" s="22" t="s">
        <v>996</v>
      </c>
      <c r="F997" s="22" t="s">
        <v>161</v>
      </c>
      <c r="G997" s="23">
        <v>100</v>
      </c>
      <c r="H997" s="23" t="s">
        <v>593</v>
      </c>
      <c r="I997" s="22" t="s">
        <v>729</v>
      </c>
      <c r="J997" s="94">
        <v>2200</v>
      </c>
      <c r="K997" s="188" t="str">
        <f>IFERROR(VLOOKUP(一覧[[#This Row],[品番]],'202211価格改定一覧'!B:J,9,FALSE),"-")</f>
        <v>-</v>
      </c>
      <c r="L997" s="27" t="s">
        <v>4</v>
      </c>
      <c r="M997" s="25">
        <v>3760002462684</v>
      </c>
    </row>
    <row r="998" spans="2:13" s="20" customFormat="1" ht="21.75" customHeight="1">
      <c r="B998" s="14"/>
      <c r="C998" s="52">
        <v>5261</v>
      </c>
      <c r="D998" s="28" t="s">
        <v>983</v>
      </c>
      <c r="E998" s="22" t="s">
        <v>996</v>
      </c>
      <c r="F998" s="22" t="s">
        <v>161</v>
      </c>
      <c r="G998" s="23">
        <v>100</v>
      </c>
      <c r="H998" s="23" t="s">
        <v>593</v>
      </c>
      <c r="I998" s="22" t="s">
        <v>404</v>
      </c>
      <c r="J998" s="94">
        <v>2200</v>
      </c>
      <c r="K998" s="188" t="str">
        <f>IFERROR(VLOOKUP(一覧[[#This Row],[品番]],'202211価格改定一覧'!B:J,9,FALSE),"-")</f>
        <v>-</v>
      </c>
      <c r="L998" s="27" t="s">
        <v>4</v>
      </c>
      <c r="M998" s="25">
        <v>3760002462691</v>
      </c>
    </row>
    <row r="999" spans="2:13" s="20" customFormat="1" ht="21.75" customHeight="1">
      <c r="B999" s="14"/>
      <c r="C999" s="52">
        <v>5262</v>
      </c>
      <c r="D999" s="28" t="s">
        <v>983</v>
      </c>
      <c r="E999" s="22" t="s">
        <v>996</v>
      </c>
      <c r="F999" s="22" t="s">
        <v>161</v>
      </c>
      <c r="G999" s="23">
        <v>100</v>
      </c>
      <c r="H999" s="23" t="s">
        <v>593</v>
      </c>
      <c r="I999" s="22" t="s">
        <v>998</v>
      </c>
      <c r="J999" s="94">
        <v>2200</v>
      </c>
      <c r="K999" s="188" t="str">
        <f>IFERROR(VLOOKUP(一覧[[#This Row],[品番]],'202211価格改定一覧'!B:J,9,FALSE),"-")</f>
        <v>-</v>
      </c>
      <c r="L999" s="27" t="s">
        <v>4</v>
      </c>
      <c r="M999" s="25">
        <v>3760002462707</v>
      </c>
    </row>
    <row r="1000" spans="2:13" s="20" customFormat="1" ht="21.75" customHeight="1">
      <c r="B1000" s="14"/>
      <c r="C1000" s="52">
        <v>5263</v>
      </c>
      <c r="D1000" s="28" t="s">
        <v>983</v>
      </c>
      <c r="E1000" s="22" t="s">
        <v>996</v>
      </c>
      <c r="F1000" s="22" t="s">
        <v>161</v>
      </c>
      <c r="G1000" s="23">
        <v>100</v>
      </c>
      <c r="H1000" s="23" t="s">
        <v>593</v>
      </c>
      <c r="I1000" s="22" t="s">
        <v>999</v>
      </c>
      <c r="J1000" s="94">
        <v>2200</v>
      </c>
      <c r="K1000" s="188" t="str">
        <f>IFERROR(VLOOKUP(一覧[[#This Row],[品番]],'202211価格改定一覧'!B:J,9,FALSE),"-")</f>
        <v>-</v>
      </c>
      <c r="L1000" s="27" t="s">
        <v>4</v>
      </c>
      <c r="M1000" s="25">
        <v>3760002462714</v>
      </c>
    </row>
    <row r="1001" spans="2:13" s="20" customFormat="1" ht="21.75" customHeight="1">
      <c r="B1001" s="14"/>
      <c r="C1001" s="52">
        <v>5264</v>
      </c>
      <c r="D1001" s="28" t="s">
        <v>983</v>
      </c>
      <c r="E1001" s="22" t="s">
        <v>996</v>
      </c>
      <c r="F1001" s="22" t="s">
        <v>161</v>
      </c>
      <c r="G1001" s="23">
        <v>100</v>
      </c>
      <c r="H1001" s="23" t="s">
        <v>593</v>
      </c>
      <c r="I1001" s="22" t="s">
        <v>688</v>
      </c>
      <c r="J1001" s="94">
        <v>2200</v>
      </c>
      <c r="K1001" s="188" t="str">
        <f>IFERROR(VLOOKUP(一覧[[#This Row],[品番]],'202211価格改定一覧'!B:J,9,FALSE),"-")</f>
        <v>-</v>
      </c>
      <c r="L1001" s="27" t="s">
        <v>4</v>
      </c>
      <c r="M1001" s="25">
        <v>3760002462721</v>
      </c>
    </row>
    <row r="1002" spans="2:13" s="20" customFormat="1" ht="21.75" customHeight="1">
      <c r="B1002" s="14"/>
      <c r="C1002" s="52">
        <v>5265</v>
      </c>
      <c r="D1002" s="28" t="s">
        <v>983</v>
      </c>
      <c r="E1002" s="22" t="s">
        <v>996</v>
      </c>
      <c r="F1002" s="22" t="s">
        <v>161</v>
      </c>
      <c r="G1002" s="23">
        <v>100</v>
      </c>
      <c r="H1002" s="23" t="s">
        <v>593</v>
      </c>
      <c r="I1002" s="22" t="s">
        <v>718</v>
      </c>
      <c r="J1002" s="94">
        <v>2200</v>
      </c>
      <c r="K1002" s="188" t="str">
        <f>IFERROR(VLOOKUP(一覧[[#This Row],[品番]],'202211価格改定一覧'!B:J,9,FALSE),"-")</f>
        <v>-</v>
      </c>
      <c r="L1002" s="27" t="s">
        <v>4</v>
      </c>
      <c r="M1002" s="25">
        <v>3760002462745</v>
      </c>
    </row>
    <row r="1003" spans="2:13" s="20" customFormat="1" ht="21.75" customHeight="1">
      <c r="B1003" s="14" t="s">
        <v>226</v>
      </c>
      <c r="C1003" s="52">
        <v>5276</v>
      </c>
      <c r="D1003" s="28" t="s">
        <v>983</v>
      </c>
      <c r="E1003" s="22" t="s">
        <v>158</v>
      </c>
      <c r="F1003" s="22"/>
      <c r="G1003" s="23"/>
      <c r="H1003" s="23"/>
      <c r="I1003" s="22"/>
      <c r="J1003" s="31">
        <v>0</v>
      </c>
      <c r="K1003" s="188" t="str">
        <f>IFERROR(VLOOKUP(一覧[[#This Row],[品番]],'202211価格改定一覧'!B:J,9,FALSE),"-")</f>
        <v>-</v>
      </c>
      <c r="L1003" s="27"/>
      <c r="M1003" s="25">
        <v>0</v>
      </c>
    </row>
    <row r="1004" spans="2:13" s="20" customFormat="1" ht="21.75" customHeight="1">
      <c r="B1004" s="14"/>
      <c r="C1004" s="52">
        <v>5281</v>
      </c>
      <c r="D1004" s="28" t="s">
        <v>983</v>
      </c>
      <c r="E1004" s="22" t="s">
        <v>2444</v>
      </c>
      <c r="F1004" s="22" t="s">
        <v>2445</v>
      </c>
      <c r="G1004" s="23">
        <v>30</v>
      </c>
      <c r="H1004" s="23" t="s">
        <v>593</v>
      </c>
      <c r="I1004" s="22" t="s">
        <v>2440</v>
      </c>
      <c r="J1004" s="24">
        <v>2500</v>
      </c>
      <c r="K1004" s="188" t="str">
        <f>IFERROR(VLOOKUP(一覧[[#This Row],[品番]],'202211価格改定一覧'!B:J,9,FALSE),"-")</f>
        <v>-</v>
      </c>
      <c r="L1004" s="27" t="s">
        <v>4</v>
      </c>
      <c r="M1004" s="25">
        <v>4994228031105</v>
      </c>
    </row>
    <row r="1005" spans="2:13" s="20" customFormat="1" ht="21.75" customHeight="1">
      <c r="B1005" s="14"/>
      <c r="C1005" s="52">
        <v>5282</v>
      </c>
      <c r="D1005" s="28" t="s">
        <v>983</v>
      </c>
      <c r="E1005" s="22" t="s">
        <v>2444</v>
      </c>
      <c r="F1005" s="22" t="s">
        <v>2445</v>
      </c>
      <c r="G1005" s="23">
        <v>30</v>
      </c>
      <c r="H1005" s="23" t="s">
        <v>593</v>
      </c>
      <c r="I1005" s="22" t="s">
        <v>2433</v>
      </c>
      <c r="J1005" s="24">
        <v>2500</v>
      </c>
      <c r="K1005" s="188" t="str">
        <f>IFERROR(VLOOKUP(一覧[[#This Row],[品番]],'202211価格改定一覧'!B:J,9,FALSE),"-")</f>
        <v>-</v>
      </c>
      <c r="L1005" s="27" t="s">
        <v>4</v>
      </c>
      <c r="M1005" s="25">
        <v>4994228031112</v>
      </c>
    </row>
    <row r="1006" spans="2:13" s="20" customFormat="1" ht="21.75" customHeight="1">
      <c r="B1006" s="14"/>
      <c r="C1006" s="52">
        <v>5283</v>
      </c>
      <c r="D1006" s="28" t="s">
        <v>983</v>
      </c>
      <c r="E1006" s="22" t="s">
        <v>2444</v>
      </c>
      <c r="F1006" s="22" t="s">
        <v>2445</v>
      </c>
      <c r="G1006" s="23">
        <v>30</v>
      </c>
      <c r="H1006" s="23" t="s">
        <v>593</v>
      </c>
      <c r="I1006" s="22" t="s">
        <v>2434</v>
      </c>
      <c r="J1006" s="24">
        <v>2500</v>
      </c>
      <c r="K1006" s="188" t="str">
        <f>IFERROR(VLOOKUP(一覧[[#This Row],[品番]],'202211価格改定一覧'!B:J,9,FALSE),"-")</f>
        <v>-</v>
      </c>
      <c r="L1006" s="27" t="s">
        <v>4</v>
      </c>
      <c r="M1006" s="25">
        <v>4994228031129</v>
      </c>
    </row>
    <row r="1007" spans="2:13" s="20" customFormat="1" ht="21.75" customHeight="1">
      <c r="B1007" s="14"/>
      <c r="C1007" s="52">
        <v>5284</v>
      </c>
      <c r="D1007" s="28" t="s">
        <v>983</v>
      </c>
      <c r="E1007" s="22" t="s">
        <v>2444</v>
      </c>
      <c r="F1007" s="22" t="s">
        <v>2445</v>
      </c>
      <c r="G1007" s="23">
        <v>30</v>
      </c>
      <c r="H1007" s="23" t="s">
        <v>593</v>
      </c>
      <c r="I1007" s="22" t="s">
        <v>2435</v>
      </c>
      <c r="J1007" s="24">
        <v>2500</v>
      </c>
      <c r="K1007" s="188" t="str">
        <f>IFERROR(VLOOKUP(一覧[[#This Row],[品番]],'202211価格改定一覧'!B:J,9,FALSE),"-")</f>
        <v>-</v>
      </c>
      <c r="L1007" s="27" t="s">
        <v>4</v>
      </c>
      <c r="M1007" s="25">
        <v>4994228031136</v>
      </c>
    </row>
    <row r="1008" spans="2:13" s="20" customFormat="1" ht="21.75" customHeight="1">
      <c r="B1008" s="14"/>
      <c r="C1008" s="52">
        <v>5285</v>
      </c>
      <c r="D1008" s="28" t="s">
        <v>983</v>
      </c>
      <c r="E1008" s="22" t="s">
        <v>2444</v>
      </c>
      <c r="F1008" s="22" t="s">
        <v>2445</v>
      </c>
      <c r="G1008" s="23">
        <v>30</v>
      </c>
      <c r="H1008" s="23" t="s">
        <v>593</v>
      </c>
      <c r="I1008" s="22" t="s">
        <v>2436</v>
      </c>
      <c r="J1008" s="24">
        <v>2500</v>
      </c>
      <c r="K1008" s="188" t="str">
        <f>IFERROR(VLOOKUP(一覧[[#This Row],[品番]],'202211価格改定一覧'!B:J,9,FALSE),"-")</f>
        <v>-</v>
      </c>
      <c r="L1008" s="27" t="s">
        <v>4</v>
      </c>
      <c r="M1008" s="25">
        <v>4994228031143</v>
      </c>
    </row>
    <row r="1009" spans="2:13" s="20" customFormat="1" ht="21.75" customHeight="1">
      <c r="B1009" s="14"/>
      <c r="C1009" s="52">
        <v>5286</v>
      </c>
      <c r="D1009" s="28" t="s">
        <v>983</v>
      </c>
      <c r="E1009" s="22" t="s">
        <v>2444</v>
      </c>
      <c r="F1009" s="22" t="s">
        <v>2445</v>
      </c>
      <c r="G1009" s="23">
        <v>30</v>
      </c>
      <c r="H1009" s="23" t="s">
        <v>593</v>
      </c>
      <c r="I1009" s="22" t="s">
        <v>2437</v>
      </c>
      <c r="J1009" s="24">
        <v>2500</v>
      </c>
      <c r="K1009" s="188" t="str">
        <f>IFERROR(VLOOKUP(一覧[[#This Row],[品番]],'202211価格改定一覧'!B:J,9,FALSE),"-")</f>
        <v>-</v>
      </c>
      <c r="L1009" s="27" t="s">
        <v>4</v>
      </c>
      <c r="M1009" s="25">
        <v>4994228031150</v>
      </c>
    </row>
    <row r="1010" spans="2:13" s="20" customFormat="1" ht="21.75" customHeight="1">
      <c r="B1010" s="14"/>
      <c r="C1010" s="52">
        <v>5290</v>
      </c>
      <c r="D1010" s="28" t="s">
        <v>983</v>
      </c>
      <c r="E1010" s="22" t="s">
        <v>1005</v>
      </c>
      <c r="F1010" s="22" t="s">
        <v>161</v>
      </c>
      <c r="G1010" s="23">
        <v>100</v>
      </c>
      <c r="H1010" s="23" t="s">
        <v>593</v>
      </c>
      <c r="I1010" s="22" t="s">
        <v>1006</v>
      </c>
      <c r="J1010" s="24">
        <v>1400</v>
      </c>
      <c r="K1010" s="188" t="str">
        <f>IFERROR(VLOOKUP(一覧[[#This Row],[品番]],'202211価格改定一覧'!B:J,9,FALSE),"-")</f>
        <v>-</v>
      </c>
      <c r="L1010" s="27" t="s">
        <v>4</v>
      </c>
      <c r="M1010" s="25">
        <v>3700387606327</v>
      </c>
    </row>
    <row r="1011" spans="2:13" s="20" customFormat="1" ht="21.75" customHeight="1">
      <c r="B1011" s="14"/>
      <c r="C1011" s="52">
        <v>5291</v>
      </c>
      <c r="D1011" s="28" t="s">
        <v>983</v>
      </c>
      <c r="E1011" s="22" t="s">
        <v>1005</v>
      </c>
      <c r="F1011" s="22" t="s">
        <v>161</v>
      </c>
      <c r="G1011" s="23">
        <v>100</v>
      </c>
      <c r="H1011" s="23" t="s">
        <v>593</v>
      </c>
      <c r="I1011" s="22" t="s">
        <v>1007</v>
      </c>
      <c r="J1011" s="24">
        <v>1400</v>
      </c>
      <c r="K1011" s="188" t="str">
        <f>IFERROR(VLOOKUP(一覧[[#This Row],[品番]],'202211価格改定一覧'!B:J,9,FALSE),"-")</f>
        <v>-</v>
      </c>
      <c r="L1011" s="27" t="s">
        <v>4</v>
      </c>
      <c r="M1011" s="25">
        <v>3700387606297</v>
      </c>
    </row>
    <row r="1012" spans="2:13" s="20" customFormat="1" ht="21.75" customHeight="1">
      <c r="B1012" s="14"/>
      <c r="C1012" s="52">
        <v>5292</v>
      </c>
      <c r="D1012" s="28" t="s">
        <v>983</v>
      </c>
      <c r="E1012" s="22" t="s">
        <v>1005</v>
      </c>
      <c r="F1012" s="22" t="s">
        <v>161</v>
      </c>
      <c r="G1012" s="23">
        <v>100</v>
      </c>
      <c r="H1012" s="23" t="s">
        <v>593</v>
      </c>
      <c r="I1012" s="22" t="s">
        <v>724</v>
      </c>
      <c r="J1012" s="24">
        <v>1400</v>
      </c>
      <c r="K1012" s="188" t="str">
        <f>IFERROR(VLOOKUP(一覧[[#This Row],[品番]],'202211価格改定一覧'!B:J,9,FALSE),"-")</f>
        <v>-</v>
      </c>
      <c r="L1012" s="27" t="s">
        <v>4</v>
      </c>
      <c r="M1012" s="25">
        <v>3700387606358</v>
      </c>
    </row>
    <row r="1013" spans="2:13" s="20" customFormat="1" ht="21.75" customHeight="1">
      <c r="B1013" s="14" t="s">
        <v>226</v>
      </c>
      <c r="C1013" s="52">
        <v>5293</v>
      </c>
      <c r="D1013" s="28" t="s">
        <v>983</v>
      </c>
      <c r="E1013" s="22" t="s">
        <v>157</v>
      </c>
      <c r="F1013" s="22"/>
      <c r="G1013" s="23"/>
      <c r="H1013" s="23"/>
      <c r="I1013" s="22"/>
      <c r="J1013" s="31">
        <v>0</v>
      </c>
      <c r="K1013" s="188" t="str">
        <f>IFERROR(VLOOKUP(一覧[[#This Row],[品番]],'202211価格改定一覧'!B:J,9,FALSE),"-")</f>
        <v>-</v>
      </c>
      <c r="L1013" s="27"/>
      <c r="M1013" s="25">
        <v>0</v>
      </c>
    </row>
    <row r="1014" spans="2:13" s="20" customFormat="1" ht="21.75" customHeight="1">
      <c r="B1014" s="14" t="s">
        <v>2187</v>
      </c>
      <c r="C1014" s="52">
        <v>5294</v>
      </c>
      <c r="D1014" s="28" t="s">
        <v>983</v>
      </c>
      <c r="E1014" s="22" t="s">
        <v>62</v>
      </c>
      <c r="F1014" s="22"/>
      <c r="G1014" s="23"/>
      <c r="H1014" s="23"/>
      <c r="I1014" s="22"/>
      <c r="J1014" s="31">
        <v>1400</v>
      </c>
      <c r="K1014" s="188" t="str">
        <f>IFERROR(VLOOKUP(一覧[[#This Row],[品番]],'202211価格改定一覧'!B:J,9,FALSE),"-")</f>
        <v>-</v>
      </c>
      <c r="L1014" s="27"/>
      <c r="M1014" s="25">
        <v>3700387606341</v>
      </c>
    </row>
    <row r="1015" spans="2:13" s="20" customFormat="1" ht="21.75" customHeight="1">
      <c r="B1015" s="14"/>
      <c r="C1015" s="52">
        <v>5295</v>
      </c>
      <c r="D1015" s="28" t="s">
        <v>983</v>
      </c>
      <c r="E1015" s="22" t="s">
        <v>1005</v>
      </c>
      <c r="F1015" s="22" t="s">
        <v>161</v>
      </c>
      <c r="G1015" s="23">
        <v>100</v>
      </c>
      <c r="H1015" s="23" t="s">
        <v>593</v>
      </c>
      <c r="I1015" s="22" t="s">
        <v>1008</v>
      </c>
      <c r="J1015" s="24">
        <v>1400</v>
      </c>
      <c r="K1015" s="188" t="str">
        <f>IFERROR(VLOOKUP(一覧[[#This Row],[品番]],'202211価格改定一覧'!B:J,9,FALSE),"-")</f>
        <v>-</v>
      </c>
      <c r="L1015" s="27" t="s">
        <v>4</v>
      </c>
      <c r="M1015" s="25">
        <v>3700387606259</v>
      </c>
    </row>
    <row r="1016" spans="2:13" s="20" customFormat="1" ht="21.75" customHeight="1">
      <c r="B1016" s="14"/>
      <c r="C1016" s="52">
        <v>5405</v>
      </c>
      <c r="D1016" s="28" t="s">
        <v>1023</v>
      </c>
      <c r="E1016" s="22" t="s">
        <v>1024</v>
      </c>
      <c r="F1016" s="22" t="s">
        <v>1051</v>
      </c>
      <c r="G1016" s="23">
        <v>100</v>
      </c>
      <c r="H1016" s="23" t="s">
        <v>589</v>
      </c>
      <c r="I1016" s="22" t="s">
        <v>1052</v>
      </c>
      <c r="J1016" s="94">
        <v>2400</v>
      </c>
      <c r="K1016" s="188" t="str">
        <f>IFERROR(VLOOKUP(一覧[[#This Row],[品番]],'202211価格改定一覧'!B:J,9,FALSE),"-")</f>
        <v>-</v>
      </c>
      <c r="L1016" s="27" t="s">
        <v>4</v>
      </c>
      <c r="M1016" s="25">
        <v>3770003883173</v>
      </c>
    </row>
    <row r="1017" spans="2:13" s="20" customFormat="1" ht="21.75" customHeight="1">
      <c r="B1017" s="14"/>
      <c r="C1017" s="52">
        <v>5410</v>
      </c>
      <c r="D1017" s="28" t="s">
        <v>1023</v>
      </c>
      <c r="E1017" s="22" t="s">
        <v>1024</v>
      </c>
      <c r="F1017" s="22" t="s">
        <v>1027</v>
      </c>
      <c r="G1017" s="23">
        <v>100</v>
      </c>
      <c r="H1017" s="23" t="s">
        <v>589</v>
      </c>
      <c r="I1017" s="22" t="s">
        <v>638</v>
      </c>
      <c r="J1017" s="94">
        <v>2400</v>
      </c>
      <c r="K1017" s="188" t="str">
        <f>IFERROR(VLOOKUP(一覧[[#This Row],[品番]],'202211価格改定一覧'!B:J,9,FALSE),"-")</f>
        <v>-</v>
      </c>
      <c r="L1017" s="27" t="s">
        <v>4</v>
      </c>
      <c r="M1017" s="25">
        <v>3770003883012</v>
      </c>
    </row>
    <row r="1018" spans="2:13" s="20" customFormat="1" ht="21.75" customHeight="1">
      <c r="B1018" s="14"/>
      <c r="C1018" s="52">
        <v>5411</v>
      </c>
      <c r="D1018" s="28" t="s">
        <v>1023</v>
      </c>
      <c r="E1018" s="22" t="s">
        <v>1024</v>
      </c>
      <c r="F1018" s="22" t="s">
        <v>1028</v>
      </c>
      <c r="G1018" s="23">
        <v>100</v>
      </c>
      <c r="H1018" s="23" t="s">
        <v>589</v>
      </c>
      <c r="I1018" s="22" t="s">
        <v>1029</v>
      </c>
      <c r="J1018" s="94">
        <v>2400</v>
      </c>
      <c r="K1018" s="188" t="str">
        <f>IFERROR(VLOOKUP(一覧[[#This Row],[品番]],'202211価格改定一覧'!B:J,9,FALSE),"-")</f>
        <v>-</v>
      </c>
      <c r="L1018" s="27" t="s">
        <v>4</v>
      </c>
      <c r="M1018" s="25">
        <v>3770003883005</v>
      </c>
    </row>
    <row r="1019" spans="2:13" s="20" customFormat="1" ht="21.75" customHeight="1">
      <c r="B1019" s="14"/>
      <c r="C1019" s="52">
        <v>5412</v>
      </c>
      <c r="D1019" s="28" t="s">
        <v>1023</v>
      </c>
      <c r="E1019" s="22" t="s">
        <v>1024</v>
      </c>
      <c r="F1019" s="22" t="s">
        <v>1025</v>
      </c>
      <c r="G1019" s="23">
        <v>100</v>
      </c>
      <c r="H1019" s="23" t="s">
        <v>589</v>
      </c>
      <c r="I1019" s="22" t="s">
        <v>1026</v>
      </c>
      <c r="J1019" s="94">
        <v>2400</v>
      </c>
      <c r="K1019" s="188" t="str">
        <f>IFERROR(VLOOKUP(一覧[[#This Row],[品番]],'202211価格改定一覧'!B:J,9,FALSE),"-")</f>
        <v>-</v>
      </c>
      <c r="L1019" s="27" t="s">
        <v>4</v>
      </c>
      <c r="M1019" s="25">
        <v>3770003883029</v>
      </c>
    </row>
    <row r="1020" spans="2:13" s="20" customFormat="1" ht="21.75" customHeight="1">
      <c r="B1020" s="14"/>
      <c r="C1020" s="52">
        <v>5420</v>
      </c>
      <c r="D1020" s="28" t="s">
        <v>1023</v>
      </c>
      <c r="E1020" s="22" t="s">
        <v>1038</v>
      </c>
      <c r="F1020" s="22" t="s">
        <v>1043</v>
      </c>
      <c r="G1020" s="23">
        <v>25</v>
      </c>
      <c r="H1020" s="23" t="s">
        <v>589</v>
      </c>
      <c r="I1020" s="22" t="s">
        <v>1044</v>
      </c>
      <c r="J1020" s="94">
        <v>2000</v>
      </c>
      <c r="K1020" s="188" t="str">
        <f>IFERROR(VLOOKUP(一覧[[#This Row],[品番]],'202211価格改定一覧'!B:J,9,FALSE),"-")</f>
        <v>-</v>
      </c>
      <c r="L1020" s="27" t="s">
        <v>4</v>
      </c>
      <c r="M1020" s="25">
        <v>3770003883104</v>
      </c>
    </row>
    <row r="1021" spans="2:13" s="20" customFormat="1" ht="21.75" customHeight="1">
      <c r="B1021" s="14"/>
      <c r="C1021" s="52">
        <v>5423</v>
      </c>
      <c r="D1021" s="28" t="s">
        <v>1023</v>
      </c>
      <c r="E1021" s="22" t="s">
        <v>1038</v>
      </c>
      <c r="F1021" s="22" t="s">
        <v>1039</v>
      </c>
      <c r="G1021" s="23">
        <v>25</v>
      </c>
      <c r="H1021" s="23" t="s">
        <v>589</v>
      </c>
      <c r="I1021" s="22" t="s">
        <v>1040</v>
      </c>
      <c r="J1021" s="94">
        <v>700</v>
      </c>
      <c r="K1021" s="188" t="str">
        <f>IFERROR(VLOOKUP(一覧[[#This Row],[品番]],'202211価格改定一覧'!B:J,9,FALSE),"-")</f>
        <v>-</v>
      </c>
      <c r="L1021" s="27" t="s">
        <v>4</v>
      </c>
      <c r="M1021" s="25" t="s">
        <v>39</v>
      </c>
    </row>
    <row r="1022" spans="2:13" s="20" customFormat="1" ht="21.75" customHeight="1">
      <c r="B1022" s="14"/>
      <c r="C1022" s="52">
        <v>5424</v>
      </c>
      <c r="D1022" s="28" t="s">
        <v>1023</v>
      </c>
      <c r="E1022" s="22" t="s">
        <v>1038</v>
      </c>
      <c r="F1022" s="22" t="s">
        <v>1045</v>
      </c>
      <c r="G1022" s="23">
        <v>25</v>
      </c>
      <c r="H1022" s="23" t="s">
        <v>589</v>
      </c>
      <c r="I1022" s="22" t="s">
        <v>1046</v>
      </c>
      <c r="J1022" s="94">
        <v>700</v>
      </c>
      <c r="K1022" s="188" t="str">
        <f>IFERROR(VLOOKUP(一覧[[#This Row],[品番]],'202211価格改定一覧'!B:J,9,FALSE),"-")</f>
        <v>-</v>
      </c>
      <c r="L1022" s="27" t="s">
        <v>4</v>
      </c>
      <c r="M1022" s="25" t="s">
        <v>39</v>
      </c>
    </row>
    <row r="1023" spans="2:13" s="20" customFormat="1" ht="21.75" customHeight="1">
      <c r="B1023" s="14"/>
      <c r="C1023" s="52">
        <v>5425</v>
      </c>
      <c r="D1023" s="28" t="s">
        <v>1023</v>
      </c>
      <c r="E1023" s="22" t="s">
        <v>1038</v>
      </c>
      <c r="F1023" s="22" t="s">
        <v>1041</v>
      </c>
      <c r="G1023" s="23">
        <v>25</v>
      </c>
      <c r="H1023" s="23" t="s">
        <v>589</v>
      </c>
      <c r="I1023" s="22" t="s">
        <v>1042</v>
      </c>
      <c r="J1023" s="94">
        <v>700</v>
      </c>
      <c r="K1023" s="188" t="str">
        <f>IFERROR(VLOOKUP(一覧[[#This Row],[品番]],'202211価格改定一覧'!B:J,9,FALSE),"-")</f>
        <v>-</v>
      </c>
      <c r="L1023" s="27" t="s">
        <v>4</v>
      </c>
      <c r="M1023" s="25" t="s">
        <v>39</v>
      </c>
    </row>
    <row r="1024" spans="2:13" s="20" customFormat="1" ht="21.75" customHeight="1">
      <c r="B1024" s="14"/>
      <c r="C1024" s="52">
        <v>5450</v>
      </c>
      <c r="D1024" s="28" t="s">
        <v>1023</v>
      </c>
      <c r="E1024" s="22" t="s">
        <v>1024</v>
      </c>
      <c r="F1024" s="22" t="s">
        <v>1030</v>
      </c>
      <c r="G1024" s="23">
        <v>100</v>
      </c>
      <c r="H1024" s="23" t="s">
        <v>589</v>
      </c>
      <c r="I1024" s="22" t="s">
        <v>1031</v>
      </c>
      <c r="J1024" s="94">
        <v>2400</v>
      </c>
      <c r="K1024" s="188" t="str">
        <f>IFERROR(VLOOKUP(一覧[[#This Row],[品番]],'202211価格改定一覧'!B:J,9,FALSE),"-")</f>
        <v>-</v>
      </c>
      <c r="L1024" s="27" t="s">
        <v>4</v>
      </c>
      <c r="M1024" s="25">
        <v>3770003883135</v>
      </c>
    </row>
    <row r="1025" spans="2:13" s="20" customFormat="1" ht="21.75" customHeight="1">
      <c r="B1025" s="14"/>
      <c r="C1025" s="52">
        <v>5451</v>
      </c>
      <c r="D1025" s="28" t="s">
        <v>1023</v>
      </c>
      <c r="E1025" s="22" t="s">
        <v>1024</v>
      </c>
      <c r="F1025" s="22" t="s">
        <v>1032</v>
      </c>
      <c r="G1025" s="23">
        <v>100</v>
      </c>
      <c r="H1025" s="23" t="s">
        <v>589</v>
      </c>
      <c r="I1025" s="22" t="s">
        <v>1033</v>
      </c>
      <c r="J1025" s="94">
        <v>2400</v>
      </c>
      <c r="K1025" s="188" t="str">
        <f>IFERROR(VLOOKUP(一覧[[#This Row],[品番]],'202211価格改定一覧'!B:J,9,FALSE),"-")</f>
        <v>-</v>
      </c>
      <c r="L1025" s="27" t="s">
        <v>4</v>
      </c>
      <c r="M1025" s="25">
        <v>3770003883142</v>
      </c>
    </row>
    <row r="1026" spans="2:13" s="20" customFormat="1" ht="21.75" customHeight="1">
      <c r="B1026" s="14"/>
      <c r="C1026" s="52">
        <v>5452</v>
      </c>
      <c r="D1026" s="28" t="s">
        <v>1023</v>
      </c>
      <c r="E1026" s="22" t="s">
        <v>1024</v>
      </c>
      <c r="F1026" s="22" t="s">
        <v>1036</v>
      </c>
      <c r="G1026" s="23">
        <v>100</v>
      </c>
      <c r="H1026" s="23" t="s">
        <v>589</v>
      </c>
      <c r="I1026" s="22" t="s">
        <v>1037</v>
      </c>
      <c r="J1026" s="94">
        <v>2400</v>
      </c>
      <c r="K1026" s="188" t="str">
        <f>IFERROR(VLOOKUP(一覧[[#This Row],[品番]],'202211価格改定一覧'!B:J,9,FALSE),"-")</f>
        <v>-</v>
      </c>
      <c r="L1026" s="27" t="s">
        <v>4</v>
      </c>
      <c r="M1026" s="25">
        <v>3770003883159</v>
      </c>
    </row>
    <row r="1027" spans="2:13" s="20" customFormat="1" ht="21.75" customHeight="1">
      <c r="B1027" s="14"/>
      <c r="C1027" s="52">
        <v>5453</v>
      </c>
      <c r="D1027" s="28" t="s">
        <v>1023</v>
      </c>
      <c r="E1027" s="22" t="s">
        <v>1024</v>
      </c>
      <c r="F1027" s="22" t="s">
        <v>1034</v>
      </c>
      <c r="G1027" s="23">
        <v>100</v>
      </c>
      <c r="H1027" s="23" t="s">
        <v>589</v>
      </c>
      <c r="I1027" s="22" t="s">
        <v>1035</v>
      </c>
      <c r="J1027" s="94">
        <v>6800</v>
      </c>
      <c r="K1027" s="188" t="str">
        <f>IFERROR(VLOOKUP(一覧[[#This Row],[品番]],'202211価格改定一覧'!B:J,9,FALSE),"-")</f>
        <v>-</v>
      </c>
      <c r="L1027" s="27" t="s">
        <v>4</v>
      </c>
      <c r="M1027" s="25">
        <v>4994228027658</v>
      </c>
    </row>
    <row r="1028" spans="2:13" s="20" customFormat="1" ht="21.75" customHeight="1">
      <c r="B1028" s="14"/>
      <c r="C1028" s="52">
        <v>5455</v>
      </c>
      <c r="D1028" s="28" t="s">
        <v>1023</v>
      </c>
      <c r="E1028" s="22" t="s">
        <v>1024</v>
      </c>
      <c r="F1028" s="22" t="s">
        <v>1047</v>
      </c>
      <c r="G1028" s="23">
        <v>100</v>
      </c>
      <c r="H1028" s="23" t="s">
        <v>589</v>
      </c>
      <c r="I1028" s="22" t="s">
        <v>1048</v>
      </c>
      <c r="J1028" s="94">
        <v>2400</v>
      </c>
      <c r="K1028" s="188" t="str">
        <f>IFERROR(VLOOKUP(一覧[[#This Row],[品番]],'202211価格改定一覧'!B:J,9,FALSE),"-")</f>
        <v>-</v>
      </c>
      <c r="L1028" s="27" t="s">
        <v>4</v>
      </c>
      <c r="M1028" s="25">
        <v>3770003883272</v>
      </c>
    </row>
    <row r="1029" spans="2:13" s="20" customFormat="1" ht="21.75" customHeight="1">
      <c r="B1029" s="14"/>
      <c r="C1029" s="52">
        <v>5456</v>
      </c>
      <c r="D1029" s="28" t="s">
        <v>1023</v>
      </c>
      <c r="E1029" s="22" t="s">
        <v>1024</v>
      </c>
      <c r="F1029" s="22" t="s">
        <v>1053</v>
      </c>
      <c r="G1029" s="23">
        <v>100</v>
      </c>
      <c r="H1029" s="23" t="s">
        <v>589</v>
      </c>
      <c r="I1029" s="22" t="s">
        <v>1054</v>
      </c>
      <c r="J1029" s="94">
        <v>2400</v>
      </c>
      <c r="K1029" s="188" t="str">
        <f>IFERROR(VLOOKUP(一覧[[#This Row],[品番]],'202211価格改定一覧'!B:J,9,FALSE),"-")</f>
        <v>-</v>
      </c>
      <c r="L1029" s="27" t="s">
        <v>4</v>
      </c>
      <c r="M1029" s="25">
        <v>3770003883296</v>
      </c>
    </row>
    <row r="1030" spans="2:13" s="20" customFormat="1" ht="21.75" customHeight="1">
      <c r="B1030" s="14"/>
      <c r="C1030" s="52">
        <v>5457</v>
      </c>
      <c r="D1030" s="28" t="s">
        <v>1023</v>
      </c>
      <c r="E1030" s="22" t="s">
        <v>1049</v>
      </c>
      <c r="F1030" s="22" t="s">
        <v>1050</v>
      </c>
      <c r="G1030" s="23">
        <v>100</v>
      </c>
      <c r="H1030" s="23" t="s">
        <v>593</v>
      </c>
      <c r="I1030" s="22" t="s">
        <v>1048</v>
      </c>
      <c r="J1030" s="94">
        <v>8400</v>
      </c>
      <c r="K1030" s="188" t="str">
        <f>IFERROR(VLOOKUP(一覧[[#This Row],[品番]],'202211価格改定一覧'!B:J,9,FALSE),"-")</f>
        <v>-</v>
      </c>
      <c r="L1030" s="27" t="s">
        <v>4</v>
      </c>
      <c r="M1030" s="25">
        <v>3770003883289</v>
      </c>
    </row>
    <row r="1031" spans="2:13" s="20" customFormat="1" ht="21.75" customHeight="1">
      <c r="B1031" s="14"/>
      <c r="C1031" s="52">
        <v>5458</v>
      </c>
      <c r="D1031" s="28" t="s">
        <v>1023</v>
      </c>
      <c r="E1031" s="22" t="s">
        <v>2064</v>
      </c>
      <c r="F1031" s="22"/>
      <c r="G1031" s="23">
        <v>80</v>
      </c>
      <c r="H1031" s="23" t="s">
        <v>2065</v>
      </c>
      <c r="I1031" s="22"/>
      <c r="J1031" s="31">
        <v>3200</v>
      </c>
      <c r="K1031" s="188" t="str">
        <f>IFERROR(VLOOKUP(一覧[[#This Row],[品番]],'202211価格改定一覧'!B:J,9,FALSE),"-")</f>
        <v>-</v>
      </c>
      <c r="L1031" s="27" t="s">
        <v>2066</v>
      </c>
      <c r="M1031" s="25">
        <v>3770003883340</v>
      </c>
    </row>
    <row r="1032" spans="2:13" s="20" customFormat="1" ht="21.75" customHeight="1">
      <c r="B1032" s="14" t="s">
        <v>2181</v>
      </c>
      <c r="C1032" s="52">
        <v>5470</v>
      </c>
      <c r="D1032" s="28" t="s">
        <v>1023</v>
      </c>
      <c r="E1032" s="22" t="s">
        <v>2209</v>
      </c>
      <c r="F1032" s="22"/>
      <c r="G1032" s="23"/>
      <c r="H1032" s="23"/>
      <c r="I1032" s="22" t="s">
        <v>2207</v>
      </c>
      <c r="J1032" s="31">
        <v>2200</v>
      </c>
      <c r="K1032" s="188" t="str">
        <f>IFERROR(VLOOKUP(一覧[[#This Row],[品番]],'202211価格改定一覧'!B:J,9,FALSE),"-")</f>
        <v>-</v>
      </c>
      <c r="L1032" s="27"/>
      <c r="M1032" s="25" t="s">
        <v>39</v>
      </c>
    </row>
    <row r="1033" spans="2:13" s="20" customFormat="1" ht="21.75" customHeight="1">
      <c r="B1033" s="14" t="s">
        <v>2187</v>
      </c>
      <c r="C1033" s="52">
        <v>5471</v>
      </c>
      <c r="D1033" s="28" t="s">
        <v>1023</v>
      </c>
      <c r="E1033" s="22" t="s">
        <v>2209</v>
      </c>
      <c r="F1033" s="22"/>
      <c r="G1033" s="23"/>
      <c r="H1033" s="23"/>
      <c r="I1033" s="22" t="s">
        <v>2208</v>
      </c>
      <c r="J1033" s="31">
        <v>2200</v>
      </c>
      <c r="K1033" s="188" t="str">
        <f>IFERROR(VLOOKUP(一覧[[#This Row],[品番]],'202211価格改定一覧'!B:J,9,FALSE),"-")</f>
        <v>-</v>
      </c>
      <c r="L1033" s="27"/>
      <c r="M1033" s="25" t="s">
        <v>39</v>
      </c>
    </row>
    <row r="1034" spans="2:13" s="20" customFormat="1" ht="21.75" customHeight="1">
      <c r="B1034" s="14"/>
      <c r="C1034" s="52">
        <v>5472</v>
      </c>
      <c r="D1034" s="28" t="s">
        <v>1023</v>
      </c>
      <c r="E1034" s="22" t="s">
        <v>1055</v>
      </c>
      <c r="F1034" s="22" t="s">
        <v>944</v>
      </c>
      <c r="G1034" s="23"/>
      <c r="H1034" s="23"/>
      <c r="I1034" s="22" t="s">
        <v>1056</v>
      </c>
      <c r="J1034" s="24">
        <v>1600</v>
      </c>
      <c r="K1034" s="188" t="str">
        <f>IFERROR(VLOOKUP(一覧[[#This Row],[品番]],'202211価格改定一覧'!B:J,9,FALSE),"-")</f>
        <v>-</v>
      </c>
      <c r="L1034" s="27" t="s">
        <v>940</v>
      </c>
      <c r="M1034" s="25" t="s">
        <v>39</v>
      </c>
    </row>
    <row r="1035" spans="2:13" s="20" customFormat="1" ht="21.75" customHeight="1">
      <c r="B1035" s="21"/>
      <c r="C1035" s="52">
        <v>5501</v>
      </c>
      <c r="D1035" s="28" t="s">
        <v>1936</v>
      </c>
      <c r="E1035" s="22" t="s">
        <v>1969</v>
      </c>
      <c r="F1035" s="22" t="s">
        <v>1939</v>
      </c>
      <c r="G1035" s="23">
        <v>250</v>
      </c>
      <c r="H1035" s="23" t="s">
        <v>1942</v>
      </c>
      <c r="I1035" s="22" t="s">
        <v>1945</v>
      </c>
      <c r="J1035" s="24">
        <v>2400</v>
      </c>
      <c r="K1035" s="188" t="str">
        <f>IFERROR(VLOOKUP(一覧[[#This Row],[品番]],'202211価格改定一覧'!B:J,9,FALSE),"-")</f>
        <v>-</v>
      </c>
      <c r="L1035" s="27" t="s">
        <v>1950</v>
      </c>
      <c r="M1035" s="25"/>
    </row>
    <row r="1036" spans="2:13" s="20" customFormat="1" ht="21.75" customHeight="1">
      <c r="B1036" s="21"/>
      <c r="C1036" s="52">
        <v>5502</v>
      </c>
      <c r="D1036" s="28" t="s">
        <v>1936</v>
      </c>
      <c r="E1036" s="22" t="s">
        <v>1969</v>
      </c>
      <c r="F1036" s="22" t="s">
        <v>1940</v>
      </c>
      <c r="G1036" s="23">
        <v>250</v>
      </c>
      <c r="H1036" s="23" t="s">
        <v>1943</v>
      </c>
      <c r="I1036" s="22" t="s">
        <v>1946</v>
      </c>
      <c r="J1036" s="24">
        <v>2400</v>
      </c>
      <c r="K1036" s="188" t="str">
        <f>IFERROR(VLOOKUP(一覧[[#This Row],[品番]],'202211価格改定一覧'!B:J,9,FALSE),"-")</f>
        <v>-</v>
      </c>
      <c r="L1036" s="27" t="s">
        <v>1951</v>
      </c>
      <c r="M1036" s="25"/>
    </row>
    <row r="1037" spans="2:13" s="20" customFormat="1" ht="21.75" customHeight="1">
      <c r="B1037" s="21"/>
      <c r="C1037" s="52">
        <v>5503</v>
      </c>
      <c r="D1037" s="28" t="s">
        <v>1936</v>
      </c>
      <c r="E1037" s="22" t="s">
        <v>1969</v>
      </c>
      <c r="F1037" s="22" t="s">
        <v>1941</v>
      </c>
      <c r="G1037" s="23">
        <v>250</v>
      </c>
      <c r="H1037" s="23" t="s">
        <v>1944</v>
      </c>
      <c r="I1037" s="22" t="s">
        <v>1947</v>
      </c>
      <c r="J1037" s="24">
        <v>2400</v>
      </c>
      <c r="K1037" s="188" t="str">
        <f>IFERROR(VLOOKUP(一覧[[#This Row],[品番]],'202211価格改定一覧'!B:J,9,FALSE),"-")</f>
        <v>-</v>
      </c>
      <c r="L1037" s="27" t="s">
        <v>1951</v>
      </c>
      <c r="M1037" s="25"/>
    </row>
    <row r="1038" spans="2:13" s="20" customFormat="1" ht="21.75" customHeight="1">
      <c r="B1038" s="21"/>
      <c r="C1038" s="52">
        <v>5504</v>
      </c>
      <c r="D1038" s="28" t="s">
        <v>1936</v>
      </c>
      <c r="E1038" s="22" t="s">
        <v>1969</v>
      </c>
      <c r="F1038" s="22" t="s">
        <v>1940</v>
      </c>
      <c r="G1038" s="23">
        <v>250</v>
      </c>
      <c r="H1038" s="23" t="s">
        <v>1942</v>
      </c>
      <c r="I1038" s="22" t="s">
        <v>1948</v>
      </c>
      <c r="J1038" s="24">
        <v>2400</v>
      </c>
      <c r="K1038" s="188" t="str">
        <f>IFERROR(VLOOKUP(一覧[[#This Row],[品番]],'202211価格改定一覧'!B:J,9,FALSE),"-")</f>
        <v>-</v>
      </c>
      <c r="L1038" s="27" t="s">
        <v>1951</v>
      </c>
      <c r="M1038" s="25"/>
    </row>
    <row r="1039" spans="2:13" s="20" customFormat="1" ht="21.75" customHeight="1">
      <c r="B1039" s="21"/>
      <c r="C1039" s="52">
        <v>5505</v>
      </c>
      <c r="D1039" s="28" t="s">
        <v>1936</v>
      </c>
      <c r="E1039" s="22" t="s">
        <v>1969</v>
      </c>
      <c r="F1039" s="22" t="s">
        <v>1941</v>
      </c>
      <c r="G1039" s="23">
        <v>250</v>
      </c>
      <c r="H1039" s="23" t="s">
        <v>1943</v>
      </c>
      <c r="I1039" s="22" t="s">
        <v>1949</v>
      </c>
      <c r="J1039" s="24">
        <v>2400</v>
      </c>
      <c r="K1039" s="188" t="str">
        <f>IFERROR(VLOOKUP(一覧[[#This Row],[品番]],'202211価格改定一覧'!B:J,9,FALSE),"-")</f>
        <v>-</v>
      </c>
      <c r="L1039" s="27" t="s">
        <v>1952</v>
      </c>
      <c r="M1039" s="25"/>
    </row>
    <row r="1040" spans="2:13" s="20" customFormat="1" ht="21.75" customHeight="1">
      <c r="B1040" s="21"/>
      <c r="C1040" s="52">
        <v>5511</v>
      </c>
      <c r="D1040" s="28" t="s">
        <v>1936</v>
      </c>
      <c r="E1040" s="22" t="s">
        <v>1969</v>
      </c>
      <c r="F1040" s="22" t="s">
        <v>1939</v>
      </c>
      <c r="G1040" s="23">
        <v>500</v>
      </c>
      <c r="H1040" s="23" t="s">
        <v>1942</v>
      </c>
      <c r="I1040" s="22" t="s">
        <v>1945</v>
      </c>
      <c r="J1040" s="24">
        <v>3400</v>
      </c>
      <c r="K1040" s="188" t="str">
        <f>IFERROR(VLOOKUP(一覧[[#This Row],[品番]],'202211価格改定一覧'!B:J,9,FALSE),"-")</f>
        <v>-</v>
      </c>
      <c r="L1040" s="27" t="s">
        <v>1952</v>
      </c>
      <c r="M1040" s="25"/>
    </row>
    <row r="1041" spans="2:13" s="20" customFormat="1" ht="21.75" customHeight="1">
      <c r="B1041" s="21"/>
      <c r="C1041" s="52">
        <v>5512</v>
      </c>
      <c r="D1041" s="28" t="s">
        <v>1936</v>
      </c>
      <c r="E1041" s="22" t="s">
        <v>1969</v>
      </c>
      <c r="F1041" s="22" t="s">
        <v>1940</v>
      </c>
      <c r="G1041" s="23">
        <v>500</v>
      </c>
      <c r="H1041" s="23" t="s">
        <v>1943</v>
      </c>
      <c r="I1041" s="22" t="s">
        <v>1946</v>
      </c>
      <c r="J1041" s="24">
        <v>3400</v>
      </c>
      <c r="K1041" s="188" t="str">
        <f>IFERROR(VLOOKUP(一覧[[#This Row],[品番]],'202211価格改定一覧'!B:J,9,FALSE),"-")</f>
        <v>-</v>
      </c>
      <c r="L1041" s="27" t="s">
        <v>1952</v>
      </c>
      <c r="M1041" s="25"/>
    </row>
    <row r="1042" spans="2:13" s="20" customFormat="1" ht="21.75" customHeight="1">
      <c r="B1042" s="21"/>
      <c r="C1042" s="52">
        <v>5513</v>
      </c>
      <c r="D1042" s="28" t="s">
        <v>1936</v>
      </c>
      <c r="E1042" s="22" t="s">
        <v>1970</v>
      </c>
      <c r="F1042" s="22" t="s">
        <v>1941</v>
      </c>
      <c r="G1042" s="23">
        <v>500</v>
      </c>
      <c r="H1042" s="23" t="s">
        <v>1944</v>
      </c>
      <c r="I1042" s="22" t="s">
        <v>1947</v>
      </c>
      <c r="J1042" s="24">
        <v>3400</v>
      </c>
      <c r="K1042" s="188" t="str">
        <f>IFERROR(VLOOKUP(一覧[[#This Row],[品番]],'202211価格改定一覧'!B:J,9,FALSE),"-")</f>
        <v>-</v>
      </c>
      <c r="L1042" s="27" t="s">
        <v>1952</v>
      </c>
      <c r="M1042" s="25"/>
    </row>
    <row r="1043" spans="2:13" s="20" customFormat="1" ht="21.75" customHeight="1">
      <c r="B1043" s="21"/>
      <c r="C1043" s="52">
        <v>5514</v>
      </c>
      <c r="D1043" s="28" t="s">
        <v>1936</v>
      </c>
      <c r="E1043" s="22" t="s">
        <v>1969</v>
      </c>
      <c r="F1043" s="22" t="s">
        <v>1940</v>
      </c>
      <c r="G1043" s="23">
        <v>500</v>
      </c>
      <c r="H1043" s="23" t="s">
        <v>1942</v>
      </c>
      <c r="I1043" s="22" t="s">
        <v>1948</v>
      </c>
      <c r="J1043" s="24">
        <v>3400</v>
      </c>
      <c r="K1043" s="188" t="str">
        <f>IFERROR(VLOOKUP(一覧[[#This Row],[品番]],'202211価格改定一覧'!B:J,9,FALSE),"-")</f>
        <v>-</v>
      </c>
      <c r="L1043" s="27" t="s">
        <v>1952</v>
      </c>
      <c r="M1043" s="25"/>
    </row>
    <row r="1044" spans="2:13" s="20" customFormat="1" ht="21.75" customHeight="1">
      <c r="B1044" s="21"/>
      <c r="C1044" s="74">
        <v>5515</v>
      </c>
      <c r="D1044" s="28" t="s">
        <v>1936</v>
      </c>
      <c r="E1044" s="22" t="s">
        <v>1969</v>
      </c>
      <c r="F1044" s="22" t="s">
        <v>1941</v>
      </c>
      <c r="G1044" s="23">
        <v>500</v>
      </c>
      <c r="H1044" s="23" t="s">
        <v>1943</v>
      </c>
      <c r="I1044" s="22" t="s">
        <v>1949</v>
      </c>
      <c r="J1044" s="24">
        <v>3400</v>
      </c>
      <c r="K1044" s="188" t="str">
        <f>IFERROR(VLOOKUP(一覧[[#This Row],[品番]],'202211価格改定一覧'!B:J,9,FALSE),"-")</f>
        <v>-</v>
      </c>
      <c r="L1044" s="27" t="s">
        <v>1952</v>
      </c>
      <c r="M1044" s="25"/>
    </row>
    <row r="1045" spans="2:13" s="20" customFormat="1" ht="21.75" customHeight="1">
      <c r="B1045" s="21"/>
      <c r="C1045" s="52">
        <v>5521</v>
      </c>
      <c r="D1045" s="28" t="s">
        <v>1936</v>
      </c>
      <c r="E1045" s="22" t="s">
        <v>222</v>
      </c>
      <c r="F1045" s="22" t="s">
        <v>1953</v>
      </c>
      <c r="G1045" s="23">
        <v>60</v>
      </c>
      <c r="H1045" s="23" t="s">
        <v>1943</v>
      </c>
      <c r="I1045" s="22" t="s">
        <v>1945</v>
      </c>
      <c r="J1045" s="24">
        <v>2400</v>
      </c>
      <c r="K1045" s="188" t="str">
        <f>IFERROR(VLOOKUP(一覧[[#This Row],[品番]],'202211価格改定一覧'!B:J,9,FALSE),"-")</f>
        <v>-</v>
      </c>
      <c r="L1045" s="27" t="s">
        <v>1952</v>
      </c>
      <c r="M1045" s="25"/>
    </row>
    <row r="1046" spans="2:13" s="20" customFormat="1" ht="21.75" customHeight="1">
      <c r="B1046" s="21"/>
      <c r="C1046" s="52">
        <v>5522</v>
      </c>
      <c r="D1046" s="28" t="s">
        <v>1936</v>
      </c>
      <c r="E1046" s="22" t="s">
        <v>1966</v>
      </c>
      <c r="F1046" s="22" t="s">
        <v>1953</v>
      </c>
      <c r="G1046" s="23">
        <v>60</v>
      </c>
      <c r="H1046" s="23" t="s">
        <v>1943</v>
      </c>
      <c r="I1046" s="22" t="s">
        <v>1946</v>
      </c>
      <c r="J1046" s="24">
        <v>2400</v>
      </c>
      <c r="K1046" s="188" t="str">
        <f>IFERROR(VLOOKUP(一覧[[#This Row],[品番]],'202211価格改定一覧'!B:J,9,FALSE),"-")</f>
        <v>-</v>
      </c>
      <c r="L1046" s="27" t="s">
        <v>1952</v>
      </c>
      <c r="M1046" s="25"/>
    </row>
    <row r="1047" spans="2:13" s="20" customFormat="1" ht="21.75" customHeight="1">
      <c r="B1047" s="21"/>
      <c r="C1047" s="52">
        <v>5523</v>
      </c>
      <c r="D1047" s="28" t="s">
        <v>1936</v>
      </c>
      <c r="E1047" s="22" t="s">
        <v>1967</v>
      </c>
      <c r="F1047" s="22" t="s">
        <v>1953</v>
      </c>
      <c r="G1047" s="23">
        <v>60</v>
      </c>
      <c r="H1047" s="23" t="s">
        <v>1943</v>
      </c>
      <c r="I1047" s="22" t="s">
        <v>1947</v>
      </c>
      <c r="J1047" s="24">
        <v>2400</v>
      </c>
      <c r="K1047" s="188" t="str">
        <f>IFERROR(VLOOKUP(一覧[[#This Row],[品番]],'202211価格改定一覧'!B:J,9,FALSE),"-")</f>
        <v>-</v>
      </c>
      <c r="L1047" s="27" t="s">
        <v>1952</v>
      </c>
      <c r="M1047" s="25"/>
    </row>
    <row r="1048" spans="2:13" s="20" customFormat="1" ht="21.75" customHeight="1">
      <c r="B1048" s="21"/>
      <c r="C1048" s="52">
        <v>5524</v>
      </c>
      <c r="D1048" s="28" t="s">
        <v>1936</v>
      </c>
      <c r="E1048" s="22" t="s">
        <v>1968</v>
      </c>
      <c r="F1048" s="22" t="s">
        <v>1954</v>
      </c>
      <c r="G1048" s="23">
        <v>60</v>
      </c>
      <c r="H1048" s="23" t="s">
        <v>1943</v>
      </c>
      <c r="I1048" s="22" t="s">
        <v>1948</v>
      </c>
      <c r="J1048" s="24">
        <v>2400</v>
      </c>
      <c r="K1048" s="188" t="str">
        <f>IFERROR(VLOOKUP(一覧[[#This Row],[品番]],'202211価格改定一覧'!B:J,9,FALSE),"-")</f>
        <v>-</v>
      </c>
      <c r="L1048" s="27" t="s">
        <v>1952</v>
      </c>
      <c r="M1048" s="25"/>
    </row>
    <row r="1049" spans="2:13" s="20" customFormat="1" ht="21.75" customHeight="1">
      <c r="B1049" s="21"/>
      <c r="C1049" s="52">
        <v>5531</v>
      </c>
      <c r="D1049" s="28" t="s">
        <v>1936</v>
      </c>
      <c r="E1049" s="22" t="s">
        <v>1969</v>
      </c>
      <c r="F1049" s="22" t="s">
        <v>1955</v>
      </c>
      <c r="G1049" s="23">
        <v>500</v>
      </c>
      <c r="H1049" s="23" t="s">
        <v>1943</v>
      </c>
      <c r="I1049" s="22" t="s">
        <v>1945</v>
      </c>
      <c r="J1049" s="24">
        <v>5000</v>
      </c>
      <c r="K1049" s="188" t="str">
        <f>IFERROR(VLOOKUP(一覧[[#This Row],[品番]],'202211価格改定一覧'!B:J,9,FALSE),"-")</f>
        <v>-</v>
      </c>
      <c r="L1049" s="27" t="s">
        <v>1952</v>
      </c>
      <c r="M1049" s="25"/>
    </row>
    <row r="1050" spans="2:13" s="20" customFormat="1" ht="21.75" customHeight="1">
      <c r="B1050" s="21"/>
      <c r="C1050" s="52">
        <v>5532</v>
      </c>
      <c r="D1050" s="28" t="s">
        <v>1936</v>
      </c>
      <c r="E1050" s="22" t="s">
        <v>1969</v>
      </c>
      <c r="F1050" s="22" t="s">
        <v>1956</v>
      </c>
      <c r="G1050" s="23">
        <v>500</v>
      </c>
      <c r="H1050" s="23" t="s">
        <v>1943</v>
      </c>
      <c r="I1050" s="22" t="s">
        <v>1946</v>
      </c>
      <c r="J1050" s="24">
        <v>5000</v>
      </c>
      <c r="K1050" s="188" t="str">
        <f>IFERROR(VLOOKUP(一覧[[#This Row],[品番]],'202211価格改定一覧'!B:J,9,FALSE),"-")</f>
        <v>-</v>
      </c>
      <c r="L1050" s="27" t="s">
        <v>1952</v>
      </c>
      <c r="M1050" s="25"/>
    </row>
    <row r="1051" spans="2:13" s="20" customFormat="1" ht="21.75" customHeight="1">
      <c r="B1051" s="21"/>
      <c r="C1051" s="52">
        <v>5533</v>
      </c>
      <c r="D1051" s="28" t="s">
        <v>1936</v>
      </c>
      <c r="E1051" s="22" t="s">
        <v>1969</v>
      </c>
      <c r="F1051" s="22" t="s">
        <v>1957</v>
      </c>
      <c r="G1051" s="23">
        <v>500</v>
      </c>
      <c r="H1051" s="23" t="s">
        <v>1943</v>
      </c>
      <c r="I1051" s="22" t="s">
        <v>1947</v>
      </c>
      <c r="J1051" s="24">
        <v>5000</v>
      </c>
      <c r="K1051" s="188" t="str">
        <f>IFERROR(VLOOKUP(一覧[[#This Row],[品番]],'202211価格改定一覧'!B:J,9,FALSE),"-")</f>
        <v>-</v>
      </c>
      <c r="L1051" s="27" t="s">
        <v>1952</v>
      </c>
      <c r="M1051" s="25"/>
    </row>
    <row r="1052" spans="2:13" s="20" customFormat="1" ht="21.75" customHeight="1">
      <c r="B1052" s="21"/>
      <c r="C1052" s="52">
        <v>5534</v>
      </c>
      <c r="D1052" s="28" t="s">
        <v>1936</v>
      </c>
      <c r="E1052" s="22" t="s">
        <v>1969</v>
      </c>
      <c r="F1052" s="22" t="s">
        <v>1956</v>
      </c>
      <c r="G1052" s="23">
        <v>500</v>
      </c>
      <c r="H1052" s="23" t="s">
        <v>1943</v>
      </c>
      <c r="I1052" s="22" t="s">
        <v>1948</v>
      </c>
      <c r="J1052" s="24">
        <v>5000</v>
      </c>
      <c r="K1052" s="188" t="str">
        <f>IFERROR(VLOOKUP(一覧[[#This Row],[品番]],'202211価格改定一覧'!B:J,9,FALSE),"-")</f>
        <v>-</v>
      </c>
      <c r="L1052" s="27" t="s">
        <v>1952</v>
      </c>
      <c r="M1052" s="25"/>
    </row>
    <row r="1053" spans="2:13" s="20" customFormat="1" ht="21.75" customHeight="1">
      <c r="B1053" s="21"/>
      <c r="C1053" s="52">
        <v>5541</v>
      </c>
      <c r="D1053" s="28" t="s">
        <v>1936</v>
      </c>
      <c r="E1053" s="22" t="s">
        <v>1971</v>
      </c>
      <c r="F1053" s="22" t="s">
        <v>1958</v>
      </c>
      <c r="G1053" s="23"/>
      <c r="H1053" s="23"/>
      <c r="I1053" s="22" t="s">
        <v>1945</v>
      </c>
      <c r="J1053" s="24">
        <v>2400</v>
      </c>
      <c r="K1053" s="188" t="str">
        <f>IFERROR(VLOOKUP(一覧[[#This Row],[品番]],'202211価格改定一覧'!B:J,9,FALSE),"-")</f>
        <v>-</v>
      </c>
      <c r="L1053" s="27" t="s">
        <v>1952</v>
      </c>
      <c r="M1053" s="25"/>
    </row>
    <row r="1054" spans="2:13" s="20" customFormat="1" ht="21.75" customHeight="1">
      <c r="B1054" s="21"/>
      <c r="C1054" s="52">
        <v>5542</v>
      </c>
      <c r="D1054" s="28" t="s">
        <v>1936</v>
      </c>
      <c r="E1054" s="22" t="s">
        <v>1972</v>
      </c>
      <c r="F1054" s="22" t="s">
        <v>1959</v>
      </c>
      <c r="G1054" s="23"/>
      <c r="H1054" s="23"/>
      <c r="I1054" s="22" t="s">
        <v>1946</v>
      </c>
      <c r="J1054" s="24">
        <v>2400</v>
      </c>
      <c r="K1054" s="188" t="str">
        <f>IFERROR(VLOOKUP(一覧[[#This Row],[品番]],'202211価格改定一覧'!B:J,9,FALSE),"-")</f>
        <v>-</v>
      </c>
      <c r="L1054" s="27" t="s">
        <v>1952</v>
      </c>
      <c r="M1054" s="25"/>
    </row>
    <row r="1055" spans="2:13" s="20" customFormat="1" ht="21.75" customHeight="1">
      <c r="B1055" s="21"/>
      <c r="C1055" s="52">
        <v>5543</v>
      </c>
      <c r="D1055" s="28" t="s">
        <v>1936</v>
      </c>
      <c r="E1055" s="22" t="s">
        <v>1972</v>
      </c>
      <c r="F1055" s="22" t="s">
        <v>1958</v>
      </c>
      <c r="G1055" s="23"/>
      <c r="H1055" s="23"/>
      <c r="I1055" s="22" t="s">
        <v>1947</v>
      </c>
      <c r="J1055" s="24">
        <v>2400</v>
      </c>
      <c r="K1055" s="188" t="str">
        <f>IFERROR(VLOOKUP(一覧[[#This Row],[品番]],'202211価格改定一覧'!B:J,9,FALSE),"-")</f>
        <v>-</v>
      </c>
      <c r="L1055" s="27" t="s">
        <v>1952</v>
      </c>
      <c r="M1055" s="25"/>
    </row>
    <row r="1056" spans="2:13" s="20" customFormat="1" ht="21.75" customHeight="1">
      <c r="B1056" s="21"/>
      <c r="C1056" s="52">
        <v>5544</v>
      </c>
      <c r="D1056" s="28" t="s">
        <v>1936</v>
      </c>
      <c r="E1056" s="22" t="s">
        <v>1972</v>
      </c>
      <c r="F1056" s="22" t="s">
        <v>1960</v>
      </c>
      <c r="G1056" s="23"/>
      <c r="H1056" s="23"/>
      <c r="I1056" s="22" t="s">
        <v>1948</v>
      </c>
      <c r="J1056" s="24">
        <v>2400</v>
      </c>
      <c r="K1056" s="188" t="str">
        <f>IFERROR(VLOOKUP(一覧[[#This Row],[品番]],'202211価格改定一覧'!B:J,9,FALSE),"-")</f>
        <v>-</v>
      </c>
      <c r="L1056" s="27" t="s">
        <v>1952</v>
      </c>
      <c r="M1056" s="25"/>
    </row>
    <row r="1057" spans="2:13" s="20" customFormat="1" ht="21.75" customHeight="1">
      <c r="B1057" s="21"/>
      <c r="C1057" s="52">
        <v>5545</v>
      </c>
      <c r="D1057" s="28" t="s">
        <v>1936</v>
      </c>
      <c r="E1057" s="22" t="s">
        <v>1972</v>
      </c>
      <c r="F1057" s="22" t="s">
        <v>1961</v>
      </c>
      <c r="G1057" s="23"/>
      <c r="H1057" s="23"/>
      <c r="I1057" s="22" t="s">
        <v>1949</v>
      </c>
      <c r="J1057" s="24">
        <v>2400</v>
      </c>
      <c r="K1057" s="188" t="str">
        <f>IFERROR(VLOOKUP(一覧[[#This Row],[品番]],'202211価格改定一覧'!B:J,9,FALSE),"-")</f>
        <v>-</v>
      </c>
      <c r="L1057" s="27" t="s">
        <v>1952</v>
      </c>
      <c r="M1057" s="25"/>
    </row>
    <row r="1058" spans="2:13" s="20" customFormat="1" ht="21.75" customHeight="1">
      <c r="B1058" s="21"/>
      <c r="C1058" s="52">
        <v>5546</v>
      </c>
      <c r="D1058" s="28" t="s">
        <v>1936</v>
      </c>
      <c r="E1058" s="22" t="s">
        <v>1973</v>
      </c>
      <c r="F1058" s="22" t="s">
        <v>1958</v>
      </c>
      <c r="G1058" s="23"/>
      <c r="H1058" s="23"/>
      <c r="I1058" s="22" t="s">
        <v>1962</v>
      </c>
      <c r="J1058" s="24">
        <v>2400</v>
      </c>
      <c r="K1058" s="188" t="str">
        <f>IFERROR(VLOOKUP(一覧[[#This Row],[品番]],'202211価格改定一覧'!B:J,9,FALSE),"-")</f>
        <v>-</v>
      </c>
      <c r="L1058" s="27" t="s">
        <v>1952</v>
      </c>
      <c r="M1058" s="25"/>
    </row>
    <row r="1059" spans="2:13" s="20" customFormat="1" ht="21.75" customHeight="1">
      <c r="B1059" s="21"/>
      <c r="C1059" s="52">
        <v>5551</v>
      </c>
      <c r="D1059" s="28" t="s">
        <v>1936</v>
      </c>
      <c r="E1059" s="22" t="s">
        <v>1965</v>
      </c>
      <c r="F1059" s="22" t="s">
        <v>1963</v>
      </c>
      <c r="G1059" s="23">
        <v>60</v>
      </c>
      <c r="H1059" s="23" t="s">
        <v>1943</v>
      </c>
      <c r="I1059" s="22" t="s">
        <v>1945</v>
      </c>
      <c r="J1059" s="24">
        <v>2600</v>
      </c>
      <c r="K1059" s="188" t="str">
        <f>IFERROR(VLOOKUP(一覧[[#This Row],[品番]],'202211価格改定一覧'!B:J,9,FALSE),"-")</f>
        <v>-</v>
      </c>
      <c r="L1059" s="27" t="s">
        <v>1952</v>
      </c>
      <c r="M1059" s="25"/>
    </row>
    <row r="1060" spans="2:13" s="20" customFormat="1" ht="21.75" customHeight="1">
      <c r="B1060" s="21"/>
      <c r="C1060" s="52">
        <v>5552</v>
      </c>
      <c r="D1060" s="28" t="s">
        <v>1936</v>
      </c>
      <c r="E1060" s="22" t="s">
        <v>1965</v>
      </c>
      <c r="F1060" s="22" t="s">
        <v>1964</v>
      </c>
      <c r="G1060" s="23">
        <v>60</v>
      </c>
      <c r="H1060" s="23" t="s">
        <v>1943</v>
      </c>
      <c r="I1060" s="22" t="s">
        <v>1946</v>
      </c>
      <c r="J1060" s="24">
        <v>2600</v>
      </c>
      <c r="K1060" s="188" t="str">
        <f>IFERROR(VLOOKUP(一覧[[#This Row],[品番]],'202211価格改定一覧'!B:J,9,FALSE),"-")</f>
        <v>-</v>
      </c>
      <c r="L1060" s="27" t="s">
        <v>1952</v>
      </c>
      <c r="M1060" s="25"/>
    </row>
    <row r="1061" spans="2:13" s="20" customFormat="1" ht="21.75" customHeight="1">
      <c r="B1061" s="21"/>
      <c r="C1061" s="52">
        <v>5553</v>
      </c>
      <c r="D1061" s="28" t="s">
        <v>1936</v>
      </c>
      <c r="E1061" s="22" t="s">
        <v>1964</v>
      </c>
      <c r="F1061" s="22" t="s">
        <v>1965</v>
      </c>
      <c r="G1061" s="23">
        <v>60</v>
      </c>
      <c r="H1061" s="23" t="s">
        <v>1943</v>
      </c>
      <c r="I1061" s="22" t="s">
        <v>1947</v>
      </c>
      <c r="J1061" s="24">
        <v>2600</v>
      </c>
      <c r="K1061" s="188" t="str">
        <f>IFERROR(VLOOKUP(一覧[[#This Row],[品番]],'202211価格改定一覧'!B:J,9,FALSE),"-")</f>
        <v>-</v>
      </c>
      <c r="L1061" s="27" t="s">
        <v>1952</v>
      </c>
      <c r="M1061" s="25"/>
    </row>
    <row r="1062" spans="2:13" s="20" customFormat="1" ht="21.75" customHeight="1">
      <c r="B1062" s="21"/>
      <c r="C1062" s="52">
        <v>5554</v>
      </c>
      <c r="D1062" s="28" t="s">
        <v>1936</v>
      </c>
      <c r="E1062" s="22" t="s">
        <v>1964</v>
      </c>
      <c r="F1062" s="22" t="s">
        <v>1965</v>
      </c>
      <c r="G1062" s="23">
        <v>60</v>
      </c>
      <c r="H1062" s="23" t="s">
        <v>1943</v>
      </c>
      <c r="I1062" s="22" t="s">
        <v>1948</v>
      </c>
      <c r="J1062" s="24">
        <v>2600</v>
      </c>
      <c r="K1062" s="188" t="str">
        <f>IFERROR(VLOOKUP(一覧[[#This Row],[品番]],'202211価格改定一覧'!B:J,9,FALSE),"-")</f>
        <v>-</v>
      </c>
      <c r="L1062" s="27" t="s">
        <v>1952</v>
      </c>
      <c r="M1062" s="25"/>
    </row>
    <row r="1063" spans="2:13" s="20" customFormat="1" ht="21.75" customHeight="1">
      <c r="B1063" s="21"/>
      <c r="C1063" s="52">
        <v>5555</v>
      </c>
      <c r="D1063" s="28" t="s">
        <v>1936</v>
      </c>
      <c r="E1063" s="22" t="s">
        <v>1965</v>
      </c>
      <c r="F1063" s="22" t="s">
        <v>1965</v>
      </c>
      <c r="G1063" s="23">
        <v>60</v>
      </c>
      <c r="H1063" s="23" t="s">
        <v>1943</v>
      </c>
      <c r="I1063" s="22" t="s">
        <v>1949</v>
      </c>
      <c r="J1063" s="24">
        <v>2600</v>
      </c>
      <c r="K1063" s="188" t="str">
        <f>IFERROR(VLOOKUP(一覧[[#This Row],[品番]],'202211価格改定一覧'!B:J,9,FALSE),"-")</f>
        <v>-</v>
      </c>
      <c r="L1063" s="27" t="s">
        <v>1952</v>
      </c>
      <c r="M1063" s="25"/>
    </row>
    <row r="1064" spans="2:13" s="20" customFormat="1" ht="21.75" customHeight="1">
      <c r="B1064" s="21"/>
      <c r="C1064" s="52">
        <v>5556</v>
      </c>
      <c r="D1064" s="28" t="s">
        <v>1936</v>
      </c>
      <c r="E1064" s="22" t="s">
        <v>1965</v>
      </c>
      <c r="F1064" s="22" t="s">
        <v>1964</v>
      </c>
      <c r="G1064" s="23">
        <v>60</v>
      </c>
      <c r="H1064" s="23" t="s">
        <v>1943</v>
      </c>
      <c r="I1064" s="22" t="s">
        <v>1962</v>
      </c>
      <c r="J1064" s="24">
        <v>2600</v>
      </c>
      <c r="K1064" s="188" t="str">
        <f>IFERROR(VLOOKUP(一覧[[#This Row],[品番]],'202211価格改定一覧'!B:J,9,FALSE),"-")</f>
        <v>-</v>
      </c>
      <c r="L1064" s="27" t="s">
        <v>1952</v>
      </c>
      <c r="M1064" s="25"/>
    </row>
    <row r="1065" spans="2:13" s="20" customFormat="1" ht="21.75" customHeight="1">
      <c r="B1065" s="21"/>
      <c r="C1065" s="52">
        <v>5571</v>
      </c>
      <c r="D1065" s="28" t="s">
        <v>2108</v>
      </c>
      <c r="E1065" s="22" t="s">
        <v>2292</v>
      </c>
      <c r="F1065" s="22" t="s">
        <v>2295</v>
      </c>
      <c r="G1065" s="23">
        <v>100</v>
      </c>
      <c r="H1065" s="23" t="s">
        <v>2297</v>
      </c>
      <c r="I1065" s="22" t="s">
        <v>2299</v>
      </c>
      <c r="J1065" s="24">
        <v>12000</v>
      </c>
      <c r="K1065" s="188" t="str">
        <f>IFERROR(VLOOKUP(一覧[[#This Row],[品番]],'202211価格改定一覧'!B:J,9,FALSE),"-")</f>
        <v>-</v>
      </c>
      <c r="L1065" s="27" t="s">
        <v>354</v>
      </c>
      <c r="M1065" s="25">
        <v>3770020895005</v>
      </c>
    </row>
    <row r="1066" spans="2:13" s="20" customFormat="1" ht="21.75" customHeight="1">
      <c r="B1066" s="21"/>
      <c r="C1066" s="52">
        <v>5572</v>
      </c>
      <c r="D1066" s="28" t="s">
        <v>2108</v>
      </c>
      <c r="E1066" s="22" t="s">
        <v>2293</v>
      </c>
      <c r="F1066" s="22" t="s">
        <v>2296</v>
      </c>
      <c r="G1066" s="23">
        <v>100</v>
      </c>
      <c r="H1066" s="23" t="s">
        <v>2297</v>
      </c>
      <c r="I1066" s="22" t="s">
        <v>2300</v>
      </c>
      <c r="J1066" s="24">
        <v>12000</v>
      </c>
      <c r="K1066" s="188" t="str">
        <f>IFERROR(VLOOKUP(一覧[[#This Row],[品番]],'202211価格改定一覧'!B:J,9,FALSE),"-")</f>
        <v>-</v>
      </c>
      <c r="L1066" s="27" t="s">
        <v>354</v>
      </c>
      <c r="M1066" s="25">
        <v>3770020895043</v>
      </c>
    </row>
    <row r="1067" spans="2:13" s="20" customFormat="1" ht="21.75" customHeight="1">
      <c r="B1067" s="21"/>
      <c r="C1067" s="52">
        <v>5573</v>
      </c>
      <c r="D1067" s="28" t="s">
        <v>2108</v>
      </c>
      <c r="E1067" s="22" t="s">
        <v>2292</v>
      </c>
      <c r="F1067" s="22" t="s">
        <v>504</v>
      </c>
      <c r="G1067" s="23">
        <v>100</v>
      </c>
      <c r="H1067" s="23" t="s">
        <v>2298</v>
      </c>
      <c r="I1067" s="22" t="s">
        <v>2301</v>
      </c>
      <c r="J1067" s="24">
        <v>12000</v>
      </c>
      <c r="K1067" s="188" t="str">
        <f>IFERROR(VLOOKUP(一覧[[#This Row],[品番]],'202211価格改定一覧'!B:J,9,FALSE),"-")</f>
        <v>-</v>
      </c>
      <c r="L1067" s="27" t="s">
        <v>354</v>
      </c>
      <c r="M1067" s="25">
        <v>3770020895036</v>
      </c>
    </row>
    <row r="1068" spans="2:13" s="20" customFormat="1" ht="21.75" customHeight="1">
      <c r="B1068" s="21"/>
      <c r="C1068" s="52">
        <v>5574</v>
      </c>
      <c r="D1068" s="28" t="s">
        <v>2108</v>
      </c>
      <c r="E1068" s="22" t="s">
        <v>2292</v>
      </c>
      <c r="F1068" s="22" t="s">
        <v>504</v>
      </c>
      <c r="G1068" s="23">
        <v>100</v>
      </c>
      <c r="H1068" s="23" t="s">
        <v>2298</v>
      </c>
      <c r="I1068" s="22" t="s">
        <v>2302</v>
      </c>
      <c r="J1068" s="24">
        <v>12000</v>
      </c>
      <c r="K1068" s="188" t="str">
        <f>IFERROR(VLOOKUP(一覧[[#This Row],[品番]],'202211価格改定一覧'!B:J,9,FALSE),"-")</f>
        <v>-</v>
      </c>
      <c r="L1068" s="27" t="s">
        <v>354</v>
      </c>
      <c r="M1068" s="25">
        <v>3770020895012</v>
      </c>
    </row>
    <row r="1069" spans="2:13" s="20" customFormat="1" ht="21.75" customHeight="1">
      <c r="B1069" s="21"/>
      <c r="C1069" s="52">
        <v>5575</v>
      </c>
      <c r="D1069" s="28" t="s">
        <v>2108</v>
      </c>
      <c r="E1069" s="22" t="s">
        <v>2292</v>
      </c>
      <c r="F1069" s="22" t="s">
        <v>2295</v>
      </c>
      <c r="G1069" s="23">
        <v>100</v>
      </c>
      <c r="H1069" s="23" t="s">
        <v>2298</v>
      </c>
      <c r="I1069" s="22" t="s">
        <v>2303</v>
      </c>
      <c r="J1069" s="24">
        <v>12000</v>
      </c>
      <c r="K1069" s="188" t="str">
        <f>IFERROR(VLOOKUP(一覧[[#This Row],[品番]],'202211価格改定一覧'!B:J,9,FALSE),"-")</f>
        <v>-</v>
      </c>
      <c r="L1069" s="27" t="s">
        <v>354</v>
      </c>
      <c r="M1069" s="25">
        <v>3770020895029</v>
      </c>
    </row>
    <row r="1070" spans="2:13" s="20" customFormat="1" ht="21.75" customHeight="1">
      <c r="B1070" s="21"/>
      <c r="C1070" s="52">
        <v>5576</v>
      </c>
      <c r="D1070" s="28" t="s">
        <v>2108</v>
      </c>
      <c r="E1070" s="22" t="s">
        <v>2292</v>
      </c>
      <c r="F1070" s="22" t="s">
        <v>2295</v>
      </c>
      <c r="G1070" s="23">
        <v>100</v>
      </c>
      <c r="H1070" s="23" t="s">
        <v>2298</v>
      </c>
      <c r="I1070" s="22" t="s">
        <v>2304</v>
      </c>
      <c r="J1070" s="24">
        <v>12000</v>
      </c>
      <c r="K1070" s="188" t="str">
        <f>IFERROR(VLOOKUP(一覧[[#This Row],[品番]],'202211価格改定一覧'!B:J,9,FALSE),"-")</f>
        <v>-</v>
      </c>
      <c r="L1070" s="27" t="s">
        <v>354</v>
      </c>
      <c r="M1070" s="25">
        <v>3770020895050</v>
      </c>
    </row>
    <row r="1071" spans="2:13" s="20" customFormat="1" ht="21.75" customHeight="1">
      <c r="B1071" s="21"/>
      <c r="C1071" s="52">
        <v>5581</v>
      </c>
      <c r="D1071" s="28" t="s">
        <v>2108</v>
      </c>
      <c r="E1071" s="22" t="s">
        <v>2293</v>
      </c>
      <c r="F1071" s="22" t="s">
        <v>2295</v>
      </c>
      <c r="G1071" s="23">
        <v>2</v>
      </c>
      <c r="H1071" s="23" t="s">
        <v>2298</v>
      </c>
      <c r="I1071" s="22" t="s">
        <v>2299</v>
      </c>
      <c r="J1071" s="24">
        <v>600</v>
      </c>
      <c r="K1071" s="188" t="str">
        <f>IFERROR(VLOOKUP(一覧[[#This Row],[品番]],'202211価格改定一覧'!B:J,9,FALSE),"-")</f>
        <v>-</v>
      </c>
      <c r="L1071" s="27" t="s">
        <v>1434</v>
      </c>
      <c r="M1071" s="25">
        <v>4994228030894</v>
      </c>
    </row>
    <row r="1072" spans="2:13" s="20" customFormat="1" ht="21.75" customHeight="1">
      <c r="B1072" s="21"/>
      <c r="C1072" s="52">
        <v>5582</v>
      </c>
      <c r="D1072" s="28" t="s">
        <v>2108</v>
      </c>
      <c r="E1072" s="22" t="s">
        <v>2292</v>
      </c>
      <c r="F1072" s="22" t="s">
        <v>2295</v>
      </c>
      <c r="G1072" s="23">
        <v>2</v>
      </c>
      <c r="H1072" s="23" t="s">
        <v>2298</v>
      </c>
      <c r="I1072" s="22" t="s">
        <v>2300</v>
      </c>
      <c r="J1072" s="24">
        <v>600</v>
      </c>
      <c r="K1072" s="188" t="str">
        <f>IFERROR(VLOOKUP(一覧[[#This Row],[品番]],'202211価格改定一覧'!B:J,9,FALSE),"-")</f>
        <v>-</v>
      </c>
      <c r="L1072" s="27" t="s">
        <v>2305</v>
      </c>
      <c r="M1072" s="25">
        <v>4994228030900</v>
      </c>
    </row>
    <row r="1073" spans="2:13" s="20" customFormat="1" ht="21.75" customHeight="1">
      <c r="B1073" s="14"/>
      <c r="C1073" s="52">
        <v>5583</v>
      </c>
      <c r="D1073" s="28" t="s">
        <v>2108</v>
      </c>
      <c r="E1073" s="22" t="s">
        <v>2294</v>
      </c>
      <c r="F1073" s="22" t="s">
        <v>2295</v>
      </c>
      <c r="G1073" s="23">
        <v>2</v>
      </c>
      <c r="H1073" s="23" t="s">
        <v>2298</v>
      </c>
      <c r="I1073" s="22" t="s">
        <v>2301</v>
      </c>
      <c r="J1073" s="24">
        <v>600</v>
      </c>
      <c r="K1073" s="188" t="str">
        <f>IFERROR(VLOOKUP(一覧[[#This Row],[品番]],'202211価格改定一覧'!B:J,9,FALSE),"-")</f>
        <v>-</v>
      </c>
      <c r="L1073" s="27" t="s">
        <v>2305</v>
      </c>
      <c r="M1073" s="25">
        <v>4994228030917</v>
      </c>
    </row>
    <row r="1074" spans="2:13" s="20" customFormat="1" ht="21.75" customHeight="1">
      <c r="B1074" s="14"/>
      <c r="C1074" s="52">
        <v>5584</v>
      </c>
      <c r="D1074" s="28" t="s">
        <v>2108</v>
      </c>
      <c r="E1074" s="22" t="s">
        <v>2293</v>
      </c>
      <c r="F1074" s="22" t="s">
        <v>2295</v>
      </c>
      <c r="G1074" s="23">
        <v>2</v>
      </c>
      <c r="H1074" s="23" t="s">
        <v>2297</v>
      </c>
      <c r="I1074" s="22" t="s">
        <v>2302</v>
      </c>
      <c r="J1074" s="24">
        <v>600</v>
      </c>
      <c r="K1074" s="188" t="str">
        <f>IFERROR(VLOOKUP(一覧[[#This Row],[品番]],'202211価格改定一覧'!B:J,9,FALSE),"-")</f>
        <v>-</v>
      </c>
      <c r="L1074" s="27" t="s">
        <v>1434</v>
      </c>
      <c r="M1074" s="25">
        <v>4994228030924</v>
      </c>
    </row>
    <row r="1075" spans="2:13" s="20" customFormat="1" ht="21.75" customHeight="1">
      <c r="B1075" s="14"/>
      <c r="C1075" s="52">
        <v>5585</v>
      </c>
      <c r="D1075" s="28" t="s">
        <v>2108</v>
      </c>
      <c r="E1075" s="22" t="s">
        <v>2293</v>
      </c>
      <c r="F1075" s="22" t="s">
        <v>2295</v>
      </c>
      <c r="G1075" s="23">
        <v>2</v>
      </c>
      <c r="H1075" s="23" t="s">
        <v>2298</v>
      </c>
      <c r="I1075" s="22" t="s">
        <v>2303</v>
      </c>
      <c r="J1075" s="24">
        <v>600</v>
      </c>
      <c r="K1075" s="188" t="str">
        <f>IFERROR(VLOOKUP(一覧[[#This Row],[品番]],'202211価格改定一覧'!B:J,9,FALSE),"-")</f>
        <v>-</v>
      </c>
      <c r="L1075" s="27" t="s">
        <v>2306</v>
      </c>
      <c r="M1075" s="25">
        <v>4994228030931</v>
      </c>
    </row>
    <row r="1076" spans="2:13" s="20" customFormat="1" ht="21.75" customHeight="1">
      <c r="B1076" s="14"/>
      <c r="C1076" s="52">
        <v>5586</v>
      </c>
      <c r="D1076" s="28" t="s">
        <v>2108</v>
      </c>
      <c r="E1076" s="22" t="s">
        <v>2294</v>
      </c>
      <c r="F1076" s="22" t="s">
        <v>504</v>
      </c>
      <c r="G1076" s="23">
        <v>2</v>
      </c>
      <c r="H1076" s="23" t="s">
        <v>2298</v>
      </c>
      <c r="I1076" s="22" t="s">
        <v>2304</v>
      </c>
      <c r="J1076" s="24">
        <v>600</v>
      </c>
      <c r="K1076" s="188" t="str">
        <f>IFERROR(VLOOKUP(一覧[[#This Row],[品番]],'202211価格改定一覧'!B:J,9,FALSE),"-")</f>
        <v>-</v>
      </c>
      <c r="L1076" s="27" t="s">
        <v>1434</v>
      </c>
      <c r="M1076" s="25">
        <v>4994228030948</v>
      </c>
    </row>
    <row r="1077" spans="2:13" s="20" customFormat="1" ht="21.75" customHeight="1">
      <c r="B1077" s="21"/>
      <c r="C1077" s="52">
        <v>5591</v>
      </c>
      <c r="D1077" s="28" t="s">
        <v>2108</v>
      </c>
      <c r="E1077" s="22" t="s">
        <v>1057</v>
      </c>
      <c r="F1077" s="22" t="s">
        <v>2112</v>
      </c>
      <c r="G1077" s="23"/>
      <c r="H1077" s="23"/>
      <c r="I1077" s="22" t="s">
        <v>1059</v>
      </c>
      <c r="J1077" s="24">
        <v>5400</v>
      </c>
      <c r="K1077" s="188" t="str">
        <f>IFERROR(VLOOKUP(一覧[[#This Row],[品番]],'202211価格改定一覧'!B:J,9,FALSE),"-")</f>
        <v>-</v>
      </c>
      <c r="L1077" s="27" t="s">
        <v>354</v>
      </c>
      <c r="M1077" s="25" t="s">
        <v>2113</v>
      </c>
    </row>
    <row r="1078" spans="2:13" s="20" customFormat="1" ht="21.75" customHeight="1">
      <c r="B1078" s="21"/>
      <c r="C1078" s="52">
        <v>5592</v>
      </c>
      <c r="D1078" s="28" t="s">
        <v>2108</v>
      </c>
      <c r="E1078" s="22" t="s">
        <v>2109</v>
      </c>
      <c r="F1078" s="22" t="s">
        <v>2112</v>
      </c>
      <c r="G1078" s="23"/>
      <c r="H1078" s="23"/>
      <c r="I1078" s="22" t="s">
        <v>1061</v>
      </c>
      <c r="J1078" s="24">
        <v>5400</v>
      </c>
      <c r="K1078" s="188" t="str">
        <f>IFERROR(VLOOKUP(一覧[[#This Row],[品番]],'202211価格改定一覧'!B:J,9,FALSE),"-")</f>
        <v>-</v>
      </c>
      <c r="L1078" s="27" t="s">
        <v>354</v>
      </c>
      <c r="M1078" s="25" t="s">
        <v>2113</v>
      </c>
    </row>
    <row r="1079" spans="2:13" s="20" customFormat="1" ht="21.75" customHeight="1">
      <c r="B1079" s="21"/>
      <c r="C1079" s="52">
        <v>5593</v>
      </c>
      <c r="D1079" s="28" t="s">
        <v>2108</v>
      </c>
      <c r="E1079" s="22" t="s">
        <v>1057</v>
      </c>
      <c r="F1079" s="22" t="s">
        <v>2112</v>
      </c>
      <c r="G1079" s="23"/>
      <c r="H1079" s="23"/>
      <c r="I1079" s="22" t="s">
        <v>1062</v>
      </c>
      <c r="J1079" s="24">
        <v>5400</v>
      </c>
      <c r="K1079" s="188" t="str">
        <f>IFERROR(VLOOKUP(一覧[[#This Row],[品番]],'202211価格改定一覧'!B:J,9,FALSE),"-")</f>
        <v>-</v>
      </c>
      <c r="L1079" s="27" t="s">
        <v>354</v>
      </c>
      <c r="M1079" s="25" t="s">
        <v>2113</v>
      </c>
    </row>
    <row r="1080" spans="2:13" s="20" customFormat="1" ht="21.75" customHeight="1">
      <c r="B1080" s="21"/>
      <c r="C1080" s="52">
        <v>5594</v>
      </c>
      <c r="D1080" s="28" t="s">
        <v>2108</v>
      </c>
      <c r="E1080" s="22" t="s">
        <v>1057</v>
      </c>
      <c r="F1080" s="22" t="s">
        <v>2112</v>
      </c>
      <c r="G1080" s="23"/>
      <c r="H1080" s="23"/>
      <c r="I1080" s="22" t="s">
        <v>1064</v>
      </c>
      <c r="J1080" s="24">
        <v>5400</v>
      </c>
      <c r="K1080" s="188" t="str">
        <f>IFERROR(VLOOKUP(一覧[[#This Row],[品番]],'202211価格改定一覧'!B:J,9,FALSE),"-")</f>
        <v>-</v>
      </c>
      <c r="L1080" s="27" t="s">
        <v>354</v>
      </c>
      <c r="M1080" s="25" t="s">
        <v>2113</v>
      </c>
    </row>
    <row r="1081" spans="2:13" s="20" customFormat="1" ht="21.75" customHeight="1">
      <c r="B1081" s="21"/>
      <c r="C1081" s="52">
        <v>5595</v>
      </c>
      <c r="D1081" s="28" t="s">
        <v>2108</v>
      </c>
      <c r="E1081" s="22" t="s">
        <v>2110</v>
      </c>
      <c r="F1081" s="22" t="s">
        <v>2112</v>
      </c>
      <c r="G1081" s="23"/>
      <c r="H1081" s="23"/>
      <c r="I1081" s="22" t="s">
        <v>1065</v>
      </c>
      <c r="J1081" s="24">
        <v>5400</v>
      </c>
      <c r="K1081" s="188" t="str">
        <f>IFERROR(VLOOKUP(一覧[[#This Row],[品番]],'202211価格改定一覧'!B:J,9,FALSE),"-")</f>
        <v>-</v>
      </c>
      <c r="L1081" s="27" t="s">
        <v>354</v>
      </c>
      <c r="M1081" s="25" t="s">
        <v>2114</v>
      </c>
    </row>
    <row r="1082" spans="2:13" s="20" customFormat="1" ht="21.75" customHeight="1">
      <c r="B1082" s="21"/>
      <c r="C1082" s="52">
        <v>5596</v>
      </c>
      <c r="D1082" s="28" t="s">
        <v>2108</v>
      </c>
      <c r="E1082" s="22" t="s">
        <v>1057</v>
      </c>
      <c r="F1082" s="22" t="s">
        <v>2112</v>
      </c>
      <c r="G1082" s="23"/>
      <c r="H1082" s="23"/>
      <c r="I1082" s="22" t="s">
        <v>1067</v>
      </c>
      <c r="J1082" s="24">
        <v>5400</v>
      </c>
      <c r="K1082" s="188" t="str">
        <f>IFERROR(VLOOKUP(一覧[[#This Row],[品番]],'202211価格改定一覧'!B:J,9,FALSE),"-")</f>
        <v>-</v>
      </c>
      <c r="L1082" s="27" t="s">
        <v>354</v>
      </c>
      <c r="M1082" s="25" t="s">
        <v>2113</v>
      </c>
    </row>
    <row r="1083" spans="2:13" s="20" customFormat="1" ht="21.75" customHeight="1">
      <c r="B1083" s="21"/>
      <c r="C1083" s="52">
        <v>5597</v>
      </c>
      <c r="D1083" s="28" t="s">
        <v>2108</v>
      </c>
      <c r="E1083" s="22" t="s">
        <v>2111</v>
      </c>
      <c r="F1083" s="22" t="s">
        <v>2112</v>
      </c>
      <c r="G1083" s="23"/>
      <c r="H1083" s="23"/>
      <c r="I1083" s="22" t="s">
        <v>1068</v>
      </c>
      <c r="J1083" s="24">
        <v>5400</v>
      </c>
      <c r="K1083" s="188" t="str">
        <f>IFERROR(VLOOKUP(一覧[[#This Row],[品番]],'202211価格改定一覧'!B:J,9,FALSE),"-")</f>
        <v>-</v>
      </c>
      <c r="L1083" s="27" t="s">
        <v>354</v>
      </c>
      <c r="M1083" s="25" t="s">
        <v>2113</v>
      </c>
    </row>
    <row r="1084" spans="2:13" s="20" customFormat="1" ht="21.75" customHeight="1">
      <c r="B1084" s="21"/>
      <c r="C1084" s="52">
        <v>5610</v>
      </c>
      <c r="D1084" s="28" t="s">
        <v>2108</v>
      </c>
      <c r="E1084" s="22" t="s">
        <v>1066</v>
      </c>
      <c r="F1084" s="22" t="s">
        <v>405</v>
      </c>
      <c r="G1084" s="23">
        <v>200</v>
      </c>
      <c r="H1084" s="23" t="s">
        <v>215</v>
      </c>
      <c r="I1084" s="22" t="s">
        <v>1059</v>
      </c>
      <c r="J1084" s="24">
        <v>6500</v>
      </c>
      <c r="K1084" s="188" t="str">
        <f>IFERROR(VLOOKUP(一覧[[#This Row],[品番]],'202211価格改定一覧'!B:J,9,FALSE),"-")</f>
        <v>-</v>
      </c>
      <c r="L1084" s="27" t="s">
        <v>4</v>
      </c>
      <c r="M1084" s="25">
        <v>3030761302003</v>
      </c>
    </row>
    <row r="1085" spans="2:13" s="20" customFormat="1" ht="21.75" customHeight="1">
      <c r="B1085" s="21"/>
      <c r="C1085" s="52">
        <v>5611</v>
      </c>
      <c r="D1085" s="28" t="s">
        <v>2108</v>
      </c>
      <c r="E1085" s="22" t="s">
        <v>1057</v>
      </c>
      <c r="F1085" s="22" t="s">
        <v>401</v>
      </c>
      <c r="G1085" s="23">
        <v>200</v>
      </c>
      <c r="H1085" s="23" t="s">
        <v>211</v>
      </c>
      <c r="I1085" s="22" t="s">
        <v>1069</v>
      </c>
      <c r="J1085" s="24">
        <v>6500</v>
      </c>
      <c r="K1085" s="188" t="str">
        <f>IFERROR(VLOOKUP(一覧[[#This Row],[品番]],'202211価格改定一覧'!B:J,9,FALSE),"-")</f>
        <v>-</v>
      </c>
      <c r="L1085" s="27" t="s">
        <v>4</v>
      </c>
      <c r="M1085" s="25">
        <v>3030761300504</v>
      </c>
    </row>
    <row r="1086" spans="2:13" s="20" customFormat="1" ht="21.75" customHeight="1">
      <c r="B1086" s="21"/>
      <c r="C1086" s="52">
        <v>5612</v>
      </c>
      <c r="D1086" s="28" t="s">
        <v>2108</v>
      </c>
      <c r="E1086" s="22" t="s">
        <v>1070</v>
      </c>
      <c r="F1086" s="22" t="s">
        <v>401</v>
      </c>
      <c r="G1086" s="23">
        <v>200</v>
      </c>
      <c r="H1086" s="23" t="s">
        <v>215</v>
      </c>
      <c r="I1086" s="22" t="s">
        <v>1062</v>
      </c>
      <c r="J1086" s="24">
        <v>6500</v>
      </c>
      <c r="K1086" s="188" t="str">
        <f>IFERROR(VLOOKUP(一覧[[#This Row],[品番]],'202211価格改定一覧'!B:J,9,FALSE),"-")</f>
        <v>-</v>
      </c>
      <c r="L1086" s="27" t="s">
        <v>4</v>
      </c>
      <c r="M1086" s="25">
        <v>3030761300603</v>
      </c>
    </row>
    <row r="1087" spans="2:13" s="20" customFormat="1" ht="21.75" customHeight="1">
      <c r="B1087" s="21"/>
      <c r="C1087" s="52">
        <v>5613</v>
      </c>
      <c r="D1087" s="28" t="s">
        <v>2108</v>
      </c>
      <c r="E1087" s="22" t="s">
        <v>1071</v>
      </c>
      <c r="F1087" s="22" t="s">
        <v>405</v>
      </c>
      <c r="G1087" s="23">
        <v>200</v>
      </c>
      <c r="H1087" s="23" t="s">
        <v>270</v>
      </c>
      <c r="I1087" s="22" t="s">
        <v>1072</v>
      </c>
      <c r="J1087" s="24">
        <v>6500</v>
      </c>
      <c r="K1087" s="188" t="str">
        <f>IFERROR(VLOOKUP(一覧[[#This Row],[品番]],'202211価格改定一覧'!B:J,9,FALSE),"-")</f>
        <v>-</v>
      </c>
      <c r="L1087" s="27" t="s">
        <v>4</v>
      </c>
      <c r="M1087" s="25">
        <v>3030761300306</v>
      </c>
    </row>
    <row r="1088" spans="2:13" s="20" customFormat="1" ht="21.75" customHeight="1">
      <c r="B1088" s="21"/>
      <c r="C1088" s="52">
        <v>5614</v>
      </c>
      <c r="D1088" s="28" t="s">
        <v>2108</v>
      </c>
      <c r="E1088" s="22" t="s">
        <v>1057</v>
      </c>
      <c r="F1088" s="22" t="s">
        <v>408</v>
      </c>
      <c r="G1088" s="23">
        <v>200</v>
      </c>
      <c r="H1088" s="23" t="s">
        <v>270</v>
      </c>
      <c r="I1088" s="22" t="s">
        <v>1073</v>
      </c>
      <c r="J1088" s="24">
        <v>6500</v>
      </c>
      <c r="K1088" s="188" t="str">
        <f>IFERROR(VLOOKUP(一覧[[#This Row],[品番]],'202211価格改定一覧'!B:J,9,FALSE),"-")</f>
        <v>-</v>
      </c>
      <c r="L1088" s="27" t="s">
        <v>4</v>
      </c>
      <c r="M1088" s="25">
        <v>3030761301808</v>
      </c>
    </row>
    <row r="1089" spans="2:13" s="20" customFormat="1" ht="21.75" customHeight="1">
      <c r="B1089" s="21"/>
      <c r="C1089" s="52">
        <v>5615</v>
      </c>
      <c r="D1089" s="28" t="s">
        <v>2108</v>
      </c>
      <c r="E1089" s="22" t="s">
        <v>1057</v>
      </c>
      <c r="F1089" s="22" t="s">
        <v>408</v>
      </c>
      <c r="G1089" s="23">
        <v>200</v>
      </c>
      <c r="H1089" s="23" t="s">
        <v>215</v>
      </c>
      <c r="I1089" s="22" t="s">
        <v>1074</v>
      </c>
      <c r="J1089" s="24">
        <v>6500</v>
      </c>
      <c r="K1089" s="188" t="str">
        <f>IFERROR(VLOOKUP(一覧[[#This Row],[品番]],'202211価格改定一覧'!B:J,9,FALSE),"-")</f>
        <v>-</v>
      </c>
      <c r="L1089" s="27" t="s">
        <v>4</v>
      </c>
      <c r="M1089" s="25">
        <v>3030761300900</v>
      </c>
    </row>
    <row r="1090" spans="2:13" s="20" customFormat="1" ht="21.75" customHeight="1">
      <c r="B1090" s="14"/>
      <c r="C1090" s="52">
        <v>5616</v>
      </c>
      <c r="D1090" s="28" t="s">
        <v>2108</v>
      </c>
      <c r="E1090" s="22" t="s">
        <v>1057</v>
      </c>
      <c r="F1090" s="22" t="s">
        <v>401</v>
      </c>
      <c r="G1090" s="23">
        <v>200</v>
      </c>
      <c r="H1090" s="23" t="s">
        <v>211</v>
      </c>
      <c r="I1090" s="29" t="s">
        <v>1842</v>
      </c>
      <c r="J1090" s="24">
        <v>6500</v>
      </c>
      <c r="K1090" s="188" t="str">
        <f>IFERROR(VLOOKUP(一覧[[#This Row],[品番]],'202211価格改定一覧'!B:J,9,FALSE),"-")</f>
        <v>-</v>
      </c>
      <c r="L1090" s="27" t="s">
        <v>4</v>
      </c>
      <c r="M1090" s="25">
        <v>0</v>
      </c>
    </row>
    <row r="1091" spans="2:13" s="20" customFormat="1" ht="21.75" customHeight="1">
      <c r="B1091" s="21"/>
      <c r="C1091" s="52">
        <v>5618</v>
      </c>
      <c r="D1091" s="28" t="s">
        <v>2108</v>
      </c>
      <c r="E1091" s="22" t="s">
        <v>1057</v>
      </c>
      <c r="F1091" s="22" t="s">
        <v>401</v>
      </c>
      <c r="G1091" s="23">
        <v>200</v>
      </c>
      <c r="H1091" s="23" t="s">
        <v>270</v>
      </c>
      <c r="I1091" s="22" t="s">
        <v>1075</v>
      </c>
      <c r="J1091" s="24">
        <v>6500</v>
      </c>
      <c r="K1091" s="188" t="str">
        <f>IFERROR(VLOOKUP(一覧[[#This Row],[品番]],'202211価格改定一覧'!B:J,9,FALSE),"-")</f>
        <v>-</v>
      </c>
      <c r="L1091" s="27" t="s">
        <v>4</v>
      </c>
      <c r="M1091" s="25">
        <v>3030761300405</v>
      </c>
    </row>
    <row r="1092" spans="2:13" s="20" customFormat="1" ht="21.75" customHeight="1">
      <c r="B1092" s="21"/>
      <c r="C1092" s="52">
        <v>5630</v>
      </c>
      <c r="D1092" s="28" t="s">
        <v>2108</v>
      </c>
      <c r="E1092" s="22" t="s">
        <v>1071</v>
      </c>
      <c r="F1092" s="22" t="s">
        <v>429</v>
      </c>
      <c r="G1092" s="23">
        <v>200</v>
      </c>
      <c r="H1092" s="23" t="s">
        <v>215</v>
      </c>
      <c r="I1092" s="22" t="s">
        <v>1076</v>
      </c>
      <c r="J1092" s="24">
        <v>4800</v>
      </c>
      <c r="K1092" s="188" t="str">
        <f>IFERROR(VLOOKUP(一覧[[#This Row],[品番]],'202211価格改定一覧'!B:J,9,FALSE),"-")</f>
        <v>-</v>
      </c>
      <c r="L1092" s="27" t="s">
        <v>4</v>
      </c>
      <c r="M1092" s="25">
        <v>4994228027719</v>
      </c>
    </row>
    <row r="1093" spans="2:13" s="20" customFormat="1" ht="21.75" customHeight="1">
      <c r="B1093" s="21"/>
      <c r="C1093" s="52">
        <v>5631</v>
      </c>
      <c r="D1093" s="28" t="s">
        <v>2108</v>
      </c>
      <c r="E1093" s="22" t="s">
        <v>1070</v>
      </c>
      <c r="F1093" s="22" t="s">
        <v>429</v>
      </c>
      <c r="G1093" s="23">
        <v>200</v>
      </c>
      <c r="H1093" s="23" t="s">
        <v>430</v>
      </c>
      <c r="I1093" s="22" t="s">
        <v>1061</v>
      </c>
      <c r="J1093" s="24">
        <v>4800</v>
      </c>
      <c r="K1093" s="188" t="str">
        <f>IFERROR(VLOOKUP(一覧[[#This Row],[品番]],'202211価格改定一覧'!B:J,9,FALSE),"-")</f>
        <v>-</v>
      </c>
      <c r="L1093" s="27" t="s">
        <v>4</v>
      </c>
      <c r="M1093" s="25">
        <v>4994228027726</v>
      </c>
    </row>
    <row r="1094" spans="2:13" s="20" customFormat="1" ht="21.75" customHeight="1">
      <c r="B1094" s="21"/>
      <c r="C1094" s="52">
        <v>5632</v>
      </c>
      <c r="D1094" s="28" t="s">
        <v>2108</v>
      </c>
      <c r="E1094" s="22" t="s">
        <v>1057</v>
      </c>
      <c r="F1094" s="22" t="s">
        <v>429</v>
      </c>
      <c r="G1094" s="23">
        <v>200</v>
      </c>
      <c r="H1094" s="23" t="s">
        <v>215</v>
      </c>
      <c r="I1094" s="22" t="s">
        <v>1077</v>
      </c>
      <c r="J1094" s="24">
        <v>4800</v>
      </c>
      <c r="K1094" s="188" t="str">
        <f>IFERROR(VLOOKUP(一覧[[#This Row],[品番]],'202211価格改定一覧'!B:J,9,FALSE),"-")</f>
        <v>-</v>
      </c>
      <c r="L1094" s="27" t="s">
        <v>4</v>
      </c>
      <c r="M1094" s="25">
        <v>4994228027733</v>
      </c>
    </row>
    <row r="1095" spans="2:13" s="20" customFormat="1" ht="21.75" customHeight="1">
      <c r="B1095" s="21"/>
      <c r="C1095" s="52">
        <v>5633</v>
      </c>
      <c r="D1095" s="28" t="s">
        <v>2108</v>
      </c>
      <c r="E1095" s="22" t="s">
        <v>1071</v>
      </c>
      <c r="F1095" s="22" t="s">
        <v>429</v>
      </c>
      <c r="G1095" s="23">
        <v>200</v>
      </c>
      <c r="H1095" s="23" t="s">
        <v>215</v>
      </c>
      <c r="I1095" s="22" t="s">
        <v>1078</v>
      </c>
      <c r="J1095" s="24">
        <v>4800</v>
      </c>
      <c r="K1095" s="188" t="str">
        <f>IFERROR(VLOOKUP(一覧[[#This Row],[品番]],'202211価格改定一覧'!B:J,9,FALSE),"-")</f>
        <v>-</v>
      </c>
      <c r="L1095" s="27" t="s">
        <v>4</v>
      </c>
      <c r="M1095" s="25">
        <v>4994228027740</v>
      </c>
    </row>
    <row r="1096" spans="2:13" s="20" customFormat="1" ht="21.75" customHeight="1">
      <c r="B1096" s="21"/>
      <c r="C1096" s="52">
        <v>5634</v>
      </c>
      <c r="D1096" s="28" t="s">
        <v>2108</v>
      </c>
      <c r="E1096" s="22" t="s">
        <v>1057</v>
      </c>
      <c r="F1096" s="22" t="s">
        <v>429</v>
      </c>
      <c r="G1096" s="23">
        <v>200</v>
      </c>
      <c r="H1096" s="23" t="s">
        <v>270</v>
      </c>
      <c r="I1096" s="22" t="s">
        <v>1073</v>
      </c>
      <c r="J1096" s="24">
        <v>4800</v>
      </c>
      <c r="K1096" s="188" t="str">
        <f>IFERROR(VLOOKUP(一覧[[#This Row],[品番]],'202211価格改定一覧'!B:J,9,FALSE),"-")</f>
        <v>-</v>
      </c>
      <c r="L1096" s="27" t="s">
        <v>4</v>
      </c>
      <c r="M1096" s="25">
        <v>4994228027757</v>
      </c>
    </row>
    <row r="1097" spans="2:13" s="20" customFormat="1" ht="21.75" customHeight="1">
      <c r="B1097" s="21"/>
      <c r="C1097" s="52">
        <v>5635</v>
      </c>
      <c r="D1097" s="28" t="s">
        <v>2108</v>
      </c>
      <c r="E1097" s="22" t="s">
        <v>1057</v>
      </c>
      <c r="F1097" s="22" t="s">
        <v>429</v>
      </c>
      <c r="G1097" s="23">
        <v>200</v>
      </c>
      <c r="H1097" s="23" t="s">
        <v>430</v>
      </c>
      <c r="I1097" s="22" t="s">
        <v>1079</v>
      </c>
      <c r="J1097" s="24">
        <v>4800</v>
      </c>
      <c r="K1097" s="188" t="str">
        <f>IFERROR(VLOOKUP(一覧[[#This Row],[品番]],'202211価格改定一覧'!B:J,9,FALSE),"-")</f>
        <v>-</v>
      </c>
      <c r="L1097" s="27" t="s">
        <v>4</v>
      </c>
      <c r="M1097" s="25">
        <v>4994228027764</v>
      </c>
    </row>
    <row r="1098" spans="2:13" s="20" customFormat="1" ht="21.75" customHeight="1">
      <c r="B1098" s="21"/>
      <c r="C1098" s="52">
        <v>5636</v>
      </c>
      <c r="D1098" s="28" t="s">
        <v>2108</v>
      </c>
      <c r="E1098" s="22" t="s">
        <v>1071</v>
      </c>
      <c r="F1098" s="22" t="s">
        <v>429</v>
      </c>
      <c r="G1098" s="23">
        <v>200</v>
      </c>
      <c r="H1098" s="23" t="s">
        <v>215</v>
      </c>
      <c r="I1098" s="22" t="s">
        <v>1080</v>
      </c>
      <c r="J1098" s="24">
        <v>4800</v>
      </c>
      <c r="K1098" s="188" t="str">
        <f>IFERROR(VLOOKUP(一覧[[#This Row],[品番]],'202211価格改定一覧'!B:J,9,FALSE),"-")</f>
        <v>-</v>
      </c>
      <c r="L1098" s="27" t="s">
        <v>4</v>
      </c>
      <c r="M1098" s="25">
        <v>3030761400402</v>
      </c>
    </row>
    <row r="1099" spans="2:13" s="20" customFormat="1" ht="21.75" customHeight="1">
      <c r="B1099" s="21"/>
      <c r="C1099" s="52">
        <v>5639</v>
      </c>
      <c r="D1099" s="28" t="s">
        <v>2108</v>
      </c>
      <c r="E1099" s="22" t="s">
        <v>1066</v>
      </c>
      <c r="F1099" s="22" t="s">
        <v>1081</v>
      </c>
      <c r="G1099" s="23" t="s">
        <v>3</v>
      </c>
      <c r="H1099" s="23" t="s">
        <v>225</v>
      </c>
      <c r="I1099" s="22" t="s">
        <v>1082</v>
      </c>
      <c r="J1099" s="24">
        <v>800</v>
      </c>
      <c r="K1099" s="188" t="str">
        <f>IFERROR(VLOOKUP(一覧[[#This Row],[品番]],'202211価格改定一覧'!B:J,9,FALSE),"-")</f>
        <v>-</v>
      </c>
      <c r="L1099" s="27" t="s">
        <v>4</v>
      </c>
      <c r="M1099" s="25">
        <v>3030761900209</v>
      </c>
    </row>
    <row r="1100" spans="2:13" s="20" customFormat="1" ht="21.75" customHeight="1">
      <c r="B1100" s="21"/>
      <c r="C1100" s="52">
        <v>5641</v>
      </c>
      <c r="D1100" s="28" t="s">
        <v>2108</v>
      </c>
      <c r="E1100" s="22" t="s">
        <v>1057</v>
      </c>
      <c r="F1100" s="22" t="s">
        <v>490</v>
      </c>
      <c r="G1100" s="23">
        <v>100</v>
      </c>
      <c r="H1100" s="23" t="s">
        <v>215</v>
      </c>
      <c r="I1100" s="22" t="s">
        <v>1059</v>
      </c>
      <c r="J1100" s="24">
        <v>4200</v>
      </c>
      <c r="K1100" s="188" t="str">
        <f>IFERROR(VLOOKUP(一覧[[#This Row],[品番]],'202211価格改定一覧'!B:J,9,FALSE),"-")</f>
        <v>-</v>
      </c>
      <c r="L1100" s="27" t="s">
        <v>4</v>
      </c>
      <c r="M1100" s="25">
        <v>3030761202006</v>
      </c>
    </row>
    <row r="1101" spans="2:13" s="20" customFormat="1" ht="21.75" customHeight="1">
      <c r="B1101" s="21"/>
      <c r="C1101" s="52">
        <v>5642</v>
      </c>
      <c r="D1101" s="28" t="s">
        <v>2108</v>
      </c>
      <c r="E1101" s="22" t="s">
        <v>1071</v>
      </c>
      <c r="F1101" s="22" t="s">
        <v>491</v>
      </c>
      <c r="G1101" s="23">
        <v>100</v>
      </c>
      <c r="H1101" s="23" t="s">
        <v>270</v>
      </c>
      <c r="I1101" s="22" t="s">
        <v>1069</v>
      </c>
      <c r="J1101" s="24">
        <v>4200</v>
      </c>
      <c r="K1101" s="188" t="str">
        <f>IFERROR(VLOOKUP(一覧[[#This Row],[品番]],'202211価格改定一覧'!B:J,9,FALSE),"-")</f>
        <v>-</v>
      </c>
      <c r="L1101" s="27" t="s">
        <v>4</v>
      </c>
      <c r="M1101" s="25">
        <v>3030761200507</v>
      </c>
    </row>
    <row r="1102" spans="2:13" s="20" customFormat="1" ht="21.75" customHeight="1">
      <c r="B1102" s="21"/>
      <c r="C1102" s="52">
        <v>5643</v>
      </c>
      <c r="D1102" s="28" t="s">
        <v>2108</v>
      </c>
      <c r="E1102" s="22" t="s">
        <v>1057</v>
      </c>
      <c r="F1102" s="22" t="s">
        <v>1083</v>
      </c>
      <c r="G1102" s="23">
        <v>100</v>
      </c>
      <c r="H1102" s="23" t="s">
        <v>215</v>
      </c>
      <c r="I1102" s="22" t="s">
        <v>1062</v>
      </c>
      <c r="J1102" s="24">
        <v>4200</v>
      </c>
      <c r="K1102" s="188" t="str">
        <f>IFERROR(VLOOKUP(一覧[[#This Row],[品番]],'202211価格改定一覧'!B:J,9,FALSE),"-")</f>
        <v>-</v>
      </c>
      <c r="L1102" s="27" t="s">
        <v>4</v>
      </c>
      <c r="M1102" s="25">
        <v>3030761200606</v>
      </c>
    </row>
    <row r="1103" spans="2:13" s="20" customFormat="1" ht="21.75" customHeight="1">
      <c r="B1103" s="21"/>
      <c r="C1103" s="52">
        <v>5644</v>
      </c>
      <c r="D1103" s="28" t="s">
        <v>2108</v>
      </c>
      <c r="E1103" s="22" t="s">
        <v>1084</v>
      </c>
      <c r="F1103" s="22" t="s">
        <v>490</v>
      </c>
      <c r="G1103" s="23">
        <v>100</v>
      </c>
      <c r="H1103" s="23" t="s">
        <v>270</v>
      </c>
      <c r="I1103" s="22" t="s">
        <v>1064</v>
      </c>
      <c r="J1103" s="24">
        <v>4200</v>
      </c>
      <c r="K1103" s="188" t="str">
        <f>IFERROR(VLOOKUP(一覧[[#This Row],[品番]],'202211価格改定一覧'!B:J,9,FALSE),"-")</f>
        <v>-</v>
      </c>
      <c r="L1103" s="27" t="s">
        <v>4</v>
      </c>
      <c r="M1103" s="25">
        <v>3030761200309</v>
      </c>
    </row>
    <row r="1104" spans="2:13" s="20" customFormat="1" ht="21.75" customHeight="1">
      <c r="B1104" s="21"/>
      <c r="C1104" s="52">
        <v>5645</v>
      </c>
      <c r="D1104" s="28" t="s">
        <v>2108</v>
      </c>
      <c r="E1104" s="22" t="s">
        <v>1057</v>
      </c>
      <c r="F1104" s="22" t="s">
        <v>490</v>
      </c>
      <c r="G1104" s="23">
        <v>100</v>
      </c>
      <c r="H1104" s="23" t="s">
        <v>215</v>
      </c>
      <c r="I1104" s="22" t="s">
        <v>1065</v>
      </c>
      <c r="J1104" s="24">
        <v>4200</v>
      </c>
      <c r="K1104" s="188" t="str">
        <f>IFERROR(VLOOKUP(一覧[[#This Row],[品番]],'202211価格改定一覧'!B:J,9,FALSE),"-")</f>
        <v>-</v>
      </c>
      <c r="L1104" s="27" t="s">
        <v>4</v>
      </c>
      <c r="M1104" s="25">
        <v>3030761201801</v>
      </c>
    </row>
    <row r="1105" spans="2:13" s="20" customFormat="1" ht="21.75" customHeight="1">
      <c r="B1105" s="21"/>
      <c r="C1105" s="52">
        <v>5646</v>
      </c>
      <c r="D1105" s="28" t="s">
        <v>2108</v>
      </c>
      <c r="E1105" s="22" t="s">
        <v>1066</v>
      </c>
      <c r="F1105" s="22" t="s">
        <v>1085</v>
      </c>
      <c r="G1105" s="23">
        <v>100</v>
      </c>
      <c r="H1105" s="23" t="s">
        <v>211</v>
      </c>
      <c r="I1105" s="22" t="s">
        <v>1067</v>
      </c>
      <c r="J1105" s="24">
        <v>4200</v>
      </c>
      <c r="K1105" s="188" t="str">
        <f>IFERROR(VLOOKUP(一覧[[#This Row],[品番]],'202211価格改定一覧'!B:J,9,FALSE),"-")</f>
        <v>-</v>
      </c>
      <c r="L1105" s="27" t="s">
        <v>4</v>
      </c>
      <c r="M1105" s="25">
        <v>3030761200903</v>
      </c>
    </row>
    <row r="1106" spans="2:13" s="20" customFormat="1" ht="21.75" customHeight="1">
      <c r="B1106" s="21"/>
      <c r="C1106" s="52">
        <v>5647</v>
      </c>
      <c r="D1106" s="28" t="s">
        <v>2108</v>
      </c>
      <c r="E1106" s="22" t="s">
        <v>1057</v>
      </c>
      <c r="F1106" s="22" t="s">
        <v>490</v>
      </c>
      <c r="G1106" s="23">
        <v>100</v>
      </c>
      <c r="H1106" s="23" t="s">
        <v>215</v>
      </c>
      <c r="I1106" s="22" t="s">
        <v>1068</v>
      </c>
      <c r="J1106" s="24">
        <v>4200</v>
      </c>
      <c r="K1106" s="188" t="str">
        <f>IFERROR(VLOOKUP(一覧[[#This Row],[品番]],'202211価格改定一覧'!B:J,9,FALSE),"-")</f>
        <v>-</v>
      </c>
      <c r="L1106" s="27" t="s">
        <v>4</v>
      </c>
      <c r="M1106" s="25">
        <v>3030761200408</v>
      </c>
    </row>
    <row r="1107" spans="2:13" s="20" customFormat="1" ht="21.75" customHeight="1">
      <c r="B1107" s="21"/>
      <c r="C1107" s="52">
        <v>5681</v>
      </c>
      <c r="D1107" s="28" t="s">
        <v>2108</v>
      </c>
      <c r="E1107" s="22" t="s">
        <v>1057</v>
      </c>
      <c r="F1107" s="22" t="s">
        <v>1989</v>
      </c>
      <c r="G1107" s="23">
        <v>180</v>
      </c>
      <c r="H1107" s="23" t="s">
        <v>1058</v>
      </c>
      <c r="I1107" s="22" t="s">
        <v>1059</v>
      </c>
      <c r="J1107" s="24">
        <v>4200</v>
      </c>
      <c r="K1107" s="188" t="str">
        <f>IFERROR(VLOOKUP(一覧[[#This Row],[品番]],'202211価格改定一覧'!B:J,9,FALSE),"-")</f>
        <v>-</v>
      </c>
      <c r="L1107" s="27" t="s">
        <v>4</v>
      </c>
      <c r="M1107" s="25">
        <v>3030761102009</v>
      </c>
    </row>
    <row r="1108" spans="2:13" s="20" customFormat="1" ht="21.75" customHeight="1">
      <c r="B1108" s="14" t="s">
        <v>2050</v>
      </c>
      <c r="C1108" s="52">
        <v>5682</v>
      </c>
      <c r="D1108" s="28" t="s">
        <v>2108</v>
      </c>
      <c r="E1108" s="22" t="s">
        <v>1057</v>
      </c>
      <c r="F1108" s="22" t="s">
        <v>1989</v>
      </c>
      <c r="G1108" s="23">
        <v>180</v>
      </c>
      <c r="H1108" s="23" t="s">
        <v>1060</v>
      </c>
      <c r="I1108" s="22" t="s">
        <v>1061</v>
      </c>
      <c r="J1108" s="24">
        <v>4200</v>
      </c>
      <c r="K1108" s="188" t="str">
        <f>IFERROR(VLOOKUP(一覧[[#This Row],[品番]],'202211価格改定一覧'!B:J,9,FALSE),"-")</f>
        <v>-</v>
      </c>
      <c r="L1108" s="27" t="s">
        <v>4</v>
      </c>
      <c r="M1108" s="25">
        <v>3030761100500</v>
      </c>
    </row>
    <row r="1109" spans="2:13" s="20" customFormat="1" ht="21.75" customHeight="1">
      <c r="B1109" s="21"/>
      <c r="C1109" s="52">
        <v>5683</v>
      </c>
      <c r="D1109" s="28" t="s">
        <v>2108</v>
      </c>
      <c r="E1109" s="22" t="s">
        <v>1057</v>
      </c>
      <c r="F1109" s="22" t="s">
        <v>1989</v>
      </c>
      <c r="G1109" s="23">
        <v>180</v>
      </c>
      <c r="H1109" s="23" t="s">
        <v>1058</v>
      </c>
      <c r="I1109" s="22" t="s">
        <v>1062</v>
      </c>
      <c r="J1109" s="24">
        <v>4200</v>
      </c>
      <c r="K1109" s="188" t="str">
        <f>IFERROR(VLOOKUP(一覧[[#This Row],[品番]],'202211価格改定一覧'!B:J,9,FALSE),"-")</f>
        <v>-</v>
      </c>
      <c r="L1109" s="27" t="s">
        <v>4</v>
      </c>
      <c r="M1109" s="25">
        <v>3030761100609</v>
      </c>
    </row>
    <row r="1110" spans="2:13" s="20" customFormat="1" ht="21.75" customHeight="1">
      <c r="B1110" s="21"/>
      <c r="C1110" s="52">
        <v>5684</v>
      </c>
      <c r="D1110" s="28" t="s">
        <v>2108</v>
      </c>
      <c r="E1110" s="22" t="s">
        <v>1063</v>
      </c>
      <c r="F1110" s="22" t="s">
        <v>1989</v>
      </c>
      <c r="G1110" s="23">
        <v>180</v>
      </c>
      <c r="H1110" s="23" t="s">
        <v>196</v>
      </c>
      <c r="I1110" s="22" t="s">
        <v>1064</v>
      </c>
      <c r="J1110" s="24">
        <v>4200</v>
      </c>
      <c r="K1110" s="188" t="str">
        <f>IFERROR(VLOOKUP(一覧[[#This Row],[品番]],'202211価格改定一覧'!B:J,9,FALSE),"-")</f>
        <v>-</v>
      </c>
      <c r="L1110" s="27" t="s">
        <v>4</v>
      </c>
      <c r="M1110" s="25">
        <v>3030761101302</v>
      </c>
    </row>
    <row r="1111" spans="2:13" s="20" customFormat="1" ht="21.75" customHeight="1">
      <c r="B1111" s="21"/>
      <c r="C1111" s="52">
        <v>5685</v>
      </c>
      <c r="D1111" s="28" t="s">
        <v>2108</v>
      </c>
      <c r="E1111" s="22" t="s">
        <v>1057</v>
      </c>
      <c r="F1111" s="22" t="s">
        <v>1989</v>
      </c>
      <c r="G1111" s="23">
        <v>180</v>
      </c>
      <c r="H1111" s="23" t="s">
        <v>281</v>
      </c>
      <c r="I1111" s="22" t="s">
        <v>1065</v>
      </c>
      <c r="J1111" s="24">
        <v>4200</v>
      </c>
      <c r="K1111" s="188" t="str">
        <f>IFERROR(VLOOKUP(一覧[[#This Row],[品番]],'202211価格改定一覧'!B:J,9,FALSE),"-")</f>
        <v>-</v>
      </c>
      <c r="L1111" s="27" t="s">
        <v>4</v>
      </c>
      <c r="M1111" s="25">
        <v>3030761101804</v>
      </c>
    </row>
    <row r="1112" spans="2:13" s="20" customFormat="1" ht="21.75" customHeight="1">
      <c r="B1112" s="21"/>
      <c r="C1112" s="52">
        <v>5686</v>
      </c>
      <c r="D1112" s="28" t="s">
        <v>2108</v>
      </c>
      <c r="E1112" s="22" t="s">
        <v>1066</v>
      </c>
      <c r="F1112" s="22" t="s">
        <v>1989</v>
      </c>
      <c r="G1112" s="23">
        <v>180</v>
      </c>
      <c r="H1112" s="23" t="s">
        <v>196</v>
      </c>
      <c r="I1112" s="22" t="s">
        <v>1067</v>
      </c>
      <c r="J1112" s="24">
        <v>4200</v>
      </c>
      <c r="K1112" s="188" t="str">
        <f>IFERROR(VLOOKUP(一覧[[#This Row],[品番]],'202211価格改定一覧'!B:J,9,FALSE),"-")</f>
        <v>-</v>
      </c>
      <c r="L1112" s="27" t="s">
        <v>4</v>
      </c>
      <c r="M1112" s="25">
        <v>3030761100906</v>
      </c>
    </row>
    <row r="1113" spans="2:13" s="20" customFormat="1" ht="21.75" customHeight="1">
      <c r="B1113" s="21"/>
      <c r="C1113" s="52">
        <v>5687</v>
      </c>
      <c r="D1113" s="28" t="s">
        <v>2108</v>
      </c>
      <c r="E1113" s="22" t="s">
        <v>1057</v>
      </c>
      <c r="F1113" s="22" t="s">
        <v>1989</v>
      </c>
      <c r="G1113" s="23">
        <v>180</v>
      </c>
      <c r="H1113" s="23" t="s">
        <v>196</v>
      </c>
      <c r="I1113" s="22" t="s">
        <v>1068</v>
      </c>
      <c r="J1113" s="24">
        <v>4200</v>
      </c>
      <c r="K1113" s="188" t="str">
        <f>IFERROR(VLOOKUP(一覧[[#This Row],[品番]],'202211価格改定一覧'!B:J,9,FALSE),"-")</f>
        <v>-</v>
      </c>
      <c r="L1113" s="27" t="s">
        <v>4</v>
      </c>
      <c r="M1113" s="25">
        <v>3030761100401</v>
      </c>
    </row>
    <row r="1114" spans="2:13" s="20" customFormat="1" ht="21.75" customHeight="1">
      <c r="B1114" s="14"/>
      <c r="C1114" s="52">
        <v>5731</v>
      </c>
      <c r="D1114" s="28" t="s">
        <v>2108</v>
      </c>
      <c r="E1114" s="22" t="s">
        <v>1086</v>
      </c>
      <c r="F1114" s="22" t="s">
        <v>1087</v>
      </c>
      <c r="G1114" s="23">
        <v>90</v>
      </c>
      <c r="H1114" s="23" t="s">
        <v>196</v>
      </c>
      <c r="I1114" s="22" t="s">
        <v>1088</v>
      </c>
      <c r="J1114" s="24">
        <v>2400</v>
      </c>
      <c r="K1114" s="188" t="str">
        <f>IFERROR(VLOOKUP(一覧[[#This Row],[品番]],'202211価格改定一覧'!B:J,9,FALSE),"-")</f>
        <v>-</v>
      </c>
      <c r="L1114" s="27" t="s">
        <v>4</v>
      </c>
      <c r="M1114" s="86">
        <v>4994228030214</v>
      </c>
    </row>
    <row r="1115" spans="2:13" s="20" customFormat="1" ht="21.75" customHeight="1">
      <c r="B1115" s="14"/>
      <c r="C1115" s="52">
        <v>5732</v>
      </c>
      <c r="D1115" s="28" t="s">
        <v>2108</v>
      </c>
      <c r="E1115" s="22" t="s">
        <v>1086</v>
      </c>
      <c r="F1115" s="22" t="s">
        <v>1089</v>
      </c>
      <c r="G1115" s="23">
        <v>90</v>
      </c>
      <c r="H1115" s="23" t="s">
        <v>1060</v>
      </c>
      <c r="I1115" s="22" t="s">
        <v>1090</v>
      </c>
      <c r="J1115" s="24">
        <v>2400</v>
      </c>
      <c r="K1115" s="188" t="str">
        <f>IFERROR(VLOOKUP(一覧[[#This Row],[品番]],'202211価格改定一覧'!B:J,9,FALSE),"-")</f>
        <v>-</v>
      </c>
      <c r="L1115" s="27" t="s">
        <v>4</v>
      </c>
      <c r="M1115" s="86">
        <v>4994228030221</v>
      </c>
    </row>
    <row r="1116" spans="2:13" s="20" customFormat="1" ht="21.75" customHeight="1">
      <c r="B1116" s="14"/>
      <c r="C1116" s="52">
        <v>5733</v>
      </c>
      <c r="D1116" s="28" t="s">
        <v>2108</v>
      </c>
      <c r="E1116" s="22" t="s">
        <v>1086</v>
      </c>
      <c r="F1116" s="22" t="s">
        <v>1087</v>
      </c>
      <c r="G1116" s="23">
        <v>90</v>
      </c>
      <c r="H1116" s="23" t="s">
        <v>1060</v>
      </c>
      <c r="I1116" s="22" t="s">
        <v>1091</v>
      </c>
      <c r="J1116" s="24">
        <v>2400</v>
      </c>
      <c r="K1116" s="188" t="str">
        <f>IFERROR(VLOOKUP(一覧[[#This Row],[品番]],'202211価格改定一覧'!B:J,9,FALSE),"-")</f>
        <v>-</v>
      </c>
      <c r="L1116" s="27" t="s">
        <v>4</v>
      </c>
      <c r="M1116" s="86">
        <v>4994228030238</v>
      </c>
    </row>
    <row r="1117" spans="2:13" s="20" customFormat="1" ht="21.75" customHeight="1">
      <c r="B1117" s="14"/>
      <c r="C1117" s="52">
        <v>5734</v>
      </c>
      <c r="D1117" s="28" t="s">
        <v>2108</v>
      </c>
      <c r="E1117" s="22" t="s">
        <v>1092</v>
      </c>
      <c r="F1117" s="22" t="s">
        <v>1087</v>
      </c>
      <c r="G1117" s="23">
        <v>90</v>
      </c>
      <c r="H1117" s="23" t="s">
        <v>1093</v>
      </c>
      <c r="I1117" s="22" t="s">
        <v>1094</v>
      </c>
      <c r="J1117" s="24">
        <v>2400</v>
      </c>
      <c r="K1117" s="188" t="str">
        <f>IFERROR(VLOOKUP(一覧[[#This Row],[品番]],'202211価格改定一覧'!B:J,9,FALSE),"-")</f>
        <v>-</v>
      </c>
      <c r="L1117" s="27" t="s">
        <v>4</v>
      </c>
      <c r="M1117" s="86">
        <v>4994228030245</v>
      </c>
    </row>
    <row r="1118" spans="2:13" s="20" customFormat="1" ht="21.75" customHeight="1">
      <c r="B1118" s="14"/>
      <c r="C1118" s="52">
        <v>5735</v>
      </c>
      <c r="D1118" s="28" t="s">
        <v>2108</v>
      </c>
      <c r="E1118" s="22" t="s">
        <v>1086</v>
      </c>
      <c r="F1118" s="22" t="s">
        <v>1087</v>
      </c>
      <c r="G1118" s="23">
        <v>90</v>
      </c>
      <c r="H1118" s="23" t="s">
        <v>196</v>
      </c>
      <c r="I1118" s="22" t="s">
        <v>1065</v>
      </c>
      <c r="J1118" s="24">
        <v>2400</v>
      </c>
      <c r="K1118" s="188" t="str">
        <f>IFERROR(VLOOKUP(一覧[[#This Row],[品番]],'202211価格改定一覧'!B:J,9,FALSE),"-")</f>
        <v>-</v>
      </c>
      <c r="L1118" s="27" t="s">
        <v>4</v>
      </c>
      <c r="M1118" s="86">
        <v>4994228030252</v>
      </c>
    </row>
    <row r="1119" spans="2:13" s="20" customFormat="1" ht="21.75" customHeight="1">
      <c r="B1119" s="14"/>
      <c r="C1119" s="52">
        <v>5736</v>
      </c>
      <c r="D1119" s="28" t="s">
        <v>2108</v>
      </c>
      <c r="E1119" s="22" t="s">
        <v>1086</v>
      </c>
      <c r="F1119" s="22" t="s">
        <v>1087</v>
      </c>
      <c r="G1119" s="23">
        <v>90</v>
      </c>
      <c r="H1119" s="23" t="s">
        <v>196</v>
      </c>
      <c r="I1119" s="22" t="s">
        <v>1095</v>
      </c>
      <c r="J1119" s="24">
        <v>2400</v>
      </c>
      <c r="K1119" s="188" t="str">
        <f>IFERROR(VLOOKUP(一覧[[#This Row],[品番]],'202211価格改定一覧'!B:J,9,FALSE),"-")</f>
        <v>-</v>
      </c>
      <c r="L1119" s="27" t="s">
        <v>4</v>
      </c>
      <c r="M1119" s="86">
        <v>4994228030269</v>
      </c>
    </row>
    <row r="1120" spans="2:13" s="20" customFormat="1" ht="21.75" customHeight="1">
      <c r="B1120" s="14"/>
      <c r="C1120" s="52">
        <v>5737</v>
      </c>
      <c r="D1120" s="28" t="s">
        <v>2108</v>
      </c>
      <c r="E1120" s="22" t="s">
        <v>1086</v>
      </c>
      <c r="F1120" s="22" t="s">
        <v>1087</v>
      </c>
      <c r="G1120" s="23">
        <v>90</v>
      </c>
      <c r="H1120" s="23" t="s">
        <v>196</v>
      </c>
      <c r="I1120" s="22" t="s">
        <v>1096</v>
      </c>
      <c r="J1120" s="24">
        <v>2400</v>
      </c>
      <c r="K1120" s="188" t="str">
        <f>IFERROR(VLOOKUP(一覧[[#This Row],[品番]],'202211価格改定一覧'!B:J,9,FALSE),"-")</f>
        <v>-</v>
      </c>
      <c r="L1120" s="27" t="s">
        <v>4</v>
      </c>
      <c r="M1120" s="86">
        <v>4994228030276</v>
      </c>
    </row>
    <row r="1121" spans="2:13" s="20" customFormat="1" ht="21.75" customHeight="1">
      <c r="B1121" s="14"/>
      <c r="C1121" s="52">
        <v>5761</v>
      </c>
      <c r="D1121" s="28" t="s">
        <v>2218</v>
      </c>
      <c r="E1121" s="22"/>
      <c r="F1121" s="22" t="s">
        <v>545</v>
      </c>
      <c r="G1121" s="23">
        <v>5</v>
      </c>
      <c r="H1121" s="23" t="s">
        <v>2219</v>
      </c>
      <c r="I1121" s="22" t="s">
        <v>2227</v>
      </c>
      <c r="J1121" s="24">
        <v>2400</v>
      </c>
      <c r="K1121" s="188" t="str">
        <f>IFERROR(VLOOKUP(一覧[[#This Row],[品番]],'202211価格改定一覧'!B:J,9,FALSE),"-")</f>
        <v>-</v>
      </c>
      <c r="L1121" s="27" t="s">
        <v>2241</v>
      </c>
      <c r="M1121" s="113">
        <v>3518648835559</v>
      </c>
    </row>
    <row r="1122" spans="2:13" s="20" customFormat="1" ht="21.75" customHeight="1">
      <c r="B1122" s="14"/>
      <c r="C1122" s="52">
        <v>5762</v>
      </c>
      <c r="D1122" s="28" t="s">
        <v>2218</v>
      </c>
      <c r="E1122" s="22"/>
      <c r="F1122" s="22" t="s">
        <v>545</v>
      </c>
      <c r="G1122" s="23">
        <v>5</v>
      </c>
      <c r="H1122" s="23" t="s">
        <v>2219</v>
      </c>
      <c r="I1122" s="22" t="s">
        <v>2220</v>
      </c>
      <c r="J1122" s="24">
        <v>2500</v>
      </c>
      <c r="K1122" s="188" t="str">
        <f>IFERROR(VLOOKUP(一覧[[#This Row],[品番]],'202211価格改定一覧'!B:J,9,FALSE),"-")</f>
        <v>-</v>
      </c>
      <c r="L1122" s="27" t="s">
        <v>2245</v>
      </c>
      <c r="M1122" s="113">
        <v>3518648835269</v>
      </c>
    </row>
    <row r="1123" spans="2:13" s="20" customFormat="1" ht="21.75" customHeight="1">
      <c r="B1123" s="14"/>
      <c r="C1123" s="52">
        <v>5763</v>
      </c>
      <c r="D1123" s="28" t="s">
        <v>2218</v>
      </c>
      <c r="E1123" s="22"/>
      <c r="F1123" s="22" t="s">
        <v>545</v>
      </c>
      <c r="G1123" s="23">
        <v>10</v>
      </c>
      <c r="H1123" s="23" t="s">
        <v>2219</v>
      </c>
      <c r="I1123" s="22" t="s">
        <v>2221</v>
      </c>
      <c r="J1123" s="24">
        <v>2300</v>
      </c>
      <c r="K1123" s="188" t="str">
        <f>IFERROR(VLOOKUP(一覧[[#This Row],[品番]],'202211価格改定一覧'!B:J,9,FALSE),"-")</f>
        <v>-</v>
      </c>
      <c r="L1123" s="27" t="s">
        <v>2246</v>
      </c>
      <c r="M1123" s="113">
        <v>3518648835412</v>
      </c>
    </row>
    <row r="1124" spans="2:13" s="20" customFormat="1" ht="21.75" customHeight="1">
      <c r="B1124" s="14"/>
      <c r="C1124" s="52">
        <v>5764</v>
      </c>
      <c r="D1124" s="28" t="s">
        <v>2218</v>
      </c>
      <c r="E1124" s="22"/>
      <c r="F1124" s="22" t="s">
        <v>545</v>
      </c>
      <c r="G1124" s="23">
        <v>10</v>
      </c>
      <c r="H1124" s="23" t="s">
        <v>2219</v>
      </c>
      <c r="I1124" s="22" t="s">
        <v>2222</v>
      </c>
      <c r="J1124" s="24">
        <v>1800</v>
      </c>
      <c r="K1124" s="188" t="str">
        <f>IFERROR(VLOOKUP(一覧[[#This Row],[品番]],'202211価格改定一覧'!B:J,9,FALSE),"-")</f>
        <v>-</v>
      </c>
      <c r="L1124" s="27" t="s">
        <v>2247</v>
      </c>
      <c r="M1124" s="113">
        <v>3518648835191</v>
      </c>
    </row>
    <row r="1125" spans="2:13" s="20" customFormat="1" ht="21.75" customHeight="1">
      <c r="B1125" s="14"/>
      <c r="C1125" s="52">
        <v>5765</v>
      </c>
      <c r="D1125" s="28" t="s">
        <v>2218</v>
      </c>
      <c r="E1125" s="22"/>
      <c r="F1125" s="22" t="s">
        <v>545</v>
      </c>
      <c r="G1125" s="23">
        <v>10</v>
      </c>
      <c r="H1125" s="23" t="s">
        <v>2219</v>
      </c>
      <c r="I1125" s="22" t="s">
        <v>2223</v>
      </c>
      <c r="J1125" s="24">
        <v>2200</v>
      </c>
      <c r="K1125" s="188" t="str">
        <f>IFERROR(VLOOKUP(一覧[[#This Row],[品番]],'202211価格改定一覧'!B:J,9,FALSE),"-")</f>
        <v>-</v>
      </c>
      <c r="L1125" s="27" t="s">
        <v>2248</v>
      </c>
      <c r="M1125" s="113">
        <v>3518648835382</v>
      </c>
    </row>
    <row r="1126" spans="2:13" s="20" customFormat="1" ht="21.75" customHeight="1">
      <c r="B1126" s="14"/>
      <c r="C1126" s="52">
        <v>5766</v>
      </c>
      <c r="D1126" s="28" t="s">
        <v>2218</v>
      </c>
      <c r="E1126" s="22"/>
      <c r="F1126" s="22" t="s">
        <v>545</v>
      </c>
      <c r="G1126" s="23">
        <v>10</v>
      </c>
      <c r="H1126" s="23" t="s">
        <v>2219</v>
      </c>
      <c r="I1126" s="22" t="s">
        <v>2224</v>
      </c>
      <c r="J1126" s="24">
        <v>2600</v>
      </c>
      <c r="K1126" s="188" t="str">
        <f>IFERROR(VLOOKUP(一覧[[#This Row],[品番]],'202211価格改定一覧'!B:J,9,FALSE),"-")</f>
        <v>-</v>
      </c>
      <c r="L1126" s="27" t="s">
        <v>2249</v>
      </c>
      <c r="M1126" s="113">
        <v>3518648835092</v>
      </c>
    </row>
    <row r="1127" spans="2:13" s="20" customFormat="1" ht="22.5" customHeight="1">
      <c r="B1127" s="14"/>
      <c r="C1127" s="52">
        <v>5767</v>
      </c>
      <c r="D1127" s="28" t="s">
        <v>2218</v>
      </c>
      <c r="E1127" s="22"/>
      <c r="F1127" s="22" t="s">
        <v>545</v>
      </c>
      <c r="G1127" s="23">
        <v>10</v>
      </c>
      <c r="H1127" s="23" t="s">
        <v>2219</v>
      </c>
      <c r="I1127" s="22" t="s">
        <v>410</v>
      </c>
      <c r="J1127" s="24">
        <v>2500</v>
      </c>
      <c r="K1127" s="188" t="str">
        <f>IFERROR(VLOOKUP(一覧[[#This Row],[品番]],'202211価格改定一覧'!B:J,9,FALSE),"-")</f>
        <v>-</v>
      </c>
      <c r="L1127" s="27" t="s">
        <v>2242</v>
      </c>
      <c r="M1127" s="113">
        <v>3518648835542</v>
      </c>
    </row>
    <row r="1128" spans="2:13" s="20" customFormat="1" ht="21" customHeight="1">
      <c r="B1128" s="14"/>
      <c r="C1128" s="52">
        <v>5768</v>
      </c>
      <c r="D1128" s="28" t="s">
        <v>2218</v>
      </c>
      <c r="E1128" s="22"/>
      <c r="F1128" s="22" t="s">
        <v>545</v>
      </c>
      <c r="G1128" s="23">
        <v>10</v>
      </c>
      <c r="H1128" s="23" t="s">
        <v>2219</v>
      </c>
      <c r="I1128" s="22" t="s">
        <v>2225</v>
      </c>
      <c r="J1128" s="24">
        <v>2900</v>
      </c>
      <c r="K1128" s="188" t="str">
        <f>IFERROR(VLOOKUP(一覧[[#This Row],[品番]],'202211価格改定一覧'!B:J,9,FALSE),"-")</f>
        <v>-</v>
      </c>
      <c r="L1128" s="27" t="s">
        <v>2250</v>
      </c>
      <c r="M1128" s="113">
        <v>3518648835375</v>
      </c>
    </row>
    <row r="1129" spans="2:13" s="20" customFormat="1" ht="21" customHeight="1">
      <c r="B1129" s="14"/>
      <c r="C1129" s="52">
        <v>5769</v>
      </c>
      <c r="D1129" s="28" t="s">
        <v>2218</v>
      </c>
      <c r="E1129" s="22"/>
      <c r="F1129" s="22" t="s">
        <v>545</v>
      </c>
      <c r="G1129" s="23">
        <v>10</v>
      </c>
      <c r="H1129" s="23" t="s">
        <v>2219</v>
      </c>
      <c r="I1129" s="22" t="s">
        <v>2228</v>
      </c>
      <c r="J1129" s="24">
        <v>2300</v>
      </c>
      <c r="K1129" s="188" t="str">
        <f>IFERROR(VLOOKUP(一覧[[#This Row],[品番]],'202211価格改定一覧'!B:J,9,FALSE),"-")</f>
        <v>-</v>
      </c>
      <c r="L1129" s="27" t="s">
        <v>2243</v>
      </c>
      <c r="M1129" s="113">
        <v>3518648833234</v>
      </c>
    </row>
    <row r="1130" spans="2:13" s="20" customFormat="1" ht="21" customHeight="1">
      <c r="B1130" s="14"/>
      <c r="C1130" s="52">
        <v>5770</v>
      </c>
      <c r="D1130" s="28" t="s">
        <v>2218</v>
      </c>
      <c r="E1130" s="22"/>
      <c r="F1130" s="22" t="s">
        <v>545</v>
      </c>
      <c r="G1130" s="23">
        <v>10</v>
      </c>
      <c r="H1130" s="23" t="s">
        <v>2219</v>
      </c>
      <c r="I1130" s="22" t="s">
        <v>2229</v>
      </c>
      <c r="J1130" s="24">
        <v>3200</v>
      </c>
      <c r="K1130" s="188" t="str">
        <f>IFERROR(VLOOKUP(一覧[[#This Row],[品番]],'202211価格改定一覧'!B:J,9,FALSE),"-")</f>
        <v>-</v>
      </c>
      <c r="L1130" s="27" t="s">
        <v>4</v>
      </c>
      <c r="M1130" s="114">
        <v>3518648835313</v>
      </c>
    </row>
    <row r="1131" spans="2:13" s="20" customFormat="1" ht="21" customHeight="1">
      <c r="B1131" s="14"/>
      <c r="C1131" s="52">
        <v>5771</v>
      </c>
      <c r="D1131" s="28" t="s">
        <v>2218</v>
      </c>
      <c r="E1131" s="22"/>
      <c r="F1131" s="22" t="s">
        <v>545</v>
      </c>
      <c r="G1131" s="23">
        <v>10</v>
      </c>
      <c r="H1131" s="23" t="s">
        <v>2219</v>
      </c>
      <c r="I1131" s="22" t="s">
        <v>2226</v>
      </c>
      <c r="J1131" s="24">
        <v>2500</v>
      </c>
      <c r="K1131" s="188" t="str">
        <f>IFERROR(VLOOKUP(一覧[[#This Row],[品番]],'202211価格改定一覧'!B:J,9,FALSE),"-")</f>
        <v>-</v>
      </c>
      <c r="L1131" s="27" t="s">
        <v>2244</v>
      </c>
      <c r="M1131" s="86">
        <v>3518648835184</v>
      </c>
    </row>
    <row r="1132" spans="2:13" s="20" customFormat="1" ht="21" customHeight="1">
      <c r="B1132" s="14"/>
      <c r="C1132" s="52">
        <v>5772</v>
      </c>
      <c r="D1132" s="28" t="s">
        <v>2218</v>
      </c>
      <c r="E1132" s="22"/>
      <c r="F1132" s="22" t="s">
        <v>545</v>
      </c>
      <c r="G1132" s="23">
        <v>10</v>
      </c>
      <c r="H1132" s="23" t="s">
        <v>2219</v>
      </c>
      <c r="I1132" s="22" t="s">
        <v>2230</v>
      </c>
      <c r="J1132" s="24">
        <v>2400</v>
      </c>
      <c r="K1132" s="188" t="str">
        <f>IFERROR(VLOOKUP(一覧[[#This Row],[品番]],'202211価格改定一覧'!B:J,9,FALSE),"-")</f>
        <v>-</v>
      </c>
      <c r="L1132" s="27" t="s">
        <v>2251</v>
      </c>
      <c r="M1132" s="86">
        <v>3518648835467</v>
      </c>
    </row>
    <row r="1133" spans="2:13" s="20" customFormat="1" ht="21" customHeight="1">
      <c r="B1133" s="14"/>
      <c r="C1133" s="52">
        <v>5781</v>
      </c>
      <c r="D1133" s="28" t="s">
        <v>2218</v>
      </c>
      <c r="E1133" s="22"/>
      <c r="F1133" s="22" t="s">
        <v>2231</v>
      </c>
      <c r="G1133" s="23">
        <v>30</v>
      </c>
      <c r="H1133" s="23" t="s">
        <v>2219</v>
      </c>
      <c r="I1133" s="22" t="s">
        <v>2232</v>
      </c>
      <c r="J1133" s="24">
        <v>4000</v>
      </c>
      <c r="K1133" s="188" t="str">
        <f>IFERROR(VLOOKUP(一覧[[#This Row],[品番]],'202211価格改定一覧'!B:J,9,FALSE),"-")</f>
        <v>-</v>
      </c>
      <c r="L1133" s="27" t="s">
        <v>4</v>
      </c>
      <c r="M1133" s="86">
        <v>3518648834859</v>
      </c>
    </row>
    <row r="1134" spans="2:13" s="20" customFormat="1" ht="21" customHeight="1">
      <c r="B1134" s="14"/>
      <c r="C1134" s="52">
        <v>5782</v>
      </c>
      <c r="D1134" s="28" t="s">
        <v>2218</v>
      </c>
      <c r="E1134" s="22"/>
      <c r="F1134" s="22" t="s">
        <v>2231</v>
      </c>
      <c r="G1134" s="23">
        <v>30</v>
      </c>
      <c r="H1134" s="23" t="s">
        <v>2219</v>
      </c>
      <c r="I1134" s="22" t="s">
        <v>2233</v>
      </c>
      <c r="J1134" s="24">
        <v>4000</v>
      </c>
      <c r="K1134" s="188" t="str">
        <f>IFERROR(VLOOKUP(一覧[[#This Row],[品番]],'202211価格改定一覧'!B:J,9,FALSE),"-")</f>
        <v>-</v>
      </c>
      <c r="L1134" s="27" t="s">
        <v>4</v>
      </c>
      <c r="M1134" s="86">
        <v>3518648834835</v>
      </c>
    </row>
    <row r="1135" spans="2:13" s="20" customFormat="1" ht="21" customHeight="1">
      <c r="B1135" s="14"/>
      <c r="C1135" s="52">
        <v>5783</v>
      </c>
      <c r="D1135" s="28" t="s">
        <v>2218</v>
      </c>
      <c r="E1135" s="22"/>
      <c r="F1135" s="22" t="s">
        <v>2231</v>
      </c>
      <c r="G1135" s="23">
        <v>30</v>
      </c>
      <c r="H1135" s="23" t="s">
        <v>2219</v>
      </c>
      <c r="I1135" s="22" t="s">
        <v>2234</v>
      </c>
      <c r="J1135" s="24">
        <v>4000</v>
      </c>
      <c r="K1135" s="188" t="str">
        <f>IFERROR(VLOOKUP(一覧[[#This Row],[品番]],'202211価格改定一覧'!B:J,9,FALSE),"-")</f>
        <v>-</v>
      </c>
      <c r="L1135" s="27" t="s">
        <v>4</v>
      </c>
      <c r="M1135" s="86">
        <v>3518648834866</v>
      </c>
    </row>
    <row r="1136" spans="2:13" s="20" customFormat="1" ht="21" customHeight="1">
      <c r="B1136" s="14"/>
      <c r="C1136" s="52">
        <v>5784</v>
      </c>
      <c r="D1136" s="28" t="s">
        <v>2218</v>
      </c>
      <c r="E1136" s="22"/>
      <c r="F1136" s="22" t="s">
        <v>2231</v>
      </c>
      <c r="G1136" s="23">
        <v>30</v>
      </c>
      <c r="H1136" s="23" t="s">
        <v>2219</v>
      </c>
      <c r="I1136" s="22" t="s">
        <v>2235</v>
      </c>
      <c r="J1136" s="24">
        <v>4000</v>
      </c>
      <c r="K1136" s="188" t="str">
        <f>IFERROR(VLOOKUP(一覧[[#This Row],[品番]],'202211価格改定一覧'!B:J,9,FALSE),"-")</f>
        <v>-</v>
      </c>
      <c r="L1136" s="27" t="s">
        <v>4</v>
      </c>
      <c r="M1136" s="86">
        <v>3518648834576</v>
      </c>
    </row>
    <row r="1137" spans="2:13" s="20" customFormat="1" ht="21" customHeight="1">
      <c r="B1137" s="14"/>
      <c r="C1137" s="52">
        <v>5785</v>
      </c>
      <c r="D1137" s="28" t="s">
        <v>2218</v>
      </c>
      <c r="E1137" s="22"/>
      <c r="F1137" s="22" t="s">
        <v>2231</v>
      </c>
      <c r="G1137" s="23">
        <v>30</v>
      </c>
      <c r="H1137" s="23" t="s">
        <v>2219</v>
      </c>
      <c r="I1137" s="22" t="s">
        <v>2236</v>
      </c>
      <c r="J1137" s="24">
        <v>4000</v>
      </c>
      <c r="K1137" s="188" t="str">
        <f>IFERROR(VLOOKUP(一覧[[#This Row],[品番]],'202211価格改定一覧'!B:J,9,FALSE),"-")</f>
        <v>-</v>
      </c>
      <c r="L1137" s="27" t="s">
        <v>4</v>
      </c>
      <c r="M1137" s="86">
        <v>3518648834743</v>
      </c>
    </row>
    <row r="1138" spans="2:13" s="20" customFormat="1" ht="21" customHeight="1">
      <c r="B1138" s="14"/>
      <c r="C1138" s="52">
        <v>5786</v>
      </c>
      <c r="D1138" s="28" t="s">
        <v>2218</v>
      </c>
      <c r="E1138" s="22"/>
      <c r="F1138" s="22" t="s">
        <v>2231</v>
      </c>
      <c r="G1138" s="23">
        <v>30</v>
      </c>
      <c r="H1138" s="23" t="s">
        <v>2219</v>
      </c>
      <c r="I1138" s="22" t="s">
        <v>2237</v>
      </c>
      <c r="J1138" s="24">
        <v>4000</v>
      </c>
      <c r="K1138" s="188" t="str">
        <f>IFERROR(VLOOKUP(一覧[[#This Row],[品番]],'202211価格改定一覧'!B:J,9,FALSE),"-")</f>
        <v>-</v>
      </c>
      <c r="L1138" s="27" t="s">
        <v>4</v>
      </c>
      <c r="M1138" s="86">
        <v>3518648834842</v>
      </c>
    </row>
    <row r="1139" spans="2:13" s="20" customFormat="1" ht="21" customHeight="1">
      <c r="B1139" s="14"/>
      <c r="C1139" s="52">
        <v>5791</v>
      </c>
      <c r="D1139" s="28" t="s">
        <v>2218</v>
      </c>
      <c r="E1139" s="22"/>
      <c r="F1139" s="22" t="s">
        <v>2238</v>
      </c>
      <c r="G1139" s="23">
        <v>30</v>
      </c>
      <c r="H1139" s="23" t="s">
        <v>2219</v>
      </c>
      <c r="I1139" s="22" t="s">
        <v>659</v>
      </c>
      <c r="J1139" s="24">
        <v>1600</v>
      </c>
      <c r="K1139" s="188" t="str">
        <f>IFERROR(VLOOKUP(一覧[[#This Row],[品番]],'202211価格改定一覧'!B:J,9,FALSE),"-")</f>
        <v>-</v>
      </c>
      <c r="L1139" s="27" t="s">
        <v>4</v>
      </c>
      <c r="M1139" s="86">
        <v>3518648834637</v>
      </c>
    </row>
    <row r="1140" spans="2:13" s="20" customFormat="1" ht="21" customHeight="1">
      <c r="B1140" s="14"/>
      <c r="C1140" s="52">
        <v>5792</v>
      </c>
      <c r="D1140" s="28" t="s">
        <v>2218</v>
      </c>
      <c r="E1140" s="22"/>
      <c r="F1140" s="22" t="s">
        <v>2238</v>
      </c>
      <c r="G1140" s="23">
        <v>30</v>
      </c>
      <c r="H1140" s="23" t="s">
        <v>2219</v>
      </c>
      <c r="I1140" s="22" t="s">
        <v>2239</v>
      </c>
      <c r="J1140" s="24">
        <v>2200</v>
      </c>
      <c r="K1140" s="188" t="str">
        <f>IFERROR(VLOOKUP(一覧[[#This Row],[品番]],'202211価格改定一覧'!B:J,9,FALSE),"-")</f>
        <v>-</v>
      </c>
      <c r="L1140" s="27" t="s">
        <v>4</v>
      </c>
      <c r="M1140" s="86">
        <v>3518648833635</v>
      </c>
    </row>
    <row r="1141" spans="2:13" s="20" customFormat="1" ht="21" customHeight="1">
      <c r="B1141" s="14"/>
      <c r="C1141" s="52">
        <v>5793</v>
      </c>
      <c r="D1141" s="28" t="s">
        <v>2218</v>
      </c>
      <c r="E1141" s="22"/>
      <c r="F1141" s="22" t="s">
        <v>2238</v>
      </c>
      <c r="G1141" s="23">
        <v>50</v>
      </c>
      <c r="H1141" s="23" t="s">
        <v>2219</v>
      </c>
      <c r="I1141" s="22" t="s">
        <v>2240</v>
      </c>
      <c r="J1141" s="24">
        <v>3200</v>
      </c>
      <c r="K1141" s="188" t="str">
        <f>IFERROR(VLOOKUP(一覧[[#This Row],[品番]],'202211価格改定一覧'!B:J,9,FALSE),"-")</f>
        <v>-</v>
      </c>
      <c r="L1141" s="27" t="s">
        <v>4</v>
      </c>
      <c r="M1141" s="86">
        <v>3273818833673</v>
      </c>
    </row>
    <row r="1142" spans="2:13" s="20" customFormat="1" ht="21" customHeight="1">
      <c r="B1142" s="14"/>
      <c r="C1142" s="52">
        <v>5828</v>
      </c>
      <c r="D1142" s="28" t="s">
        <v>730</v>
      </c>
      <c r="E1142" s="22" t="s">
        <v>731</v>
      </c>
      <c r="F1142" s="22" t="s">
        <v>749</v>
      </c>
      <c r="G1142" s="23">
        <v>600</v>
      </c>
      <c r="H1142" s="23" t="s">
        <v>589</v>
      </c>
      <c r="I1142" s="22" t="s">
        <v>165</v>
      </c>
      <c r="J1142" s="24">
        <v>1400</v>
      </c>
      <c r="K1142" s="188">
        <f>IFERROR(VLOOKUP(一覧[[#This Row],[品番]],'202211価格改定一覧'!B:J,9,FALSE),"-")</f>
        <v>1800</v>
      </c>
      <c r="L1142" s="27" t="s">
        <v>4</v>
      </c>
      <c r="M1142" s="25">
        <v>3519590214348</v>
      </c>
    </row>
    <row r="1143" spans="2:13" s="20" customFormat="1" ht="21" customHeight="1">
      <c r="B1143" s="14"/>
      <c r="C1143" s="52">
        <v>5829</v>
      </c>
      <c r="D1143" s="28" t="s">
        <v>730</v>
      </c>
      <c r="E1143" s="22" t="s">
        <v>731</v>
      </c>
      <c r="F1143" s="22" t="s">
        <v>749</v>
      </c>
      <c r="G1143" s="23">
        <v>600</v>
      </c>
      <c r="H1143" s="23" t="s">
        <v>589</v>
      </c>
      <c r="I1143" s="22" t="s">
        <v>733</v>
      </c>
      <c r="J1143" s="24">
        <v>1400</v>
      </c>
      <c r="K1143" s="188">
        <f>IFERROR(VLOOKUP(一覧[[#This Row],[品番]],'202211価格改定一覧'!B:J,9,FALSE),"-")</f>
        <v>1800</v>
      </c>
      <c r="L1143" s="27" t="s">
        <v>4</v>
      </c>
      <c r="M1143" s="25">
        <v>3519590214331</v>
      </c>
    </row>
    <row r="1144" spans="2:13" s="20" customFormat="1" ht="21" customHeight="1">
      <c r="B1144" s="14"/>
      <c r="C1144" s="52">
        <v>5860</v>
      </c>
      <c r="D1144" s="28" t="s">
        <v>730</v>
      </c>
      <c r="E1144" s="22" t="s">
        <v>741</v>
      </c>
      <c r="F1144" s="22" t="s">
        <v>742</v>
      </c>
      <c r="G1144" s="23">
        <v>100</v>
      </c>
      <c r="H1144" s="23" t="s">
        <v>589</v>
      </c>
      <c r="I1144" s="22" t="s">
        <v>742</v>
      </c>
      <c r="J1144" s="24">
        <v>980</v>
      </c>
      <c r="K1144" s="188">
        <f>IFERROR(VLOOKUP(一覧[[#This Row],[品番]],'202211価格改定一覧'!B:J,9,FALSE),"-")</f>
        <v>1000</v>
      </c>
      <c r="L1144" s="27" t="s">
        <v>4</v>
      </c>
      <c r="M1144" s="25">
        <v>3519590214072</v>
      </c>
    </row>
    <row r="1145" spans="2:13" s="20" customFormat="1" ht="21" customHeight="1">
      <c r="B1145" s="14"/>
      <c r="C1145" s="52">
        <v>5861</v>
      </c>
      <c r="D1145" s="28" t="s">
        <v>730</v>
      </c>
      <c r="E1145" s="22" t="s">
        <v>741</v>
      </c>
      <c r="F1145" s="22" t="s">
        <v>743</v>
      </c>
      <c r="G1145" s="23">
        <v>150</v>
      </c>
      <c r="H1145" s="23" t="s">
        <v>589</v>
      </c>
      <c r="I1145" s="22" t="s">
        <v>743</v>
      </c>
      <c r="J1145" s="24">
        <v>1200</v>
      </c>
      <c r="K1145" s="188" t="str">
        <f>IFERROR(VLOOKUP(一覧[[#This Row],[品番]],'202211価格改定一覧'!B:J,9,FALSE),"-")</f>
        <v>-</v>
      </c>
      <c r="L1145" s="27" t="s">
        <v>4</v>
      </c>
      <c r="M1145" s="25">
        <v>3519590214164</v>
      </c>
    </row>
    <row r="1146" spans="2:13" s="20" customFormat="1" ht="21" customHeight="1">
      <c r="B1146" s="14"/>
      <c r="C1146" s="52">
        <v>5862</v>
      </c>
      <c r="D1146" s="28" t="s">
        <v>730</v>
      </c>
      <c r="E1146" s="22" t="s">
        <v>741</v>
      </c>
      <c r="F1146" s="22" t="s">
        <v>744</v>
      </c>
      <c r="G1146" s="23">
        <v>300</v>
      </c>
      <c r="H1146" s="23" t="s">
        <v>589</v>
      </c>
      <c r="I1146" s="22" t="s">
        <v>744</v>
      </c>
      <c r="J1146" s="24">
        <v>1500</v>
      </c>
      <c r="K1146" s="188" t="str">
        <f>IFERROR(VLOOKUP(一覧[[#This Row],[品番]],'202211価格改定一覧'!B:J,9,FALSE),"-")</f>
        <v>-</v>
      </c>
      <c r="L1146" s="27" t="s">
        <v>4</v>
      </c>
      <c r="M1146" s="25">
        <v>3519590214270</v>
      </c>
    </row>
    <row r="1147" spans="2:13" s="20" customFormat="1" ht="21" customHeight="1">
      <c r="B1147" s="14"/>
      <c r="C1147" s="52">
        <v>5863</v>
      </c>
      <c r="D1147" s="28" t="s">
        <v>730</v>
      </c>
      <c r="E1147" s="22" t="s">
        <v>731</v>
      </c>
      <c r="F1147" s="22" t="s">
        <v>737</v>
      </c>
      <c r="G1147" s="23" t="s">
        <v>738</v>
      </c>
      <c r="H1147" s="23" t="s">
        <v>589</v>
      </c>
      <c r="I1147" s="22" t="s">
        <v>165</v>
      </c>
      <c r="J1147" s="24">
        <v>3600</v>
      </c>
      <c r="K1147" s="188" t="str">
        <f>IFERROR(VLOOKUP(一覧[[#This Row],[品番]],'202211価格改定一覧'!B:J,9,FALSE),"-")</f>
        <v>-</v>
      </c>
      <c r="L1147" s="27" t="s">
        <v>4</v>
      </c>
      <c r="M1147" s="25">
        <v>4994228025258</v>
      </c>
    </row>
    <row r="1148" spans="2:13" s="20" customFormat="1" ht="21" customHeight="1">
      <c r="B1148" s="14"/>
      <c r="C1148" s="52">
        <v>5864</v>
      </c>
      <c r="D1148" s="28" t="s">
        <v>730</v>
      </c>
      <c r="E1148" s="22" t="s">
        <v>731</v>
      </c>
      <c r="F1148" s="22" t="s">
        <v>732</v>
      </c>
      <c r="G1148" s="23">
        <v>1000</v>
      </c>
      <c r="H1148" s="23" t="s">
        <v>589</v>
      </c>
      <c r="I1148" s="22" t="s">
        <v>165</v>
      </c>
      <c r="J1148" s="24">
        <v>3600</v>
      </c>
      <c r="K1148" s="188">
        <f>IFERROR(VLOOKUP(一覧[[#This Row],[品番]],'202211価格改定一覧'!B:J,9,FALSE),"-")</f>
        <v>4600</v>
      </c>
      <c r="L1148" s="27" t="s">
        <v>4</v>
      </c>
      <c r="M1148" s="25">
        <v>3519590214720</v>
      </c>
    </row>
    <row r="1149" spans="2:13" s="20" customFormat="1" ht="21" customHeight="1">
      <c r="B1149" s="14"/>
      <c r="C1149" s="52">
        <v>5865</v>
      </c>
      <c r="D1149" s="28" t="s">
        <v>730</v>
      </c>
      <c r="E1149" s="22" t="s">
        <v>731</v>
      </c>
      <c r="F1149" s="22" t="s">
        <v>732</v>
      </c>
      <c r="G1149" s="23">
        <v>1000</v>
      </c>
      <c r="H1149" s="23" t="s">
        <v>589</v>
      </c>
      <c r="I1149" s="22" t="s">
        <v>733</v>
      </c>
      <c r="J1149" s="24">
        <v>3600</v>
      </c>
      <c r="K1149" s="188">
        <f>IFERROR(VLOOKUP(一覧[[#This Row],[品番]],'202211価格改定一覧'!B:J,9,FALSE),"-")</f>
        <v>4600</v>
      </c>
      <c r="L1149" s="27" t="s">
        <v>4</v>
      </c>
      <c r="M1149" s="25">
        <v>3519590214706</v>
      </c>
    </row>
    <row r="1150" spans="2:13" s="20" customFormat="1" ht="21" customHeight="1">
      <c r="B1150" s="14"/>
      <c r="C1150" s="52">
        <v>5866</v>
      </c>
      <c r="D1150" s="28" t="s">
        <v>730</v>
      </c>
      <c r="E1150" s="22" t="s">
        <v>731</v>
      </c>
      <c r="F1150" s="22" t="s">
        <v>663</v>
      </c>
      <c r="G1150" s="23">
        <v>500</v>
      </c>
      <c r="H1150" s="23" t="s">
        <v>593</v>
      </c>
      <c r="I1150" s="22" t="s">
        <v>165</v>
      </c>
      <c r="J1150" s="24">
        <v>2400</v>
      </c>
      <c r="K1150" s="188">
        <f>IFERROR(VLOOKUP(一覧[[#This Row],[品番]],'202211価格改定一覧'!B:J,9,FALSE),"-")</f>
        <v>2800</v>
      </c>
      <c r="L1150" s="27" t="s">
        <v>4</v>
      </c>
      <c r="M1150" s="25">
        <v>3519590252289</v>
      </c>
    </row>
    <row r="1151" spans="2:13" s="20" customFormat="1" ht="21" customHeight="1">
      <c r="B1151" s="14"/>
      <c r="C1151" s="52">
        <v>5867</v>
      </c>
      <c r="D1151" s="28" t="s">
        <v>730</v>
      </c>
      <c r="E1151" s="22" t="s">
        <v>731</v>
      </c>
      <c r="F1151" s="22" t="s">
        <v>663</v>
      </c>
      <c r="G1151" s="23">
        <v>500</v>
      </c>
      <c r="H1151" s="23" t="s">
        <v>593</v>
      </c>
      <c r="I1151" s="22" t="s">
        <v>739</v>
      </c>
      <c r="J1151" s="24">
        <v>2400</v>
      </c>
      <c r="K1151" s="188">
        <f>IFERROR(VLOOKUP(一覧[[#This Row],[品番]],'202211価格改定一覧'!B:J,9,FALSE),"-")</f>
        <v>2800</v>
      </c>
      <c r="L1151" s="27" t="s">
        <v>4</v>
      </c>
      <c r="M1151" s="25">
        <v>3519590252272</v>
      </c>
    </row>
    <row r="1152" spans="2:13" s="20" customFormat="1" ht="21" customHeight="1">
      <c r="B1152" s="14"/>
      <c r="C1152" s="52">
        <v>5868</v>
      </c>
      <c r="D1152" s="28" t="s">
        <v>730</v>
      </c>
      <c r="E1152" s="22" t="s">
        <v>741</v>
      </c>
      <c r="F1152" s="22"/>
      <c r="G1152" s="23">
        <v>300</v>
      </c>
      <c r="H1152" s="23" t="s">
        <v>589</v>
      </c>
      <c r="I1152" s="22" t="s">
        <v>745</v>
      </c>
      <c r="J1152" s="24">
        <v>1500</v>
      </c>
      <c r="K1152" s="188" t="str">
        <f>IFERROR(VLOOKUP(一覧[[#This Row],[品番]],'202211価格改定一覧'!B:J,9,FALSE),"-")</f>
        <v>-</v>
      </c>
      <c r="L1152" s="27" t="s">
        <v>4</v>
      </c>
      <c r="M1152" s="25">
        <v>3519590224200</v>
      </c>
    </row>
    <row r="1153" spans="2:13" s="20" customFormat="1" ht="21" customHeight="1">
      <c r="B1153" s="14"/>
      <c r="C1153" s="52">
        <v>5869</v>
      </c>
      <c r="D1153" s="28" t="s">
        <v>730</v>
      </c>
      <c r="E1153" s="22" t="s">
        <v>731</v>
      </c>
      <c r="F1153" s="22" t="s">
        <v>747</v>
      </c>
      <c r="G1153" s="23">
        <v>125</v>
      </c>
      <c r="H1153" s="23" t="s">
        <v>589</v>
      </c>
      <c r="I1153" s="22" t="s">
        <v>165</v>
      </c>
      <c r="J1153" s="24">
        <v>1000</v>
      </c>
      <c r="K1153" s="188" t="str">
        <f>IFERROR(VLOOKUP(一覧[[#This Row],[品番]],'202211価格改定一覧'!B:J,9,FALSE),"-")</f>
        <v>-</v>
      </c>
      <c r="L1153" s="27" t="s">
        <v>4</v>
      </c>
      <c r="M1153" s="25">
        <v>3519590213907</v>
      </c>
    </row>
    <row r="1154" spans="2:13" s="20" customFormat="1" ht="21" customHeight="1">
      <c r="B1154" s="14"/>
      <c r="C1154" s="52">
        <v>5872</v>
      </c>
      <c r="D1154" s="28" t="s">
        <v>730</v>
      </c>
      <c r="E1154" s="22" t="s">
        <v>731</v>
      </c>
      <c r="F1154" s="22" t="s">
        <v>740</v>
      </c>
      <c r="G1154" s="23">
        <v>240</v>
      </c>
      <c r="H1154" s="23" t="s">
        <v>589</v>
      </c>
      <c r="I1154" s="22" t="s">
        <v>165</v>
      </c>
      <c r="J1154" s="24">
        <v>1600</v>
      </c>
      <c r="K1154" s="188" t="str">
        <f>IFERROR(VLOOKUP(一覧[[#This Row],[品番]],'202211価格改定一覧'!B:J,9,FALSE),"-")</f>
        <v>-</v>
      </c>
      <c r="L1154" s="27" t="s">
        <v>4</v>
      </c>
      <c r="M1154" s="25">
        <v>3519590219015</v>
      </c>
    </row>
    <row r="1155" spans="2:13" s="20" customFormat="1" ht="21" customHeight="1">
      <c r="B1155" s="14"/>
      <c r="C1155" s="52">
        <v>5873</v>
      </c>
      <c r="D1155" s="28" t="s">
        <v>730</v>
      </c>
      <c r="E1155" s="22" t="s">
        <v>731</v>
      </c>
      <c r="F1155" s="22" t="s">
        <v>2462</v>
      </c>
      <c r="G1155" s="23">
        <v>95</v>
      </c>
      <c r="H1155" s="23" t="s">
        <v>589</v>
      </c>
      <c r="I1155" s="22" t="s">
        <v>165</v>
      </c>
      <c r="J1155" s="24">
        <v>1200</v>
      </c>
      <c r="K1155" s="188" t="str">
        <f>IFERROR(VLOOKUP(一覧[[#This Row],[品番]],'202211価格改定一覧'!B:J,9,FALSE),"-")</f>
        <v>-</v>
      </c>
      <c r="L1155" s="27" t="s">
        <v>4</v>
      </c>
      <c r="M1155" s="25">
        <v>3519590219060</v>
      </c>
    </row>
    <row r="1156" spans="2:13" s="20" customFormat="1" ht="21" customHeight="1">
      <c r="B1156" s="14"/>
      <c r="C1156" s="54">
        <v>5874</v>
      </c>
      <c r="D1156" s="28" t="s">
        <v>730</v>
      </c>
      <c r="E1156" s="22" t="s">
        <v>731</v>
      </c>
      <c r="F1156" s="22" t="s">
        <v>2463</v>
      </c>
      <c r="G1156" s="23">
        <v>95</v>
      </c>
      <c r="H1156" s="23" t="s">
        <v>589</v>
      </c>
      <c r="I1156" s="22" t="s">
        <v>165</v>
      </c>
      <c r="J1156" s="24">
        <v>3800</v>
      </c>
      <c r="K1156" s="188" t="str">
        <f>IFERROR(VLOOKUP(一覧[[#This Row],[品番]],'202211価格改定一覧'!B:J,9,FALSE),"-")</f>
        <v>-</v>
      </c>
      <c r="L1156" s="27" t="s">
        <v>4</v>
      </c>
      <c r="M1156" s="25">
        <v>3519590280022</v>
      </c>
    </row>
    <row r="1157" spans="2:13" s="20" customFormat="1" ht="21" customHeight="1">
      <c r="B1157" s="14"/>
      <c r="C1157" s="52">
        <v>5875</v>
      </c>
      <c r="D1157" s="28" t="s">
        <v>730</v>
      </c>
      <c r="E1157" s="22" t="s">
        <v>769</v>
      </c>
      <c r="F1157" s="22" t="s">
        <v>224</v>
      </c>
      <c r="G1157" s="23">
        <v>75</v>
      </c>
      <c r="H1157" s="23" t="s">
        <v>593</v>
      </c>
      <c r="I1157" s="22"/>
      <c r="J1157" s="24">
        <v>2400</v>
      </c>
      <c r="K1157" s="188" t="str">
        <f>IFERROR(VLOOKUP(一覧[[#This Row],[品番]],'202211価格改定一覧'!B:J,9,FALSE),"-")</f>
        <v>-</v>
      </c>
      <c r="L1157" s="27" t="s">
        <v>4</v>
      </c>
      <c r="M1157" s="25">
        <v>3519590252951</v>
      </c>
    </row>
    <row r="1158" spans="2:13" s="20" customFormat="1" ht="21" customHeight="1">
      <c r="B1158" s="14"/>
      <c r="C1158" s="52">
        <v>5876</v>
      </c>
      <c r="D1158" s="28" t="s">
        <v>730</v>
      </c>
      <c r="E1158" s="22" t="s">
        <v>769</v>
      </c>
      <c r="F1158" s="22" t="s">
        <v>770</v>
      </c>
      <c r="G1158" s="23">
        <v>125</v>
      </c>
      <c r="H1158" s="23" t="s">
        <v>589</v>
      </c>
      <c r="I1158" s="22"/>
      <c r="J1158" s="24">
        <v>3800</v>
      </c>
      <c r="K1158" s="188" t="str">
        <f>IFERROR(VLOOKUP(一覧[[#This Row],[品番]],'202211価格改定一覧'!B:J,9,FALSE),"-")</f>
        <v>-</v>
      </c>
      <c r="L1158" s="27" t="s">
        <v>4</v>
      </c>
      <c r="M1158" s="25">
        <v>3519590252975</v>
      </c>
    </row>
    <row r="1159" spans="2:13" s="20" customFormat="1" ht="21" customHeight="1">
      <c r="B1159" s="14" t="s">
        <v>2346</v>
      </c>
      <c r="C1159" s="52">
        <v>5877</v>
      </c>
      <c r="D1159" s="28" t="s">
        <v>730</v>
      </c>
      <c r="E1159" s="22" t="s">
        <v>769</v>
      </c>
      <c r="F1159" s="22" t="s">
        <v>771</v>
      </c>
      <c r="G1159" s="23">
        <v>100</v>
      </c>
      <c r="H1159" s="23" t="s">
        <v>589</v>
      </c>
      <c r="I1159" s="22"/>
      <c r="J1159" s="24">
        <v>3200</v>
      </c>
      <c r="K1159" s="188" t="str">
        <f>IFERROR(VLOOKUP(一覧[[#This Row],[品番]],'202211価格改定一覧'!B:J,9,FALSE),"-")</f>
        <v>-</v>
      </c>
      <c r="L1159" s="27" t="s">
        <v>4</v>
      </c>
      <c r="M1159" s="25">
        <v>3519590252982</v>
      </c>
    </row>
    <row r="1160" spans="2:13" s="20" customFormat="1" ht="21" customHeight="1">
      <c r="B1160" s="14"/>
      <c r="C1160" s="54">
        <v>5878</v>
      </c>
      <c r="D1160" s="28" t="s">
        <v>730</v>
      </c>
      <c r="E1160" s="22" t="s">
        <v>2464</v>
      </c>
      <c r="F1160" s="22" t="s">
        <v>2465</v>
      </c>
      <c r="G1160" s="23">
        <v>1</v>
      </c>
      <c r="H1160" s="23" t="s">
        <v>2467</v>
      </c>
      <c r="I1160" s="22" t="s">
        <v>2469</v>
      </c>
      <c r="J1160" s="24">
        <v>4000</v>
      </c>
      <c r="K1160" s="188" t="str">
        <f>IFERROR(VLOOKUP(一覧[[#This Row],[品番]],'202211価格改定一覧'!B:J,9,FALSE),"-")</f>
        <v>-</v>
      </c>
      <c r="L1160" s="27" t="s">
        <v>4</v>
      </c>
      <c r="M1160" s="25">
        <v>3519590252357</v>
      </c>
    </row>
    <row r="1161" spans="2:13" s="20" customFormat="1" ht="21" customHeight="1">
      <c r="B1161" s="14"/>
      <c r="C1161" s="54">
        <v>5879</v>
      </c>
      <c r="D1161" s="28" t="s">
        <v>730</v>
      </c>
      <c r="E1161" s="22" t="s">
        <v>2464</v>
      </c>
      <c r="F1161" s="22" t="s">
        <v>2466</v>
      </c>
      <c r="G1161" s="23">
        <v>1</v>
      </c>
      <c r="H1161" s="23" t="s">
        <v>2468</v>
      </c>
      <c r="I1161" s="22" t="s">
        <v>2470</v>
      </c>
      <c r="J1161" s="24">
        <v>4000</v>
      </c>
      <c r="K1161" s="188" t="str">
        <f>IFERROR(VLOOKUP(一覧[[#This Row],[品番]],'202211価格改定一覧'!B:J,9,FALSE),"-")</f>
        <v>-</v>
      </c>
      <c r="L1161" s="27" t="s">
        <v>4</v>
      </c>
      <c r="M1161" s="25">
        <v>3519590252340</v>
      </c>
    </row>
    <row r="1162" spans="2:13" s="20" customFormat="1" ht="21" customHeight="1">
      <c r="B1162" s="14"/>
      <c r="C1162" s="76">
        <v>5883</v>
      </c>
      <c r="D1162" s="28" t="s">
        <v>730</v>
      </c>
      <c r="E1162" s="22" t="s">
        <v>772</v>
      </c>
      <c r="F1162" s="22" t="s">
        <v>2143</v>
      </c>
      <c r="G1162" s="23">
        <v>100</v>
      </c>
      <c r="H1162" s="23" t="s">
        <v>2454</v>
      </c>
      <c r="I1162" s="22" t="s">
        <v>775</v>
      </c>
      <c r="J1162" s="24">
        <v>900</v>
      </c>
      <c r="K1162" s="188" t="str">
        <f>IFERROR(VLOOKUP(一覧[[#This Row],[品番]],'202211価格改定一覧'!B:J,9,FALSE),"-")</f>
        <v>-</v>
      </c>
      <c r="L1162" s="27" t="s">
        <v>4</v>
      </c>
      <c r="M1162" s="25">
        <v>3519590214867</v>
      </c>
    </row>
    <row r="1163" spans="2:13" s="20" customFormat="1" ht="21" customHeight="1">
      <c r="B1163" s="14"/>
      <c r="C1163" s="76">
        <v>5884</v>
      </c>
      <c r="D1163" s="28" t="s">
        <v>730</v>
      </c>
      <c r="E1163" s="22" t="s">
        <v>778</v>
      </c>
      <c r="F1163" s="22" t="s">
        <v>2471</v>
      </c>
      <c r="G1163" s="23">
        <v>225</v>
      </c>
      <c r="H1163" s="23" t="s">
        <v>2454</v>
      </c>
      <c r="I1163" s="22" t="s">
        <v>2472</v>
      </c>
      <c r="J1163" s="24">
        <v>1300</v>
      </c>
      <c r="K1163" s="188" t="str">
        <f>IFERROR(VLOOKUP(一覧[[#This Row],[品番]],'202211価格改定一覧'!B:J,9,FALSE),"-")</f>
        <v>-</v>
      </c>
      <c r="L1163" s="27" t="s">
        <v>4</v>
      </c>
      <c r="M1163" s="25">
        <v>3519590224118</v>
      </c>
    </row>
    <row r="1164" spans="2:13" s="20" customFormat="1" ht="21" customHeight="1">
      <c r="B1164" s="14"/>
      <c r="C1164" s="52">
        <v>5885</v>
      </c>
      <c r="D1164" s="28" t="s">
        <v>730</v>
      </c>
      <c r="E1164" s="22" t="s">
        <v>783</v>
      </c>
      <c r="F1164" s="22" t="s">
        <v>784</v>
      </c>
      <c r="G1164" s="23">
        <v>500</v>
      </c>
      <c r="H1164" s="23" t="s">
        <v>589</v>
      </c>
      <c r="I1164" s="22" t="s">
        <v>2473</v>
      </c>
      <c r="J1164" s="94">
        <v>2000</v>
      </c>
      <c r="K1164" s="188">
        <f>IFERROR(VLOOKUP(一覧[[#This Row],[品番]],'202211価格改定一覧'!B:J,9,FALSE),"-")</f>
        <v>2400</v>
      </c>
      <c r="L1164" s="27" t="s">
        <v>4</v>
      </c>
      <c r="M1164" s="25">
        <v>3519590251039</v>
      </c>
    </row>
    <row r="1165" spans="2:13" s="20" customFormat="1" ht="21" customHeight="1">
      <c r="B1165" s="14"/>
      <c r="C1165" s="52">
        <v>5886</v>
      </c>
      <c r="D1165" s="28" t="s">
        <v>730</v>
      </c>
      <c r="E1165" s="22" t="s">
        <v>783</v>
      </c>
      <c r="F1165" s="22" t="s">
        <v>2647</v>
      </c>
      <c r="G1165" s="23">
        <v>500</v>
      </c>
      <c r="H1165" s="23" t="s">
        <v>593</v>
      </c>
      <c r="I1165" s="22" t="s">
        <v>2473</v>
      </c>
      <c r="J1165" s="94">
        <v>1600</v>
      </c>
      <c r="K1165" s="188">
        <f>IFERROR(VLOOKUP(一覧[[#This Row],[品番]],'202211価格改定一覧'!B:J,9,FALSE),"-")</f>
        <v>2000</v>
      </c>
      <c r="L1165" s="27" t="s">
        <v>4</v>
      </c>
      <c r="M1165" s="25">
        <v>3519590252234</v>
      </c>
    </row>
    <row r="1166" spans="2:13" s="20" customFormat="1" ht="21" customHeight="1">
      <c r="B1166" s="14"/>
      <c r="C1166" s="52">
        <v>5887</v>
      </c>
      <c r="D1166" s="28" t="s">
        <v>730</v>
      </c>
      <c r="E1166" s="22" t="s">
        <v>783</v>
      </c>
      <c r="F1166" s="22" t="s">
        <v>2649</v>
      </c>
      <c r="G1166" s="23">
        <v>500</v>
      </c>
      <c r="H1166" s="23" t="s">
        <v>593</v>
      </c>
      <c r="I1166" s="22" t="s">
        <v>2474</v>
      </c>
      <c r="J1166" s="24">
        <v>2000</v>
      </c>
      <c r="K1166" s="188">
        <f>IFERROR(VLOOKUP(一覧[[#This Row],[品番]],'202211価格改定一覧'!B:J,9,FALSE),"-")</f>
        <v>2200</v>
      </c>
      <c r="L1166" s="27" t="s">
        <v>4</v>
      </c>
      <c r="M1166" s="25">
        <v>3519590254221</v>
      </c>
    </row>
    <row r="1167" spans="2:13" s="20" customFormat="1" ht="21" customHeight="1">
      <c r="B1167" s="14"/>
      <c r="C1167" s="52">
        <v>5888</v>
      </c>
      <c r="D1167" s="28" t="s">
        <v>730</v>
      </c>
      <c r="E1167" s="22" t="s">
        <v>783</v>
      </c>
      <c r="F1167" s="22" t="s">
        <v>2475</v>
      </c>
      <c r="G1167" s="23">
        <v>250</v>
      </c>
      <c r="H1167" s="23" t="s">
        <v>2459</v>
      </c>
      <c r="I1167" s="22" t="s">
        <v>2473</v>
      </c>
      <c r="J1167" s="24">
        <v>1200</v>
      </c>
      <c r="K1167" s="188" t="str">
        <f>IFERROR(VLOOKUP(一覧[[#This Row],[品番]],'202211価格改定一覧'!B:J,9,FALSE),"-")</f>
        <v>-</v>
      </c>
      <c r="L1167" s="27" t="s">
        <v>4</v>
      </c>
      <c r="M1167" s="25">
        <v>3519590252005</v>
      </c>
    </row>
    <row r="1168" spans="2:13" s="20" customFormat="1" ht="21" customHeight="1">
      <c r="B1168" s="14"/>
      <c r="C1168" s="52">
        <v>5890</v>
      </c>
      <c r="D1168" s="28" t="s">
        <v>730</v>
      </c>
      <c r="E1168" s="22" t="s">
        <v>772</v>
      </c>
      <c r="F1168" s="22" t="s">
        <v>2143</v>
      </c>
      <c r="G1168" s="23">
        <v>400</v>
      </c>
      <c r="H1168" s="23" t="s">
        <v>2650</v>
      </c>
      <c r="I1168" s="22" t="s">
        <v>774</v>
      </c>
      <c r="J1168" s="94">
        <v>2200</v>
      </c>
      <c r="K1168" s="188">
        <f>IFERROR(VLOOKUP(一覧[[#This Row],[品番]],'202211価格改定一覧'!B:J,9,FALSE),"-")</f>
        <v>2600</v>
      </c>
      <c r="L1168" s="27" t="s">
        <v>4</v>
      </c>
      <c r="M1168" s="25">
        <v>3519590214812</v>
      </c>
    </row>
    <row r="1169" spans="2:13" s="20" customFormat="1" ht="21" customHeight="1">
      <c r="B1169" s="14"/>
      <c r="C1169" s="52">
        <v>5891</v>
      </c>
      <c r="D1169" s="28" t="s">
        <v>730</v>
      </c>
      <c r="E1169" s="22" t="s">
        <v>772</v>
      </c>
      <c r="F1169" s="22" t="s">
        <v>773</v>
      </c>
      <c r="G1169" s="23">
        <v>750</v>
      </c>
      <c r="H1169" s="23" t="s">
        <v>2651</v>
      </c>
      <c r="I1169" s="22" t="s">
        <v>775</v>
      </c>
      <c r="J1169" s="94">
        <v>3200</v>
      </c>
      <c r="K1169" s="188">
        <f>IFERROR(VLOOKUP(一覧[[#This Row],[品番]],'202211価格改定一覧'!B:J,9,FALSE),"-")</f>
        <v>3800</v>
      </c>
      <c r="L1169" s="27" t="s">
        <v>4</v>
      </c>
      <c r="M1169" s="25" t="s">
        <v>39</v>
      </c>
    </row>
    <row r="1170" spans="2:13" s="20" customFormat="1" ht="21" customHeight="1">
      <c r="B1170" s="14"/>
      <c r="C1170" s="52">
        <v>5892</v>
      </c>
      <c r="D1170" s="28" t="s">
        <v>730</v>
      </c>
      <c r="E1170" s="22" t="s">
        <v>772</v>
      </c>
      <c r="F1170" s="22" t="s">
        <v>776</v>
      </c>
      <c r="G1170" s="23">
        <v>2000</v>
      </c>
      <c r="H1170" s="23" t="s">
        <v>593</v>
      </c>
      <c r="I1170" s="22" t="s">
        <v>3</v>
      </c>
      <c r="J1170" s="94">
        <v>4500</v>
      </c>
      <c r="K1170" s="188">
        <f>IFERROR(VLOOKUP(一覧[[#This Row],[品番]],'202211価格改定一覧'!B:J,9,FALSE),"-")</f>
        <v>5000</v>
      </c>
      <c r="L1170" s="27" t="s">
        <v>4</v>
      </c>
      <c r="M1170" s="25">
        <v>3519590252401</v>
      </c>
    </row>
    <row r="1171" spans="2:13" s="20" customFormat="1" ht="21" customHeight="1">
      <c r="B1171" s="14"/>
      <c r="C1171" s="52">
        <v>5893</v>
      </c>
      <c r="D1171" s="28" t="s">
        <v>730</v>
      </c>
      <c r="E1171" s="22" t="s">
        <v>772</v>
      </c>
      <c r="F1171" s="22" t="s">
        <v>777</v>
      </c>
      <c r="G1171" s="23">
        <v>150</v>
      </c>
      <c r="H1171" s="23" t="s">
        <v>589</v>
      </c>
      <c r="I1171" s="22" t="s">
        <v>3</v>
      </c>
      <c r="J1171" s="24">
        <v>600</v>
      </c>
      <c r="K1171" s="188">
        <f>IFERROR(VLOOKUP(一覧[[#This Row],[品番]],'202211価格改定一覧'!B:J,9,FALSE),"-")</f>
        <v>800</v>
      </c>
      <c r="L1171" s="27" t="s">
        <v>4</v>
      </c>
      <c r="M1171" s="25">
        <v>3519590214294</v>
      </c>
    </row>
    <row r="1172" spans="2:13" s="20" customFormat="1" ht="21" customHeight="1">
      <c r="B1172" s="14"/>
      <c r="C1172" s="52">
        <v>5894</v>
      </c>
      <c r="D1172" s="28" t="s">
        <v>730</v>
      </c>
      <c r="E1172" s="22" t="s">
        <v>778</v>
      </c>
      <c r="F1172" s="22" t="s">
        <v>782</v>
      </c>
      <c r="G1172" s="23">
        <v>500</v>
      </c>
      <c r="H1172" s="23" t="s">
        <v>593</v>
      </c>
      <c r="I1172" s="22"/>
      <c r="J1172" s="94">
        <v>2000</v>
      </c>
      <c r="K1172" s="188" t="str">
        <f>IFERROR(VLOOKUP(一覧[[#This Row],[品番]],'202211価格改定一覧'!B:J,9,FALSE),"-")</f>
        <v>-</v>
      </c>
      <c r="L1172" s="27" t="s">
        <v>4</v>
      </c>
      <c r="M1172" s="25">
        <v>3519590252258</v>
      </c>
    </row>
    <row r="1173" spans="2:13" s="20" customFormat="1" ht="21" customHeight="1">
      <c r="B1173" s="14"/>
      <c r="C1173" s="52">
        <v>5895</v>
      </c>
      <c r="D1173" s="28" t="s">
        <v>730</v>
      </c>
      <c r="E1173" s="22" t="s">
        <v>778</v>
      </c>
      <c r="F1173" s="22" t="s">
        <v>781</v>
      </c>
      <c r="G1173" s="23">
        <v>500</v>
      </c>
      <c r="H1173" s="23" t="s">
        <v>593</v>
      </c>
      <c r="I1173" s="22"/>
      <c r="J1173" s="94">
        <v>2200</v>
      </c>
      <c r="K1173" s="188" t="str">
        <f>IFERROR(VLOOKUP(一覧[[#This Row],[品番]],'202211価格改定一覧'!B:J,9,FALSE),"-")</f>
        <v>-</v>
      </c>
      <c r="L1173" s="27" t="s">
        <v>4</v>
      </c>
      <c r="M1173" s="25">
        <v>3519590252241</v>
      </c>
    </row>
    <row r="1174" spans="2:13" s="20" customFormat="1" ht="21" customHeight="1">
      <c r="B1174" s="14"/>
      <c r="C1174" s="52">
        <v>5896</v>
      </c>
      <c r="D1174" s="28" t="s">
        <v>730</v>
      </c>
      <c r="E1174" s="22" t="s">
        <v>778</v>
      </c>
      <c r="F1174" s="22" t="s">
        <v>780</v>
      </c>
      <c r="G1174" s="23">
        <v>1000</v>
      </c>
      <c r="H1174" s="23" t="s">
        <v>593</v>
      </c>
      <c r="I1174" s="22"/>
      <c r="J1174" s="94">
        <v>2400</v>
      </c>
      <c r="K1174" s="188">
        <f>IFERROR(VLOOKUP(一覧[[#This Row],[品番]],'202211価格改定一覧'!B:J,9,FALSE),"-")</f>
        <v>2800</v>
      </c>
      <c r="L1174" s="27" t="s">
        <v>4</v>
      </c>
      <c r="M1174" s="25">
        <v>3519590252364</v>
      </c>
    </row>
    <row r="1175" spans="2:13" s="20" customFormat="1" ht="21" customHeight="1">
      <c r="B1175" s="14"/>
      <c r="C1175" s="52">
        <v>5897</v>
      </c>
      <c r="D1175" s="28" t="s">
        <v>730</v>
      </c>
      <c r="E1175" s="22" t="s">
        <v>778</v>
      </c>
      <c r="F1175" s="22" t="s">
        <v>779</v>
      </c>
      <c r="G1175" s="23">
        <v>500</v>
      </c>
      <c r="H1175" s="23" t="s">
        <v>593</v>
      </c>
      <c r="I1175" s="22"/>
      <c r="J1175" s="24">
        <v>900</v>
      </c>
      <c r="K1175" s="188">
        <f>IFERROR(VLOOKUP(一覧[[#This Row],[品番]],'202211価格改定一覧'!B:J,9,FALSE),"-")</f>
        <v>1200</v>
      </c>
      <c r="L1175" s="27" t="s">
        <v>4</v>
      </c>
      <c r="M1175" s="25">
        <v>3519594352268</v>
      </c>
    </row>
    <row r="1176" spans="2:13" s="20" customFormat="1" ht="21" customHeight="1">
      <c r="B1176" s="14"/>
      <c r="C1176" s="52">
        <v>5898</v>
      </c>
      <c r="D1176" s="28" t="s">
        <v>730</v>
      </c>
      <c r="E1176" s="22" t="s">
        <v>778</v>
      </c>
      <c r="F1176" s="22" t="s">
        <v>2477</v>
      </c>
      <c r="G1176" s="23">
        <v>1</v>
      </c>
      <c r="H1176" s="23" t="s">
        <v>1975</v>
      </c>
      <c r="I1176" s="22"/>
      <c r="J1176" s="24">
        <v>1400</v>
      </c>
      <c r="K1176" s="188">
        <f>IFERROR(VLOOKUP(一覧[[#This Row],[品番]],'202211価格改定一覧'!B:J,9,FALSE),"-")</f>
        <v>1600</v>
      </c>
      <c r="L1176" s="27" t="s">
        <v>4</v>
      </c>
      <c r="M1176" s="25">
        <v>3519590274601</v>
      </c>
    </row>
    <row r="1177" spans="2:13" s="20" customFormat="1" ht="21" customHeight="1">
      <c r="B1177" s="14"/>
      <c r="C1177" s="52">
        <v>5899</v>
      </c>
      <c r="D1177" s="28" t="s">
        <v>730</v>
      </c>
      <c r="E1177" s="22" t="s">
        <v>778</v>
      </c>
      <c r="F1177" s="22" t="s">
        <v>2476</v>
      </c>
      <c r="G1177" s="23">
        <v>500</v>
      </c>
      <c r="H1177" s="23" t="s">
        <v>2478</v>
      </c>
      <c r="I1177" s="22"/>
      <c r="J1177" s="24">
        <v>1300</v>
      </c>
      <c r="K1177" s="188" t="str">
        <f>IFERROR(VLOOKUP(一覧[[#This Row],[品番]],'202211価格改定一覧'!B:J,9,FALSE),"-")</f>
        <v>-</v>
      </c>
      <c r="L1177" s="27" t="s">
        <v>4</v>
      </c>
      <c r="M1177" s="25">
        <v>3519590274618</v>
      </c>
    </row>
    <row r="1178" spans="2:13" s="20" customFormat="1" ht="21" customHeight="1">
      <c r="B1178" s="14"/>
      <c r="C1178" s="52">
        <v>5900</v>
      </c>
      <c r="D1178" s="28" t="s">
        <v>730</v>
      </c>
      <c r="E1178" s="22" t="s">
        <v>750</v>
      </c>
      <c r="F1178" s="22" t="s">
        <v>764</v>
      </c>
      <c r="G1178" s="23">
        <v>125</v>
      </c>
      <c r="H1178" s="23" t="s">
        <v>589</v>
      </c>
      <c r="I1178" s="22" t="s">
        <v>752</v>
      </c>
      <c r="J1178" s="24">
        <v>900</v>
      </c>
      <c r="K1178" s="188">
        <f>IFERROR(VLOOKUP(一覧[[#This Row],[品番]],'202211価格改定一覧'!B:J,9,FALSE),"-")</f>
        <v>1200</v>
      </c>
      <c r="L1178" s="27" t="s">
        <v>4</v>
      </c>
      <c r="M1178" s="25">
        <v>3519590213075</v>
      </c>
    </row>
    <row r="1179" spans="2:13" s="20" customFormat="1" ht="21" customHeight="1">
      <c r="B1179" s="14"/>
      <c r="C1179" s="52">
        <v>5901</v>
      </c>
      <c r="D1179" s="28" t="s">
        <v>730</v>
      </c>
      <c r="E1179" s="22" t="s">
        <v>750</v>
      </c>
      <c r="F1179" s="22" t="s">
        <v>764</v>
      </c>
      <c r="G1179" s="23">
        <v>125</v>
      </c>
      <c r="H1179" s="23" t="s">
        <v>589</v>
      </c>
      <c r="I1179" s="22" t="s">
        <v>753</v>
      </c>
      <c r="J1179" s="24">
        <v>900</v>
      </c>
      <c r="K1179" s="188">
        <f>IFERROR(VLOOKUP(一覧[[#This Row],[品番]],'202211価格改定一覧'!B:J,9,FALSE),"-")</f>
        <v>1200</v>
      </c>
      <c r="L1179" s="27" t="s">
        <v>4</v>
      </c>
      <c r="M1179" s="25">
        <v>3519590213082</v>
      </c>
    </row>
    <row r="1180" spans="2:13" s="20" customFormat="1" ht="21" customHeight="1">
      <c r="B1180" s="14"/>
      <c r="C1180" s="52">
        <v>5902</v>
      </c>
      <c r="D1180" s="28" t="s">
        <v>730</v>
      </c>
      <c r="E1180" s="22" t="s">
        <v>750</v>
      </c>
      <c r="F1180" s="22" t="s">
        <v>764</v>
      </c>
      <c r="G1180" s="23">
        <v>125</v>
      </c>
      <c r="H1180" s="23" t="s">
        <v>589</v>
      </c>
      <c r="I1180" s="22" t="s">
        <v>754</v>
      </c>
      <c r="J1180" s="24">
        <v>900</v>
      </c>
      <c r="K1180" s="188">
        <f>IFERROR(VLOOKUP(一覧[[#This Row],[品番]],'202211価格改定一覧'!B:J,9,FALSE),"-")</f>
        <v>1200</v>
      </c>
      <c r="L1180" s="27" t="s">
        <v>4</v>
      </c>
      <c r="M1180" s="25">
        <v>3519590213099</v>
      </c>
    </row>
    <row r="1181" spans="2:13" s="20" customFormat="1" ht="21" customHeight="1">
      <c r="B1181" s="14" t="s">
        <v>2187</v>
      </c>
      <c r="C1181" s="52">
        <v>5903</v>
      </c>
      <c r="D1181" s="28" t="s">
        <v>730</v>
      </c>
      <c r="E1181" s="22" t="s">
        <v>750</v>
      </c>
      <c r="F1181" s="22" t="s">
        <v>764</v>
      </c>
      <c r="G1181" s="23">
        <v>125</v>
      </c>
      <c r="H1181" s="23" t="s">
        <v>589</v>
      </c>
      <c r="I1181" s="22" t="s">
        <v>755</v>
      </c>
      <c r="J1181" s="24">
        <v>900</v>
      </c>
      <c r="K1181" s="188">
        <f>IFERROR(VLOOKUP(一覧[[#This Row],[品番]],'202211価格改定一覧'!B:J,9,FALSE),"-")</f>
        <v>1200</v>
      </c>
      <c r="L1181" s="27" t="s">
        <v>4</v>
      </c>
      <c r="M1181" s="25">
        <v>3519590223005</v>
      </c>
    </row>
    <row r="1182" spans="2:13" s="20" customFormat="1" ht="21" customHeight="1">
      <c r="B1182" s="14"/>
      <c r="C1182" s="52">
        <v>5904</v>
      </c>
      <c r="D1182" s="28" t="s">
        <v>730</v>
      </c>
      <c r="E1182" s="22" t="s">
        <v>750</v>
      </c>
      <c r="F1182" s="22" t="s">
        <v>764</v>
      </c>
      <c r="G1182" s="23">
        <v>125</v>
      </c>
      <c r="H1182" s="23" t="s">
        <v>589</v>
      </c>
      <c r="I1182" s="22" t="s">
        <v>756</v>
      </c>
      <c r="J1182" s="24">
        <v>900</v>
      </c>
      <c r="K1182" s="188">
        <f>IFERROR(VLOOKUP(一覧[[#This Row],[品番]],'202211価格改定一覧'!B:J,9,FALSE),"-")</f>
        <v>1200</v>
      </c>
      <c r="L1182" s="27" t="s">
        <v>4</v>
      </c>
      <c r="M1182" s="25">
        <v>3519590223012</v>
      </c>
    </row>
    <row r="1183" spans="2:13" s="20" customFormat="1" ht="21" customHeight="1">
      <c r="B1183" s="14"/>
      <c r="C1183" s="52">
        <v>5905</v>
      </c>
      <c r="D1183" s="28" t="s">
        <v>730</v>
      </c>
      <c r="E1183" s="22" t="s">
        <v>750</v>
      </c>
      <c r="F1183" s="22" t="s">
        <v>764</v>
      </c>
      <c r="G1183" s="23">
        <v>125</v>
      </c>
      <c r="H1183" s="23" t="s">
        <v>589</v>
      </c>
      <c r="I1183" s="22" t="s">
        <v>757</v>
      </c>
      <c r="J1183" s="24">
        <v>900</v>
      </c>
      <c r="K1183" s="188">
        <f>IFERROR(VLOOKUP(一覧[[#This Row],[品番]],'202211価格改定一覧'!B:J,9,FALSE),"-")</f>
        <v>1200</v>
      </c>
      <c r="L1183" s="27" t="s">
        <v>4</v>
      </c>
      <c r="M1183" s="25">
        <v>3519590223029</v>
      </c>
    </row>
    <row r="1184" spans="2:13" s="20" customFormat="1" ht="21" customHeight="1">
      <c r="B1184" s="14"/>
      <c r="C1184" s="52">
        <v>5906</v>
      </c>
      <c r="D1184" s="28" t="s">
        <v>730</v>
      </c>
      <c r="E1184" s="22" t="s">
        <v>750</v>
      </c>
      <c r="F1184" s="22" t="s">
        <v>764</v>
      </c>
      <c r="G1184" s="23">
        <v>125</v>
      </c>
      <c r="H1184" s="23" t="s">
        <v>589</v>
      </c>
      <c r="I1184" s="22" t="s">
        <v>758</v>
      </c>
      <c r="J1184" s="24">
        <v>900</v>
      </c>
      <c r="K1184" s="188">
        <f>IFERROR(VLOOKUP(一覧[[#This Row],[品番]],'202211価格改定一覧'!B:J,9,FALSE),"-")</f>
        <v>1200</v>
      </c>
      <c r="L1184" s="27" t="s">
        <v>4</v>
      </c>
      <c r="M1184" s="25">
        <v>3519590223036</v>
      </c>
    </row>
    <row r="1185" spans="2:13" s="20" customFormat="1" ht="21" customHeight="1">
      <c r="B1185" s="14"/>
      <c r="C1185" s="52">
        <v>5907</v>
      </c>
      <c r="D1185" s="28" t="s">
        <v>730</v>
      </c>
      <c r="E1185" s="22" t="s">
        <v>750</v>
      </c>
      <c r="F1185" s="22" t="s">
        <v>764</v>
      </c>
      <c r="G1185" s="23">
        <v>125</v>
      </c>
      <c r="H1185" s="23" t="s">
        <v>589</v>
      </c>
      <c r="I1185" s="22" t="s">
        <v>759</v>
      </c>
      <c r="J1185" s="24">
        <v>900</v>
      </c>
      <c r="K1185" s="188">
        <f>IFERROR(VLOOKUP(一覧[[#This Row],[品番]],'202211価格改定一覧'!B:J,9,FALSE),"-")</f>
        <v>1200</v>
      </c>
      <c r="L1185" s="27" t="s">
        <v>4</v>
      </c>
      <c r="M1185" s="25">
        <v>3519590223043</v>
      </c>
    </row>
    <row r="1186" spans="2:13" s="20" customFormat="1" ht="21" customHeight="1">
      <c r="B1186" s="14"/>
      <c r="C1186" s="52">
        <v>5910</v>
      </c>
      <c r="D1186" s="28" t="s">
        <v>730</v>
      </c>
      <c r="E1186" s="22" t="s">
        <v>750</v>
      </c>
      <c r="F1186" s="22" t="s">
        <v>751</v>
      </c>
      <c r="G1186" s="23">
        <v>500</v>
      </c>
      <c r="H1186" s="23" t="s">
        <v>593</v>
      </c>
      <c r="I1186" s="22" t="s">
        <v>752</v>
      </c>
      <c r="J1186" s="24">
        <v>2400</v>
      </c>
      <c r="K1186" s="188">
        <f>IFERROR(VLOOKUP(一覧[[#This Row],[品番]],'202211価格改定一覧'!B:J,9,FALSE),"-")</f>
        <v>3000</v>
      </c>
      <c r="L1186" s="27" t="s">
        <v>4</v>
      </c>
      <c r="M1186" s="25">
        <v>3519590252296</v>
      </c>
    </row>
    <row r="1187" spans="2:13" s="20" customFormat="1" ht="21" customHeight="1">
      <c r="B1187" s="14"/>
      <c r="C1187" s="52">
        <v>5911</v>
      </c>
      <c r="D1187" s="28" t="s">
        <v>730</v>
      </c>
      <c r="E1187" s="22" t="s">
        <v>750</v>
      </c>
      <c r="F1187" s="22" t="s">
        <v>751</v>
      </c>
      <c r="G1187" s="23">
        <v>500</v>
      </c>
      <c r="H1187" s="23" t="s">
        <v>593</v>
      </c>
      <c r="I1187" s="22" t="s">
        <v>753</v>
      </c>
      <c r="J1187" s="24">
        <v>2400</v>
      </c>
      <c r="K1187" s="188">
        <f>IFERROR(VLOOKUP(一覧[[#This Row],[品番]],'202211価格改定一覧'!B:J,9,FALSE),"-")</f>
        <v>3000</v>
      </c>
      <c r="L1187" s="27" t="s">
        <v>4</v>
      </c>
      <c r="M1187" s="25">
        <v>3519590262202</v>
      </c>
    </row>
    <row r="1188" spans="2:13" s="20" customFormat="1" ht="21" customHeight="1">
      <c r="B1188" s="14"/>
      <c r="C1188" s="52">
        <v>5912</v>
      </c>
      <c r="D1188" s="28" t="s">
        <v>730</v>
      </c>
      <c r="E1188" s="22" t="s">
        <v>750</v>
      </c>
      <c r="F1188" s="22" t="s">
        <v>751</v>
      </c>
      <c r="G1188" s="23">
        <v>500</v>
      </c>
      <c r="H1188" s="23" t="s">
        <v>593</v>
      </c>
      <c r="I1188" s="22" t="s">
        <v>754</v>
      </c>
      <c r="J1188" s="24">
        <v>2400</v>
      </c>
      <c r="K1188" s="188">
        <f>IFERROR(VLOOKUP(一覧[[#This Row],[品番]],'202211価格改定一覧'!B:J,9,FALSE),"-")</f>
        <v>3000</v>
      </c>
      <c r="L1188" s="27" t="s">
        <v>4</v>
      </c>
      <c r="M1188" s="25">
        <v>3519590262219</v>
      </c>
    </row>
    <row r="1189" spans="2:13" s="20" customFormat="1" ht="21" customHeight="1">
      <c r="B1189" s="100"/>
      <c r="C1189" s="115">
        <v>5913</v>
      </c>
      <c r="D1189" s="116" t="s">
        <v>730</v>
      </c>
      <c r="E1189" s="110" t="s">
        <v>750</v>
      </c>
      <c r="F1189" s="110" t="s">
        <v>751</v>
      </c>
      <c r="G1189" s="117">
        <v>500</v>
      </c>
      <c r="H1189" s="117" t="s">
        <v>593</v>
      </c>
      <c r="I1189" s="110" t="s">
        <v>755</v>
      </c>
      <c r="J1189" s="118">
        <v>2400</v>
      </c>
      <c r="K1189" s="188" t="str">
        <f>IFERROR(VLOOKUP(一覧[[#This Row],[品番]],'202211価格改定一覧'!B:J,9,FALSE),"-")</f>
        <v>-</v>
      </c>
      <c r="L1189" s="119" t="s">
        <v>4</v>
      </c>
      <c r="M1189" s="120">
        <v>3519590262226</v>
      </c>
    </row>
    <row r="1190" spans="2:13" s="20" customFormat="1" ht="21" customHeight="1">
      <c r="B1190" s="14"/>
      <c r="C1190" s="52">
        <v>5914</v>
      </c>
      <c r="D1190" s="28" t="s">
        <v>730</v>
      </c>
      <c r="E1190" s="22" t="s">
        <v>750</v>
      </c>
      <c r="F1190" s="22" t="s">
        <v>751</v>
      </c>
      <c r="G1190" s="23">
        <v>500</v>
      </c>
      <c r="H1190" s="23" t="s">
        <v>593</v>
      </c>
      <c r="I1190" s="22" t="s">
        <v>756</v>
      </c>
      <c r="J1190" s="24">
        <v>2400</v>
      </c>
      <c r="K1190" s="188">
        <f>IFERROR(VLOOKUP(一覧[[#This Row],[品番]],'202211価格改定一覧'!B:J,9,FALSE),"-")</f>
        <v>3000</v>
      </c>
      <c r="L1190" s="27" t="s">
        <v>4</v>
      </c>
      <c r="M1190" s="25">
        <v>3519590262233</v>
      </c>
    </row>
    <row r="1191" spans="2:13" s="20" customFormat="1" ht="21" customHeight="1">
      <c r="B1191" s="14"/>
      <c r="C1191" s="52">
        <v>5915</v>
      </c>
      <c r="D1191" s="28" t="s">
        <v>730</v>
      </c>
      <c r="E1191" s="22" t="s">
        <v>750</v>
      </c>
      <c r="F1191" s="22" t="s">
        <v>751</v>
      </c>
      <c r="G1191" s="23">
        <v>500</v>
      </c>
      <c r="H1191" s="23" t="s">
        <v>593</v>
      </c>
      <c r="I1191" s="22" t="s">
        <v>757</v>
      </c>
      <c r="J1191" s="24">
        <v>2400</v>
      </c>
      <c r="K1191" s="188">
        <f>IFERROR(VLOOKUP(一覧[[#This Row],[品番]],'202211価格改定一覧'!B:J,9,FALSE),"-")</f>
        <v>3000</v>
      </c>
      <c r="L1191" s="27" t="s">
        <v>4</v>
      </c>
      <c r="M1191" s="25">
        <v>3519590262240</v>
      </c>
    </row>
    <row r="1192" spans="2:13" s="20" customFormat="1" ht="21" customHeight="1">
      <c r="B1192" s="14"/>
      <c r="C1192" s="52">
        <v>5916</v>
      </c>
      <c r="D1192" s="28" t="s">
        <v>730</v>
      </c>
      <c r="E1192" s="22" t="s">
        <v>750</v>
      </c>
      <c r="F1192" s="22" t="s">
        <v>751</v>
      </c>
      <c r="G1192" s="23">
        <v>500</v>
      </c>
      <c r="H1192" s="23" t="s">
        <v>593</v>
      </c>
      <c r="I1192" s="22" t="s">
        <v>758</v>
      </c>
      <c r="J1192" s="24">
        <v>2400</v>
      </c>
      <c r="K1192" s="188">
        <f>IFERROR(VLOOKUP(一覧[[#This Row],[品番]],'202211価格改定一覧'!B:J,9,FALSE),"-")</f>
        <v>3000</v>
      </c>
      <c r="L1192" s="27" t="s">
        <v>4</v>
      </c>
      <c r="M1192" s="25">
        <v>3519590262257</v>
      </c>
    </row>
    <row r="1193" spans="2:13" s="20" customFormat="1" ht="21" customHeight="1">
      <c r="B1193" s="14"/>
      <c r="C1193" s="52">
        <v>5917</v>
      </c>
      <c r="D1193" s="28" t="s">
        <v>730</v>
      </c>
      <c r="E1193" s="22" t="s">
        <v>750</v>
      </c>
      <c r="F1193" s="22" t="s">
        <v>751</v>
      </c>
      <c r="G1193" s="23">
        <v>500</v>
      </c>
      <c r="H1193" s="23" t="s">
        <v>593</v>
      </c>
      <c r="I1193" s="22" t="s">
        <v>759</v>
      </c>
      <c r="J1193" s="24">
        <v>2400</v>
      </c>
      <c r="K1193" s="188">
        <f>IFERROR(VLOOKUP(一覧[[#This Row],[品番]],'202211価格改定一覧'!B:J,9,FALSE),"-")</f>
        <v>3000</v>
      </c>
      <c r="L1193" s="27" t="s">
        <v>4</v>
      </c>
      <c r="M1193" s="25">
        <v>3519590262264</v>
      </c>
    </row>
    <row r="1194" spans="2:13" s="20" customFormat="1" ht="21" customHeight="1">
      <c r="B1194" s="14" t="s">
        <v>2480</v>
      </c>
      <c r="C1194" s="52">
        <v>5918</v>
      </c>
      <c r="D1194" s="28" t="s">
        <v>730</v>
      </c>
      <c r="E1194" s="22" t="s">
        <v>741</v>
      </c>
      <c r="F1194" s="22" t="s">
        <v>639</v>
      </c>
      <c r="G1194" s="23">
        <v>500</v>
      </c>
      <c r="H1194" s="23" t="s">
        <v>593</v>
      </c>
      <c r="I1194" s="22" t="s">
        <v>165</v>
      </c>
      <c r="J1194" s="24">
        <v>2400</v>
      </c>
      <c r="K1194" s="188" t="str">
        <f>IFERROR(VLOOKUP(一覧[[#This Row],[品番]],'202211価格改定一覧'!B:J,9,FALSE),"-")</f>
        <v>-</v>
      </c>
      <c r="L1194" s="27" t="s">
        <v>4</v>
      </c>
      <c r="M1194" s="25">
        <v>3519590262271</v>
      </c>
    </row>
    <row r="1195" spans="2:13" s="20" customFormat="1" ht="21" customHeight="1">
      <c r="B1195" s="14"/>
      <c r="C1195" s="52">
        <v>5920</v>
      </c>
      <c r="D1195" s="28" t="s">
        <v>730</v>
      </c>
      <c r="E1195" s="22" t="s">
        <v>731</v>
      </c>
      <c r="F1195" s="22" t="s">
        <v>746</v>
      </c>
      <c r="G1195" s="23">
        <v>100</v>
      </c>
      <c r="H1195" s="23" t="s">
        <v>589</v>
      </c>
      <c r="I1195" s="22" t="s">
        <v>165</v>
      </c>
      <c r="J1195" s="24">
        <v>600</v>
      </c>
      <c r="K1195" s="188">
        <f>IFERROR(VLOOKUP(一覧[[#This Row],[品番]],'202211価格改定一覧'!B:J,9,FALSE),"-")</f>
        <v>700</v>
      </c>
      <c r="L1195" s="27" t="s">
        <v>4</v>
      </c>
      <c r="M1195" s="25">
        <v>3519590214126</v>
      </c>
    </row>
    <row r="1196" spans="2:13" s="20" customFormat="1" ht="21" customHeight="1">
      <c r="B1196" s="14"/>
      <c r="C1196" s="52">
        <v>5921</v>
      </c>
      <c r="D1196" s="28" t="s">
        <v>730</v>
      </c>
      <c r="E1196" s="22" t="s">
        <v>731</v>
      </c>
      <c r="F1196" s="22" t="s">
        <v>746</v>
      </c>
      <c r="G1196" s="23">
        <v>100</v>
      </c>
      <c r="H1196" s="23" t="s">
        <v>589</v>
      </c>
      <c r="I1196" s="22" t="s">
        <v>733</v>
      </c>
      <c r="J1196" s="24">
        <v>600</v>
      </c>
      <c r="K1196" s="188">
        <f>IFERROR(VLOOKUP(一覧[[#This Row],[品番]],'202211価格改定一覧'!B:J,9,FALSE),"-")</f>
        <v>700</v>
      </c>
      <c r="L1196" s="27" t="s">
        <v>4</v>
      </c>
      <c r="M1196" s="25">
        <v>3519590214102</v>
      </c>
    </row>
    <row r="1197" spans="2:13" s="20" customFormat="1" ht="21" customHeight="1">
      <c r="B1197" s="14"/>
      <c r="C1197" s="52">
        <v>5923</v>
      </c>
      <c r="D1197" s="28" t="s">
        <v>730</v>
      </c>
      <c r="E1197" s="22" t="s">
        <v>731</v>
      </c>
      <c r="F1197" s="22" t="s">
        <v>734</v>
      </c>
      <c r="G1197" s="23">
        <v>300</v>
      </c>
      <c r="H1197" s="23" t="s">
        <v>589</v>
      </c>
      <c r="I1197" s="22" t="s">
        <v>165</v>
      </c>
      <c r="J1197" s="24">
        <v>900</v>
      </c>
      <c r="K1197" s="188">
        <f>IFERROR(VLOOKUP(一覧[[#This Row],[品番]],'202211価格改定一覧'!B:J,9,FALSE),"-")</f>
        <v>1200</v>
      </c>
      <c r="L1197" s="27" t="s">
        <v>4</v>
      </c>
      <c r="M1197" s="25">
        <v>3519590214249</v>
      </c>
    </row>
    <row r="1198" spans="2:13" s="20" customFormat="1" ht="21" customHeight="1">
      <c r="B1198" s="14"/>
      <c r="C1198" s="52">
        <v>5924</v>
      </c>
      <c r="D1198" s="28" t="s">
        <v>730</v>
      </c>
      <c r="E1198" s="22" t="s">
        <v>731</v>
      </c>
      <c r="F1198" s="22" t="s">
        <v>734</v>
      </c>
      <c r="G1198" s="23">
        <v>300</v>
      </c>
      <c r="H1198" s="23" t="s">
        <v>589</v>
      </c>
      <c r="I1198" s="22" t="s">
        <v>733</v>
      </c>
      <c r="J1198" s="24">
        <v>900</v>
      </c>
      <c r="K1198" s="188">
        <f>IFERROR(VLOOKUP(一覧[[#This Row],[品番]],'202211価格改定一覧'!B:J,9,FALSE),"-")</f>
        <v>1200</v>
      </c>
      <c r="L1198" s="27" t="s">
        <v>4</v>
      </c>
      <c r="M1198" s="25">
        <v>3519590214232</v>
      </c>
    </row>
    <row r="1199" spans="2:13" s="20" customFormat="1" ht="21" customHeight="1">
      <c r="B1199" s="14"/>
      <c r="C1199" s="52">
        <v>5926</v>
      </c>
      <c r="D1199" s="28" t="s">
        <v>730</v>
      </c>
      <c r="E1199" s="22" t="s">
        <v>731</v>
      </c>
      <c r="F1199" s="22" t="s">
        <v>735</v>
      </c>
      <c r="G1199" s="23" t="s">
        <v>736</v>
      </c>
      <c r="H1199" s="23" t="s">
        <v>589</v>
      </c>
      <c r="I1199" s="22" t="s">
        <v>165</v>
      </c>
      <c r="J1199" s="24">
        <v>1200</v>
      </c>
      <c r="K1199" s="188">
        <f>IFERROR(VLOOKUP(一覧[[#This Row],[品番]],'202211価格改定一覧'!B:J,9,FALSE),"-")</f>
        <v>1400</v>
      </c>
      <c r="L1199" s="27" t="s">
        <v>4</v>
      </c>
      <c r="M1199" s="25">
        <v>3519590213976</v>
      </c>
    </row>
    <row r="1200" spans="2:13" s="20" customFormat="1" ht="21" customHeight="1">
      <c r="B1200" s="14"/>
      <c r="C1200" s="52">
        <v>5930</v>
      </c>
      <c r="D1200" s="28" t="s">
        <v>730</v>
      </c>
      <c r="E1200" s="22" t="s">
        <v>750</v>
      </c>
      <c r="F1200" s="22" t="s">
        <v>765</v>
      </c>
      <c r="G1200" s="23">
        <v>25</v>
      </c>
      <c r="H1200" s="23" t="s">
        <v>589</v>
      </c>
      <c r="I1200" s="22" t="s">
        <v>752</v>
      </c>
      <c r="J1200" s="24">
        <v>350</v>
      </c>
      <c r="K1200" s="188">
        <f>IFERROR(VLOOKUP(一覧[[#This Row],[品番]],'202211価格改定一覧'!B:J,9,FALSE),"-")</f>
        <v>450</v>
      </c>
      <c r="L1200" s="27" t="s">
        <v>4</v>
      </c>
      <c r="M1200" s="25">
        <v>3519590213600</v>
      </c>
    </row>
    <row r="1201" spans="2:13" s="20" customFormat="1" ht="21" customHeight="1">
      <c r="B1201" s="14"/>
      <c r="C1201" s="52">
        <v>5931</v>
      </c>
      <c r="D1201" s="28" t="s">
        <v>730</v>
      </c>
      <c r="E1201" s="22" t="s">
        <v>750</v>
      </c>
      <c r="F1201" s="22" t="s">
        <v>765</v>
      </c>
      <c r="G1201" s="23">
        <v>25</v>
      </c>
      <c r="H1201" s="23" t="s">
        <v>589</v>
      </c>
      <c r="I1201" s="22" t="s">
        <v>753</v>
      </c>
      <c r="J1201" s="24">
        <v>350</v>
      </c>
      <c r="K1201" s="188">
        <f>IFERROR(VLOOKUP(一覧[[#This Row],[品番]],'202211価格改定一覧'!B:J,9,FALSE),"-")</f>
        <v>450</v>
      </c>
      <c r="L1201" s="27" t="s">
        <v>4</v>
      </c>
      <c r="M1201" s="25">
        <v>3519590213617</v>
      </c>
    </row>
    <row r="1202" spans="2:13" s="20" customFormat="1" ht="21" customHeight="1">
      <c r="B1202" s="14"/>
      <c r="C1202" s="52">
        <v>5932</v>
      </c>
      <c r="D1202" s="28" t="s">
        <v>730</v>
      </c>
      <c r="E1202" s="22" t="s">
        <v>750</v>
      </c>
      <c r="F1202" s="22" t="s">
        <v>765</v>
      </c>
      <c r="G1202" s="23">
        <v>25</v>
      </c>
      <c r="H1202" s="23" t="s">
        <v>589</v>
      </c>
      <c r="I1202" s="22" t="s">
        <v>756</v>
      </c>
      <c r="J1202" s="24">
        <v>350</v>
      </c>
      <c r="K1202" s="188">
        <f>IFERROR(VLOOKUP(一覧[[#This Row],[品番]],'202211価格改定一覧'!B:J,9,FALSE),"-")</f>
        <v>450</v>
      </c>
      <c r="L1202" s="27" t="s">
        <v>4</v>
      </c>
      <c r="M1202" s="25">
        <v>3519590213624</v>
      </c>
    </row>
    <row r="1203" spans="2:13" s="20" customFormat="1" ht="21" customHeight="1">
      <c r="B1203" s="14"/>
      <c r="C1203" s="52">
        <v>5933</v>
      </c>
      <c r="D1203" s="28" t="s">
        <v>730</v>
      </c>
      <c r="E1203" s="22" t="s">
        <v>750</v>
      </c>
      <c r="F1203" s="22" t="s">
        <v>765</v>
      </c>
      <c r="G1203" s="23">
        <v>25</v>
      </c>
      <c r="H1203" s="23" t="s">
        <v>589</v>
      </c>
      <c r="I1203" s="22" t="s">
        <v>757</v>
      </c>
      <c r="J1203" s="24">
        <v>350</v>
      </c>
      <c r="K1203" s="188">
        <f>IFERROR(VLOOKUP(一覧[[#This Row],[品番]],'202211価格改定一覧'!B:J,9,FALSE),"-")</f>
        <v>450</v>
      </c>
      <c r="L1203" s="27" t="s">
        <v>4</v>
      </c>
      <c r="M1203" s="25">
        <v>3519590213631</v>
      </c>
    </row>
    <row r="1204" spans="2:13" s="20" customFormat="1" ht="21" customHeight="1">
      <c r="B1204" s="14"/>
      <c r="C1204" s="52">
        <v>5934</v>
      </c>
      <c r="D1204" s="28" t="s">
        <v>730</v>
      </c>
      <c r="E1204" s="22" t="s">
        <v>750</v>
      </c>
      <c r="F1204" s="22" t="s">
        <v>765</v>
      </c>
      <c r="G1204" s="23">
        <v>25</v>
      </c>
      <c r="H1204" s="23" t="s">
        <v>589</v>
      </c>
      <c r="I1204" s="22" t="s">
        <v>759</v>
      </c>
      <c r="J1204" s="24">
        <v>350</v>
      </c>
      <c r="K1204" s="188">
        <f>IFERROR(VLOOKUP(一覧[[#This Row],[品番]],'202211価格改定一覧'!B:J,9,FALSE),"-")</f>
        <v>450</v>
      </c>
      <c r="L1204" s="27" t="s">
        <v>4</v>
      </c>
      <c r="M1204" s="25">
        <v>3519590213648</v>
      </c>
    </row>
    <row r="1205" spans="2:13" s="20" customFormat="1" ht="21" customHeight="1">
      <c r="B1205" s="14"/>
      <c r="C1205" s="52">
        <v>5935</v>
      </c>
      <c r="D1205" s="28" t="s">
        <v>2331</v>
      </c>
      <c r="E1205" s="22" t="s">
        <v>731</v>
      </c>
      <c r="F1205" s="22" t="s">
        <v>748</v>
      </c>
      <c r="G1205" s="23">
        <v>25</v>
      </c>
      <c r="H1205" s="23" t="s">
        <v>589</v>
      </c>
      <c r="I1205" s="22" t="s">
        <v>165</v>
      </c>
      <c r="J1205" s="24">
        <v>250</v>
      </c>
      <c r="K1205" s="188">
        <f>IFERROR(VLOOKUP(一覧[[#This Row],[品番]],'202211価格改定一覧'!B:J,9,FALSE),"-")</f>
        <v>300</v>
      </c>
      <c r="L1205" s="27" t="s">
        <v>4</v>
      </c>
      <c r="M1205" s="25">
        <v>3519590214607</v>
      </c>
    </row>
    <row r="1206" spans="2:13" s="20" customFormat="1" ht="21" customHeight="1">
      <c r="B1206" s="14"/>
      <c r="C1206" s="52">
        <v>5940</v>
      </c>
      <c r="D1206" s="28" t="s">
        <v>730</v>
      </c>
      <c r="E1206" s="22" t="s">
        <v>760</v>
      </c>
      <c r="F1206" s="22" t="s">
        <v>760</v>
      </c>
      <c r="G1206" s="23">
        <v>30</v>
      </c>
      <c r="H1206" s="23" t="s">
        <v>589</v>
      </c>
      <c r="I1206" s="22" t="s">
        <v>766</v>
      </c>
      <c r="J1206" s="24">
        <v>1400</v>
      </c>
      <c r="K1206" s="188">
        <f>IFERROR(VLOOKUP(一覧[[#This Row],[品番]],'202211価格改定一覧'!B:J,9,FALSE),"-")</f>
        <v>1800</v>
      </c>
      <c r="L1206" s="27" t="s">
        <v>174</v>
      </c>
      <c r="M1206" s="25" t="s">
        <v>39</v>
      </c>
    </row>
    <row r="1207" spans="2:13" s="20" customFormat="1" ht="21" customHeight="1">
      <c r="B1207" s="14"/>
      <c r="C1207" s="52">
        <v>5941</v>
      </c>
      <c r="D1207" s="28" t="s">
        <v>730</v>
      </c>
      <c r="E1207" s="22" t="s">
        <v>760</v>
      </c>
      <c r="F1207" s="22" t="s">
        <v>767</v>
      </c>
      <c r="G1207" s="23">
        <v>100</v>
      </c>
      <c r="H1207" s="23" t="s">
        <v>589</v>
      </c>
      <c r="I1207" s="22" t="s">
        <v>165</v>
      </c>
      <c r="J1207" s="24">
        <v>1800</v>
      </c>
      <c r="K1207" s="188" t="str">
        <f>IFERROR(VLOOKUP(一覧[[#This Row],[品番]],'202211価格改定一覧'!B:J,9,FALSE),"-")</f>
        <v>-</v>
      </c>
      <c r="L1207" s="27" t="s">
        <v>4</v>
      </c>
      <c r="M1207" s="25" t="s">
        <v>39</v>
      </c>
    </row>
    <row r="1208" spans="2:13" s="20" customFormat="1" ht="21" customHeight="1">
      <c r="B1208" s="14"/>
      <c r="C1208" s="52">
        <v>5942</v>
      </c>
      <c r="D1208" s="28" t="s">
        <v>730</v>
      </c>
      <c r="E1208" s="22" t="s">
        <v>760</v>
      </c>
      <c r="F1208" s="22" t="s">
        <v>767</v>
      </c>
      <c r="G1208" s="23">
        <v>100</v>
      </c>
      <c r="H1208" s="23" t="s">
        <v>589</v>
      </c>
      <c r="I1208" s="22" t="s">
        <v>768</v>
      </c>
      <c r="J1208" s="24">
        <v>1800</v>
      </c>
      <c r="K1208" s="188" t="str">
        <f>IFERROR(VLOOKUP(一覧[[#This Row],[品番]],'202211価格改定一覧'!B:J,9,FALSE),"-")</f>
        <v>-</v>
      </c>
      <c r="L1208" s="27" t="s">
        <v>4</v>
      </c>
      <c r="M1208" s="25" t="s">
        <v>39</v>
      </c>
    </row>
    <row r="1209" spans="2:13" s="20" customFormat="1" ht="21" customHeight="1">
      <c r="B1209" s="14"/>
      <c r="C1209" s="52">
        <v>5943</v>
      </c>
      <c r="D1209" s="28" t="s">
        <v>730</v>
      </c>
      <c r="E1209" s="22" t="s">
        <v>760</v>
      </c>
      <c r="F1209" s="22" t="s">
        <v>761</v>
      </c>
      <c r="G1209" s="23">
        <v>100</v>
      </c>
      <c r="H1209" s="23" t="s">
        <v>589</v>
      </c>
      <c r="I1209" s="22" t="s">
        <v>752</v>
      </c>
      <c r="J1209" s="24">
        <v>2100</v>
      </c>
      <c r="K1209" s="188" t="str">
        <f>IFERROR(VLOOKUP(一覧[[#This Row],[品番]],'202211価格改定一覧'!B:J,9,FALSE),"-")</f>
        <v>-</v>
      </c>
      <c r="L1209" s="27" t="s">
        <v>4</v>
      </c>
      <c r="M1209" s="25" t="s">
        <v>39</v>
      </c>
    </row>
    <row r="1210" spans="2:13" s="20" customFormat="1" ht="21" customHeight="1">
      <c r="B1210" s="14"/>
      <c r="C1210" s="52">
        <v>5944</v>
      </c>
      <c r="D1210" s="28" t="s">
        <v>730</v>
      </c>
      <c r="E1210" s="22" t="s">
        <v>760</v>
      </c>
      <c r="F1210" s="22" t="s">
        <v>761</v>
      </c>
      <c r="G1210" s="23">
        <v>100</v>
      </c>
      <c r="H1210" s="23" t="s">
        <v>589</v>
      </c>
      <c r="I1210" s="22" t="s">
        <v>762</v>
      </c>
      <c r="J1210" s="24">
        <v>2100</v>
      </c>
      <c r="K1210" s="188" t="str">
        <f>IFERROR(VLOOKUP(一覧[[#This Row],[品番]],'202211価格改定一覧'!B:J,9,FALSE),"-")</f>
        <v>-</v>
      </c>
      <c r="L1210" s="27" t="s">
        <v>4</v>
      </c>
      <c r="M1210" s="25" t="s">
        <v>39</v>
      </c>
    </row>
    <row r="1211" spans="2:13" s="20" customFormat="1" ht="21" customHeight="1">
      <c r="B1211" s="14"/>
      <c r="C1211" s="52">
        <v>5945</v>
      </c>
      <c r="D1211" s="28" t="s">
        <v>730</v>
      </c>
      <c r="E1211" s="22" t="s">
        <v>760</v>
      </c>
      <c r="F1211" s="22" t="s">
        <v>763</v>
      </c>
      <c r="G1211" s="23">
        <v>100</v>
      </c>
      <c r="H1211" s="23" t="s">
        <v>589</v>
      </c>
      <c r="I1211" s="22" t="s">
        <v>758</v>
      </c>
      <c r="J1211" s="24">
        <v>2100</v>
      </c>
      <c r="K1211" s="188" t="str">
        <f>IFERROR(VLOOKUP(一覧[[#This Row],[品番]],'202211価格改定一覧'!B:J,9,FALSE),"-")</f>
        <v>-</v>
      </c>
      <c r="L1211" s="27" t="s">
        <v>4</v>
      </c>
      <c r="M1211" s="25" t="s">
        <v>39</v>
      </c>
    </row>
    <row r="1212" spans="2:13" s="20" customFormat="1" ht="21" customHeight="1">
      <c r="B1212" s="14"/>
      <c r="C1212" s="52">
        <v>5951</v>
      </c>
      <c r="D1212" s="28" t="s">
        <v>730</v>
      </c>
      <c r="E1212" s="22" t="s">
        <v>750</v>
      </c>
      <c r="F1212" s="22" t="s">
        <v>2091</v>
      </c>
      <c r="G1212" s="23">
        <v>30</v>
      </c>
      <c r="H1212" s="23" t="s">
        <v>2094</v>
      </c>
      <c r="I1212" s="22" t="s">
        <v>752</v>
      </c>
      <c r="J1212" s="24">
        <v>1800</v>
      </c>
      <c r="K1212" s="188">
        <f>IFERROR(VLOOKUP(一覧[[#This Row],[品番]],'202211価格改定一覧'!B:J,9,FALSE),"-")</f>
        <v>2000</v>
      </c>
      <c r="L1212" s="27" t="s">
        <v>4</v>
      </c>
      <c r="M1212" s="25">
        <v>3519590252999</v>
      </c>
    </row>
    <row r="1213" spans="2:13" s="20" customFormat="1" ht="21" customHeight="1">
      <c r="B1213" s="14"/>
      <c r="C1213" s="52">
        <v>5952</v>
      </c>
      <c r="D1213" s="28" t="s">
        <v>730</v>
      </c>
      <c r="E1213" s="22" t="s">
        <v>750</v>
      </c>
      <c r="F1213" s="22" t="s">
        <v>2092</v>
      </c>
      <c r="G1213" s="23">
        <v>30</v>
      </c>
      <c r="H1213" s="23" t="s">
        <v>2095</v>
      </c>
      <c r="I1213" s="22" t="s">
        <v>753</v>
      </c>
      <c r="J1213" s="24">
        <v>1800</v>
      </c>
      <c r="K1213" s="188">
        <f>IFERROR(VLOOKUP(一覧[[#This Row],[品番]],'202211価格改定一覧'!B:J,9,FALSE),"-")</f>
        <v>2000</v>
      </c>
      <c r="L1213" s="27" t="s">
        <v>4</v>
      </c>
      <c r="M1213" s="25">
        <v>3519590262905</v>
      </c>
    </row>
    <row r="1214" spans="2:13" s="20" customFormat="1" ht="21" customHeight="1">
      <c r="B1214" s="14"/>
      <c r="C1214" s="52">
        <v>5953</v>
      </c>
      <c r="D1214" s="28" t="s">
        <v>730</v>
      </c>
      <c r="E1214" s="22" t="s">
        <v>750</v>
      </c>
      <c r="F1214" s="22" t="s">
        <v>2091</v>
      </c>
      <c r="G1214" s="23">
        <v>30</v>
      </c>
      <c r="H1214" s="23" t="s">
        <v>2094</v>
      </c>
      <c r="I1214" s="22" t="s">
        <v>756</v>
      </c>
      <c r="J1214" s="24">
        <v>1800</v>
      </c>
      <c r="K1214" s="188">
        <f>IFERROR(VLOOKUP(一覧[[#This Row],[品番]],'202211価格改定一覧'!B:J,9,FALSE),"-")</f>
        <v>2000</v>
      </c>
      <c r="L1214" s="27" t="s">
        <v>4</v>
      </c>
      <c r="M1214" s="25">
        <v>3519590262912</v>
      </c>
    </row>
    <row r="1215" spans="2:13" s="20" customFormat="1" ht="21" customHeight="1">
      <c r="B1215" s="14"/>
      <c r="C1215" s="52">
        <v>5954</v>
      </c>
      <c r="D1215" s="28" t="s">
        <v>730</v>
      </c>
      <c r="E1215" s="22" t="s">
        <v>750</v>
      </c>
      <c r="F1215" s="22" t="s">
        <v>2093</v>
      </c>
      <c r="G1215" s="23">
        <v>30</v>
      </c>
      <c r="H1215" s="23" t="s">
        <v>2094</v>
      </c>
      <c r="I1215" s="22" t="s">
        <v>757</v>
      </c>
      <c r="J1215" s="24">
        <v>1800</v>
      </c>
      <c r="K1215" s="188">
        <f>IFERROR(VLOOKUP(一覧[[#This Row],[品番]],'202211価格改定一覧'!B:J,9,FALSE),"-")</f>
        <v>2000</v>
      </c>
      <c r="L1215" s="27" t="s">
        <v>4</v>
      </c>
      <c r="M1215" s="25">
        <v>3519590262929</v>
      </c>
    </row>
    <row r="1216" spans="2:13" s="20" customFormat="1" ht="21" customHeight="1">
      <c r="B1216" s="14"/>
      <c r="C1216" s="52">
        <v>5955</v>
      </c>
      <c r="D1216" s="28" t="s">
        <v>730</v>
      </c>
      <c r="E1216" s="22" t="s">
        <v>750</v>
      </c>
      <c r="F1216" s="22" t="s">
        <v>2092</v>
      </c>
      <c r="G1216" s="23">
        <v>30</v>
      </c>
      <c r="H1216" s="23" t="s">
        <v>2095</v>
      </c>
      <c r="I1216" s="22" t="s">
        <v>759</v>
      </c>
      <c r="J1216" s="24">
        <v>1800</v>
      </c>
      <c r="K1216" s="188">
        <f>IFERROR(VLOOKUP(一覧[[#This Row],[品番]],'202211価格改定一覧'!B:J,9,FALSE),"-")</f>
        <v>2000</v>
      </c>
      <c r="L1216" s="27" t="s">
        <v>4</v>
      </c>
      <c r="M1216" s="25">
        <v>3519590262936</v>
      </c>
    </row>
    <row r="1217" spans="2:13" s="20" customFormat="1" ht="21" customHeight="1">
      <c r="B1217" s="21"/>
      <c r="C1217" s="52">
        <v>6000</v>
      </c>
      <c r="D1217" s="28" t="s">
        <v>2173</v>
      </c>
      <c r="E1217" s="22" t="s">
        <v>1139</v>
      </c>
      <c r="F1217" s="22" t="s">
        <v>284</v>
      </c>
      <c r="G1217" s="23">
        <v>200</v>
      </c>
      <c r="H1217" s="23" t="s">
        <v>391</v>
      </c>
      <c r="I1217" s="22" t="s">
        <v>1146</v>
      </c>
      <c r="J1217" s="24">
        <v>1500</v>
      </c>
      <c r="K1217" s="188" t="str">
        <f>IFERROR(VLOOKUP(一覧[[#This Row],[品番]],'202211価格改定一覧'!B:J,9,FALSE),"-")</f>
        <v>-</v>
      </c>
      <c r="L1217" s="27" t="s">
        <v>63</v>
      </c>
      <c r="M1217" s="25">
        <v>4994228026651</v>
      </c>
    </row>
    <row r="1218" spans="2:13" s="20" customFormat="1" ht="21" customHeight="1">
      <c r="B1218" s="21"/>
      <c r="C1218" s="52">
        <v>6001</v>
      </c>
      <c r="D1218" s="28" t="s">
        <v>2173</v>
      </c>
      <c r="E1218" s="22" t="s">
        <v>1133</v>
      </c>
      <c r="F1218" s="22" t="s">
        <v>280</v>
      </c>
      <c r="G1218" s="23">
        <v>200</v>
      </c>
      <c r="H1218" s="23" t="s">
        <v>196</v>
      </c>
      <c r="I1218" s="22" t="s">
        <v>1148</v>
      </c>
      <c r="J1218" s="24">
        <v>1500</v>
      </c>
      <c r="K1218" s="188" t="str">
        <f>IFERROR(VLOOKUP(一覧[[#This Row],[品番]],'202211価格改定一覧'!B:J,9,FALSE),"-")</f>
        <v>-</v>
      </c>
      <c r="L1218" s="27" t="s">
        <v>63</v>
      </c>
      <c r="M1218" s="25">
        <v>4994228026668</v>
      </c>
    </row>
    <row r="1219" spans="2:13" s="20" customFormat="1" ht="21" customHeight="1">
      <c r="B1219" s="21" t="s">
        <v>2319</v>
      </c>
      <c r="C1219" s="52">
        <v>6002</v>
      </c>
      <c r="D1219" s="28" t="s">
        <v>2173</v>
      </c>
      <c r="E1219" s="22" t="s">
        <v>1133</v>
      </c>
      <c r="F1219" s="22" t="s">
        <v>284</v>
      </c>
      <c r="G1219" s="23">
        <v>200</v>
      </c>
      <c r="H1219" s="23" t="s">
        <v>196</v>
      </c>
      <c r="I1219" s="22" t="s">
        <v>1150</v>
      </c>
      <c r="J1219" s="24">
        <v>1500</v>
      </c>
      <c r="K1219" s="188" t="str">
        <f>IFERROR(VLOOKUP(一覧[[#This Row],[品番]],'202211価格改定一覧'!B:J,9,FALSE),"-")</f>
        <v>-</v>
      </c>
      <c r="L1219" s="27" t="s">
        <v>63</v>
      </c>
      <c r="M1219" s="25">
        <v>4994228026675</v>
      </c>
    </row>
    <row r="1220" spans="2:13" s="20" customFormat="1" ht="21" customHeight="1">
      <c r="B1220" s="21"/>
      <c r="C1220" s="52">
        <v>6003</v>
      </c>
      <c r="D1220" s="28" t="s">
        <v>2173</v>
      </c>
      <c r="E1220" s="22" t="s">
        <v>1133</v>
      </c>
      <c r="F1220" s="22" t="s">
        <v>284</v>
      </c>
      <c r="G1220" s="23">
        <v>200</v>
      </c>
      <c r="H1220" s="23" t="s">
        <v>196</v>
      </c>
      <c r="I1220" s="22" t="s">
        <v>1165</v>
      </c>
      <c r="J1220" s="24">
        <v>1500</v>
      </c>
      <c r="K1220" s="188" t="str">
        <f>IFERROR(VLOOKUP(一覧[[#This Row],[品番]],'202211価格改定一覧'!B:J,9,FALSE),"-")</f>
        <v>-</v>
      </c>
      <c r="L1220" s="27" t="s">
        <v>63</v>
      </c>
      <c r="M1220" s="25">
        <v>4994228026682</v>
      </c>
    </row>
    <row r="1221" spans="2:13" s="20" customFormat="1" ht="21" customHeight="1">
      <c r="B1221" s="21"/>
      <c r="C1221" s="52">
        <v>6005</v>
      </c>
      <c r="D1221" s="28" t="s">
        <v>2173</v>
      </c>
      <c r="E1221" s="22" t="s">
        <v>1133</v>
      </c>
      <c r="F1221" s="22" t="s">
        <v>1132</v>
      </c>
      <c r="G1221" s="23">
        <v>10</v>
      </c>
      <c r="H1221" s="23" t="s">
        <v>234</v>
      </c>
      <c r="I1221" s="22" t="s">
        <v>1152</v>
      </c>
      <c r="J1221" s="24">
        <v>800</v>
      </c>
      <c r="K1221" s="188">
        <f>IFERROR(VLOOKUP(一覧[[#This Row],[品番]],'202211価格改定一覧'!B:J,9,FALSE),"-")</f>
        <v>900</v>
      </c>
      <c r="L1221" s="27" t="s">
        <v>63</v>
      </c>
      <c r="M1221" s="25" t="s">
        <v>39</v>
      </c>
    </row>
    <row r="1222" spans="2:13" s="20" customFormat="1" ht="21" customHeight="1">
      <c r="B1222" s="21"/>
      <c r="C1222" s="52">
        <v>6006</v>
      </c>
      <c r="D1222" s="28" t="s">
        <v>2173</v>
      </c>
      <c r="E1222" s="22" t="s">
        <v>1133</v>
      </c>
      <c r="F1222" s="22" t="s">
        <v>292</v>
      </c>
      <c r="G1222" s="23">
        <v>10</v>
      </c>
      <c r="H1222" s="23" t="s">
        <v>215</v>
      </c>
      <c r="I1222" s="22" t="s">
        <v>1153</v>
      </c>
      <c r="J1222" s="24">
        <v>800</v>
      </c>
      <c r="K1222" s="188">
        <f>IFERROR(VLOOKUP(一覧[[#This Row],[品番]],'202211価格改定一覧'!B:J,9,FALSE),"-")</f>
        <v>900</v>
      </c>
      <c r="L1222" s="27" t="s">
        <v>63</v>
      </c>
      <c r="M1222" s="25" t="s">
        <v>39</v>
      </c>
    </row>
    <row r="1223" spans="2:13" s="20" customFormat="1" ht="21" customHeight="1">
      <c r="B1223" s="21"/>
      <c r="C1223" s="52">
        <v>6007</v>
      </c>
      <c r="D1223" s="28" t="s">
        <v>2173</v>
      </c>
      <c r="E1223" s="22" t="s">
        <v>1154</v>
      </c>
      <c r="F1223" s="22" t="s">
        <v>1106</v>
      </c>
      <c r="G1223" s="23">
        <v>10</v>
      </c>
      <c r="H1223" s="23" t="s">
        <v>211</v>
      </c>
      <c r="I1223" s="22" t="s">
        <v>1155</v>
      </c>
      <c r="J1223" s="24">
        <v>800</v>
      </c>
      <c r="K1223" s="188">
        <f>IFERROR(VLOOKUP(一覧[[#This Row],[品番]],'202211価格改定一覧'!B:J,9,FALSE),"-")</f>
        <v>900</v>
      </c>
      <c r="L1223" s="27" t="s">
        <v>63</v>
      </c>
      <c r="M1223" s="25" t="s">
        <v>39</v>
      </c>
    </row>
    <row r="1224" spans="2:13" s="20" customFormat="1" ht="21" customHeight="1">
      <c r="B1224" s="21"/>
      <c r="C1224" s="52">
        <v>6008</v>
      </c>
      <c r="D1224" s="28" t="s">
        <v>2173</v>
      </c>
      <c r="E1224" s="22" t="s">
        <v>1133</v>
      </c>
      <c r="F1224" s="22" t="s">
        <v>1106</v>
      </c>
      <c r="G1224" s="23">
        <v>10</v>
      </c>
      <c r="H1224" s="23" t="s">
        <v>215</v>
      </c>
      <c r="I1224" s="22" t="s">
        <v>1156</v>
      </c>
      <c r="J1224" s="24">
        <v>800</v>
      </c>
      <c r="K1224" s="188">
        <f>IFERROR(VLOOKUP(一覧[[#This Row],[品番]],'202211価格改定一覧'!B:J,9,FALSE),"-")</f>
        <v>900</v>
      </c>
      <c r="L1224" s="27" t="s">
        <v>63</v>
      </c>
      <c r="M1224" s="25" t="s">
        <v>39</v>
      </c>
    </row>
    <row r="1225" spans="2:13" s="20" customFormat="1" ht="21" customHeight="1">
      <c r="B1225" s="21"/>
      <c r="C1225" s="52">
        <v>6010</v>
      </c>
      <c r="D1225" s="28" t="s">
        <v>2173</v>
      </c>
      <c r="E1225" s="22" t="s">
        <v>1133</v>
      </c>
      <c r="F1225" s="22" t="s">
        <v>1161</v>
      </c>
      <c r="G1225" s="23">
        <v>200</v>
      </c>
      <c r="H1225" s="23" t="s">
        <v>196</v>
      </c>
      <c r="I1225" s="22" t="s">
        <v>1157</v>
      </c>
      <c r="J1225" s="24">
        <v>2000</v>
      </c>
      <c r="K1225" s="188">
        <f>IFERROR(VLOOKUP(一覧[[#This Row],[品番]],'202211価格改定一覧'!B:J,9,FALSE),"-")</f>
        <v>2300</v>
      </c>
      <c r="L1225" s="27" t="s">
        <v>63</v>
      </c>
      <c r="M1225" s="25">
        <v>4994228026613</v>
      </c>
    </row>
    <row r="1226" spans="2:13" s="20" customFormat="1" ht="21" customHeight="1">
      <c r="B1226" s="21"/>
      <c r="C1226" s="52">
        <v>6011</v>
      </c>
      <c r="D1226" s="28" t="s">
        <v>2173</v>
      </c>
      <c r="E1226" s="22" t="s">
        <v>1133</v>
      </c>
      <c r="F1226" s="22" t="s">
        <v>1162</v>
      </c>
      <c r="G1226" s="23">
        <v>200</v>
      </c>
      <c r="H1226" s="23" t="s">
        <v>1163</v>
      </c>
      <c r="I1226" s="22" t="s">
        <v>1153</v>
      </c>
      <c r="J1226" s="24">
        <v>2000</v>
      </c>
      <c r="K1226" s="188">
        <f>IFERROR(VLOOKUP(一覧[[#This Row],[品番]],'202211価格改定一覧'!B:J,9,FALSE),"-")</f>
        <v>2300</v>
      </c>
      <c r="L1226" s="27" t="s">
        <v>63</v>
      </c>
      <c r="M1226" s="25">
        <v>4994228026620</v>
      </c>
    </row>
    <row r="1227" spans="2:13" s="20" customFormat="1" ht="21" customHeight="1">
      <c r="B1227" s="21"/>
      <c r="C1227" s="52">
        <v>6012</v>
      </c>
      <c r="D1227" s="28" t="s">
        <v>2173</v>
      </c>
      <c r="E1227" s="22" t="s">
        <v>1133</v>
      </c>
      <c r="F1227" s="22" t="s">
        <v>1164</v>
      </c>
      <c r="G1227" s="23">
        <v>200</v>
      </c>
      <c r="H1227" s="23" t="s">
        <v>1163</v>
      </c>
      <c r="I1227" s="22" t="s">
        <v>1150</v>
      </c>
      <c r="J1227" s="24">
        <v>2000</v>
      </c>
      <c r="K1227" s="188">
        <f>IFERROR(VLOOKUP(一覧[[#This Row],[品番]],'202211価格改定一覧'!B:J,9,FALSE),"-")</f>
        <v>2300</v>
      </c>
      <c r="L1227" s="27" t="s">
        <v>63</v>
      </c>
      <c r="M1227" s="25">
        <v>4994228026637</v>
      </c>
    </row>
    <row r="1228" spans="2:13" s="20" customFormat="1" ht="21" customHeight="1">
      <c r="B1228" s="21"/>
      <c r="C1228" s="52">
        <v>6013</v>
      </c>
      <c r="D1228" s="28" t="s">
        <v>2173</v>
      </c>
      <c r="E1228" s="22" t="s">
        <v>1149</v>
      </c>
      <c r="F1228" s="22" t="s">
        <v>1162</v>
      </c>
      <c r="G1228" s="23">
        <v>200</v>
      </c>
      <c r="H1228" s="23" t="s">
        <v>285</v>
      </c>
      <c r="I1228" s="22" t="s">
        <v>1151</v>
      </c>
      <c r="J1228" s="24">
        <v>2000</v>
      </c>
      <c r="K1228" s="188">
        <f>IFERROR(VLOOKUP(一覧[[#This Row],[品番]],'202211価格改定一覧'!B:J,9,FALSE),"-")</f>
        <v>2300</v>
      </c>
      <c r="L1228" s="27" t="s">
        <v>63</v>
      </c>
      <c r="M1228" s="25">
        <v>4994228026644</v>
      </c>
    </row>
    <row r="1229" spans="2:13" s="20" customFormat="1" ht="21" customHeight="1">
      <c r="B1229" s="21"/>
      <c r="C1229" s="52">
        <v>6020</v>
      </c>
      <c r="D1229" s="28" t="s">
        <v>2173</v>
      </c>
      <c r="E1229" s="22" t="s">
        <v>1154</v>
      </c>
      <c r="F1229" s="22" t="s">
        <v>324</v>
      </c>
      <c r="G1229" s="23">
        <v>50</v>
      </c>
      <c r="H1229" s="23" t="s">
        <v>211</v>
      </c>
      <c r="I1229" s="22" t="s">
        <v>1157</v>
      </c>
      <c r="J1229" s="24">
        <v>1400</v>
      </c>
      <c r="K1229" s="188" t="str">
        <f>IFERROR(VLOOKUP(一覧[[#This Row],[品番]],'202211価格改定一覧'!B:J,9,FALSE),"-")</f>
        <v>-</v>
      </c>
      <c r="L1229" s="27" t="s">
        <v>63</v>
      </c>
      <c r="M1229" s="25">
        <v>4994228026491</v>
      </c>
    </row>
    <row r="1230" spans="2:13" s="20" customFormat="1" ht="21" customHeight="1">
      <c r="B1230" s="21"/>
      <c r="C1230" s="52">
        <v>6021</v>
      </c>
      <c r="D1230" s="28" t="s">
        <v>2173</v>
      </c>
      <c r="E1230" s="22" t="s">
        <v>1139</v>
      </c>
      <c r="F1230" s="22" t="s">
        <v>319</v>
      </c>
      <c r="G1230" s="23">
        <v>50</v>
      </c>
      <c r="H1230" s="23" t="s">
        <v>215</v>
      </c>
      <c r="I1230" s="22" t="s">
        <v>1153</v>
      </c>
      <c r="J1230" s="24">
        <v>1400</v>
      </c>
      <c r="K1230" s="188" t="str">
        <f>IFERROR(VLOOKUP(一覧[[#This Row],[品番]],'202211価格改定一覧'!B:J,9,FALSE),"-")</f>
        <v>-</v>
      </c>
      <c r="L1230" s="27" t="s">
        <v>63</v>
      </c>
      <c r="M1230" s="25">
        <v>4994228026507</v>
      </c>
    </row>
    <row r="1231" spans="2:13" s="20" customFormat="1" ht="21" customHeight="1">
      <c r="B1231" s="21"/>
      <c r="C1231" s="52">
        <v>6022</v>
      </c>
      <c r="D1231" s="28" t="s">
        <v>2173</v>
      </c>
      <c r="E1231" s="22" t="s">
        <v>1133</v>
      </c>
      <c r="F1231" s="22" t="s">
        <v>319</v>
      </c>
      <c r="G1231" s="23">
        <v>50</v>
      </c>
      <c r="H1231" s="23" t="s">
        <v>211</v>
      </c>
      <c r="I1231" s="22" t="s">
        <v>1158</v>
      </c>
      <c r="J1231" s="24">
        <v>1400</v>
      </c>
      <c r="K1231" s="188" t="str">
        <f>IFERROR(VLOOKUP(一覧[[#This Row],[品番]],'202211価格改定一覧'!B:J,9,FALSE),"-")</f>
        <v>-</v>
      </c>
      <c r="L1231" s="27" t="s">
        <v>63</v>
      </c>
      <c r="M1231" s="25">
        <v>4994228026514</v>
      </c>
    </row>
    <row r="1232" spans="2:13" s="20" customFormat="1" ht="21" customHeight="1">
      <c r="B1232" s="21"/>
      <c r="C1232" s="52">
        <v>6023</v>
      </c>
      <c r="D1232" s="28" t="s">
        <v>2173</v>
      </c>
      <c r="E1232" s="22" t="s">
        <v>1133</v>
      </c>
      <c r="F1232" s="22" t="s">
        <v>319</v>
      </c>
      <c r="G1232" s="23">
        <v>50</v>
      </c>
      <c r="H1232" s="23" t="s">
        <v>215</v>
      </c>
      <c r="I1232" s="22" t="s">
        <v>1156</v>
      </c>
      <c r="J1232" s="24">
        <v>1400</v>
      </c>
      <c r="K1232" s="188" t="str">
        <f>IFERROR(VLOOKUP(一覧[[#This Row],[品番]],'202211価格改定一覧'!B:J,9,FALSE),"-")</f>
        <v>-</v>
      </c>
      <c r="L1232" s="27" t="s">
        <v>63</v>
      </c>
      <c r="M1232" s="25">
        <v>4994228026521</v>
      </c>
    </row>
    <row r="1233" spans="2:13" s="20" customFormat="1" ht="21" customHeight="1">
      <c r="B1233" s="21"/>
      <c r="C1233" s="52">
        <v>6030</v>
      </c>
      <c r="D1233" s="28" t="s">
        <v>2173</v>
      </c>
      <c r="E1233" s="22" t="s">
        <v>1135</v>
      </c>
      <c r="F1233" s="22" t="s">
        <v>490</v>
      </c>
      <c r="G1233" s="23">
        <v>30</v>
      </c>
      <c r="H1233" s="23" t="s">
        <v>270</v>
      </c>
      <c r="I1233" s="22" t="s">
        <v>1157</v>
      </c>
      <c r="J1233" s="24">
        <v>1800</v>
      </c>
      <c r="K1233" s="188" t="str">
        <f>IFERROR(VLOOKUP(一覧[[#This Row],[品番]],'202211価格改定一覧'!B:J,9,FALSE),"-")</f>
        <v>-</v>
      </c>
      <c r="L1233" s="27" t="s">
        <v>63</v>
      </c>
      <c r="M1233" s="25">
        <v>4994228026576</v>
      </c>
    </row>
    <row r="1234" spans="2:13" s="20" customFormat="1" ht="21" customHeight="1">
      <c r="B1234" s="21"/>
      <c r="C1234" s="52">
        <v>6031</v>
      </c>
      <c r="D1234" s="28" t="s">
        <v>2173</v>
      </c>
      <c r="E1234" s="22" t="s">
        <v>1135</v>
      </c>
      <c r="F1234" s="22" t="s">
        <v>490</v>
      </c>
      <c r="G1234" s="23">
        <v>30</v>
      </c>
      <c r="H1234" s="23" t="s">
        <v>215</v>
      </c>
      <c r="I1234" s="22" t="s">
        <v>1159</v>
      </c>
      <c r="J1234" s="24">
        <v>1800</v>
      </c>
      <c r="K1234" s="188" t="str">
        <f>IFERROR(VLOOKUP(一覧[[#This Row],[品番]],'202211価格改定一覧'!B:J,9,FALSE),"-")</f>
        <v>-</v>
      </c>
      <c r="L1234" s="27" t="s">
        <v>63</v>
      </c>
      <c r="M1234" s="25">
        <v>4994228026583</v>
      </c>
    </row>
    <row r="1235" spans="2:13" s="20" customFormat="1" ht="21" customHeight="1">
      <c r="B1235" s="21"/>
      <c r="C1235" s="52">
        <v>6032</v>
      </c>
      <c r="D1235" s="28" t="s">
        <v>2173</v>
      </c>
      <c r="E1235" s="22" t="s">
        <v>1133</v>
      </c>
      <c r="F1235" s="22" t="s">
        <v>490</v>
      </c>
      <c r="G1235" s="23">
        <v>30</v>
      </c>
      <c r="H1235" s="23" t="s">
        <v>215</v>
      </c>
      <c r="I1235" s="22" t="s">
        <v>1150</v>
      </c>
      <c r="J1235" s="24">
        <v>1800</v>
      </c>
      <c r="K1235" s="188" t="str">
        <f>IFERROR(VLOOKUP(一覧[[#This Row],[品番]],'202211価格改定一覧'!B:J,9,FALSE),"-")</f>
        <v>-</v>
      </c>
      <c r="L1235" s="27" t="s">
        <v>63</v>
      </c>
      <c r="M1235" s="25">
        <v>4994228026590</v>
      </c>
    </row>
    <row r="1236" spans="2:13" s="20" customFormat="1" ht="21" customHeight="1">
      <c r="B1236" s="21"/>
      <c r="C1236" s="52">
        <v>6033</v>
      </c>
      <c r="D1236" s="28" t="s">
        <v>2173</v>
      </c>
      <c r="E1236" s="22" t="s">
        <v>1133</v>
      </c>
      <c r="F1236" s="22" t="s">
        <v>490</v>
      </c>
      <c r="G1236" s="23">
        <v>30</v>
      </c>
      <c r="H1236" s="23" t="s">
        <v>215</v>
      </c>
      <c r="I1236" s="22" t="s">
        <v>1160</v>
      </c>
      <c r="J1236" s="24">
        <v>1800</v>
      </c>
      <c r="K1236" s="188" t="str">
        <f>IFERROR(VLOOKUP(一覧[[#This Row],[品番]],'202211価格改定一覧'!B:J,9,FALSE),"-")</f>
        <v>-</v>
      </c>
      <c r="L1236" s="27" t="s">
        <v>63</v>
      </c>
      <c r="M1236" s="25">
        <v>4994228026606</v>
      </c>
    </row>
    <row r="1237" spans="2:13" s="20" customFormat="1" ht="21" customHeight="1">
      <c r="B1237" s="21"/>
      <c r="C1237" s="52">
        <v>6040</v>
      </c>
      <c r="D1237" s="28" t="s">
        <v>2173</v>
      </c>
      <c r="E1237" s="22" t="s">
        <v>1133</v>
      </c>
      <c r="F1237" s="22" t="s">
        <v>213</v>
      </c>
      <c r="G1237" s="23">
        <v>50</v>
      </c>
      <c r="H1237" s="23" t="s">
        <v>215</v>
      </c>
      <c r="I1237" s="22" t="s">
        <v>1134</v>
      </c>
      <c r="J1237" s="24">
        <v>2000</v>
      </c>
      <c r="K1237" s="188">
        <f>IFERROR(VLOOKUP(一覧[[#This Row],[品番]],'202211価格改定一覧'!B:J,9,FALSE),"-")</f>
        <v>2400</v>
      </c>
      <c r="L1237" s="27" t="s">
        <v>63</v>
      </c>
      <c r="M1237" s="25">
        <v>4994228026453</v>
      </c>
    </row>
    <row r="1238" spans="2:13" s="20" customFormat="1" ht="21" customHeight="1">
      <c r="B1238" s="21"/>
      <c r="C1238" s="52">
        <v>6041</v>
      </c>
      <c r="D1238" s="28" t="s">
        <v>2173</v>
      </c>
      <c r="E1238" s="22" t="s">
        <v>1135</v>
      </c>
      <c r="F1238" s="22" t="s">
        <v>1123</v>
      </c>
      <c r="G1238" s="23">
        <v>50</v>
      </c>
      <c r="H1238" s="23" t="s">
        <v>270</v>
      </c>
      <c r="I1238" s="22" t="s">
        <v>1136</v>
      </c>
      <c r="J1238" s="24">
        <v>2000</v>
      </c>
      <c r="K1238" s="188">
        <f>IFERROR(VLOOKUP(一覧[[#This Row],[品番]],'202211価格改定一覧'!B:J,9,FALSE),"-")</f>
        <v>2400</v>
      </c>
      <c r="L1238" s="27" t="s">
        <v>63</v>
      </c>
      <c r="M1238" s="25">
        <v>4994228026460</v>
      </c>
    </row>
    <row r="1239" spans="2:13" s="20" customFormat="1" ht="21" customHeight="1">
      <c r="B1239" s="21"/>
      <c r="C1239" s="52">
        <v>6042</v>
      </c>
      <c r="D1239" s="28" t="s">
        <v>2173</v>
      </c>
      <c r="E1239" s="22" t="s">
        <v>1133</v>
      </c>
      <c r="F1239" s="22" t="s">
        <v>1123</v>
      </c>
      <c r="G1239" s="23">
        <v>50</v>
      </c>
      <c r="H1239" s="23" t="s">
        <v>270</v>
      </c>
      <c r="I1239" s="22" t="s">
        <v>1137</v>
      </c>
      <c r="J1239" s="24">
        <v>2000</v>
      </c>
      <c r="K1239" s="188">
        <f>IFERROR(VLOOKUP(一覧[[#This Row],[品番]],'202211価格改定一覧'!B:J,9,FALSE),"-")</f>
        <v>2400</v>
      </c>
      <c r="L1239" s="27" t="s">
        <v>63</v>
      </c>
      <c r="M1239" s="25">
        <v>4994228026477</v>
      </c>
    </row>
    <row r="1240" spans="2:13" s="20" customFormat="1" ht="21" customHeight="1">
      <c r="B1240" s="21"/>
      <c r="C1240" s="52">
        <v>6043</v>
      </c>
      <c r="D1240" s="28" t="s">
        <v>2173</v>
      </c>
      <c r="E1240" s="22" t="s">
        <v>1135</v>
      </c>
      <c r="F1240" s="22" t="s">
        <v>1123</v>
      </c>
      <c r="G1240" s="23">
        <v>50</v>
      </c>
      <c r="H1240" s="23" t="s">
        <v>215</v>
      </c>
      <c r="I1240" s="22" t="s">
        <v>1138</v>
      </c>
      <c r="J1240" s="24">
        <v>2000</v>
      </c>
      <c r="K1240" s="188">
        <f>IFERROR(VLOOKUP(一覧[[#This Row],[品番]],'202211価格改定一覧'!B:J,9,FALSE),"-")</f>
        <v>2400</v>
      </c>
      <c r="L1240" s="27" t="s">
        <v>63</v>
      </c>
      <c r="M1240" s="25">
        <v>4994228026484</v>
      </c>
    </row>
    <row r="1241" spans="2:13" s="20" customFormat="1" ht="21" customHeight="1">
      <c r="B1241" s="21"/>
      <c r="C1241" s="52">
        <v>6050</v>
      </c>
      <c r="D1241" s="28" t="s">
        <v>2173</v>
      </c>
      <c r="E1241" s="22" t="s">
        <v>1139</v>
      </c>
      <c r="F1241" s="22" t="s">
        <v>213</v>
      </c>
      <c r="G1241" s="23">
        <v>250</v>
      </c>
      <c r="H1241" s="23" t="s">
        <v>1140</v>
      </c>
      <c r="I1241" s="22" t="s">
        <v>1141</v>
      </c>
      <c r="J1241" s="24">
        <v>4800</v>
      </c>
      <c r="K1241" s="188">
        <f>IFERROR(VLOOKUP(一覧[[#This Row],[品番]],'202211価格改定一覧'!B:J,9,FALSE),"-")</f>
        <v>5000</v>
      </c>
      <c r="L1241" s="27" t="s">
        <v>63</v>
      </c>
      <c r="M1241" s="25">
        <v>4994228026415</v>
      </c>
    </row>
    <row r="1242" spans="2:13" s="20" customFormat="1" ht="21" customHeight="1">
      <c r="B1242" s="21"/>
      <c r="C1242" s="52">
        <v>6051</v>
      </c>
      <c r="D1242" s="28" t="s">
        <v>2173</v>
      </c>
      <c r="E1242" s="22" t="s">
        <v>1133</v>
      </c>
      <c r="F1242" s="22" t="s">
        <v>213</v>
      </c>
      <c r="G1242" s="23">
        <v>250</v>
      </c>
      <c r="H1242" s="23" t="s">
        <v>215</v>
      </c>
      <c r="I1242" s="22" t="s">
        <v>1142</v>
      </c>
      <c r="J1242" s="24">
        <v>4800</v>
      </c>
      <c r="K1242" s="188">
        <f>IFERROR(VLOOKUP(一覧[[#This Row],[品番]],'202211価格改定一覧'!B:J,9,FALSE),"-")</f>
        <v>5000</v>
      </c>
      <c r="L1242" s="27" t="s">
        <v>63</v>
      </c>
      <c r="M1242" s="25">
        <v>4994228026422</v>
      </c>
    </row>
    <row r="1243" spans="2:13" s="20" customFormat="1" ht="21" customHeight="1">
      <c r="B1243" s="21"/>
      <c r="C1243" s="52">
        <v>6052</v>
      </c>
      <c r="D1243" s="28" t="s">
        <v>2173</v>
      </c>
      <c r="E1243" s="22" t="s">
        <v>1135</v>
      </c>
      <c r="F1243" s="22" t="s">
        <v>213</v>
      </c>
      <c r="G1243" s="23">
        <v>250</v>
      </c>
      <c r="H1243" s="23" t="s">
        <v>270</v>
      </c>
      <c r="I1243" s="22" t="s">
        <v>1143</v>
      </c>
      <c r="J1243" s="24">
        <v>4800</v>
      </c>
      <c r="K1243" s="188">
        <f>IFERROR(VLOOKUP(一覧[[#This Row],[品番]],'202211価格改定一覧'!B:J,9,FALSE),"-")</f>
        <v>5000</v>
      </c>
      <c r="L1243" s="27" t="s">
        <v>63</v>
      </c>
      <c r="M1243" s="25">
        <v>4994228026439</v>
      </c>
    </row>
    <row r="1244" spans="2:13" s="20" customFormat="1" ht="21" customHeight="1">
      <c r="B1244" s="21"/>
      <c r="C1244" s="52">
        <v>6053</v>
      </c>
      <c r="D1244" s="28" t="s">
        <v>2173</v>
      </c>
      <c r="E1244" s="22" t="s">
        <v>1133</v>
      </c>
      <c r="F1244" s="22" t="s">
        <v>1123</v>
      </c>
      <c r="G1244" s="23">
        <v>250</v>
      </c>
      <c r="H1244" s="23" t="s">
        <v>215</v>
      </c>
      <c r="I1244" s="22" t="s">
        <v>1144</v>
      </c>
      <c r="J1244" s="24">
        <v>4800</v>
      </c>
      <c r="K1244" s="188">
        <f>IFERROR(VLOOKUP(一覧[[#This Row],[品番]],'202211価格改定一覧'!B:J,9,FALSE),"-")</f>
        <v>5000</v>
      </c>
      <c r="L1244" s="27" t="s">
        <v>63</v>
      </c>
      <c r="M1244" s="25">
        <v>4994228026446</v>
      </c>
    </row>
    <row r="1245" spans="2:13" s="20" customFormat="1" ht="21" customHeight="1">
      <c r="B1245" s="21"/>
      <c r="C1245" s="52">
        <v>6060</v>
      </c>
      <c r="D1245" s="28" t="s">
        <v>2173</v>
      </c>
      <c r="E1245" s="22" t="s">
        <v>1135</v>
      </c>
      <c r="F1245" s="22" t="s">
        <v>1145</v>
      </c>
      <c r="G1245" s="23"/>
      <c r="H1245" s="23"/>
      <c r="I1245" s="22" t="s">
        <v>1146</v>
      </c>
      <c r="J1245" s="24">
        <v>2300</v>
      </c>
      <c r="K1245" s="188" t="str">
        <f>IFERROR(VLOOKUP(一覧[[#This Row],[品番]],'202211価格改定一覧'!B:J,9,FALSE),"-")</f>
        <v>-</v>
      </c>
      <c r="L1245" s="27" t="s">
        <v>63</v>
      </c>
      <c r="M1245" s="25">
        <v>4994228026538</v>
      </c>
    </row>
    <row r="1246" spans="2:13" s="20" customFormat="1" ht="21" customHeight="1">
      <c r="B1246" s="21"/>
      <c r="C1246" s="52">
        <v>6061</v>
      </c>
      <c r="D1246" s="28" t="s">
        <v>2173</v>
      </c>
      <c r="E1246" s="22" t="s">
        <v>1133</v>
      </c>
      <c r="F1246" s="22" t="s">
        <v>1147</v>
      </c>
      <c r="G1246" s="23"/>
      <c r="H1246" s="23"/>
      <c r="I1246" s="22" t="s">
        <v>1148</v>
      </c>
      <c r="J1246" s="24">
        <v>2300</v>
      </c>
      <c r="K1246" s="188" t="str">
        <f>IFERROR(VLOOKUP(一覧[[#This Row],[品番]],'202211価格改定一覧'!B:J,9,FALSE),"-")</f>
        <v>-</v>
      </c>
      <c r="L1246" s="27" t="s">
        <v>63</v>
      </c>
      <c r="M1246" s="25">
        <v>4994228026545</v>
      </c>
    </row>
    <row r="1247" spans="2:13" s="20" customFormat="1" ht="21" customHeight="1">
      <c r="B1247" s="21"/>
      <c r="C1247" s="52">
        <v>6062</v>
      </c>
      <c r="D1247" s="28" t="s">
        <v>2173</v>
      </c>
      <c r="E1247" s="22" t="s">
        <v>1149</v>
      </c>
      <c r="F1247" s="22" t="s">
        <v>1147</v>
      </c>
      <c r="G1247" s="23"/>
      <c r="H1247" s="23"/>
      <c r="I1247" s="22" t="s">
        <v>1150</v>
      </c>
      <c r="J1247" s="24">
        <v>2300</v>
      </c>
      <c r="K1247" s="188" t="str">
        <f>IFERROR(VLOOKUP(一覧[[#This Row],[品番]],'202211価格改定一覧'!B:J,9,FALSE),"-")</f>
        <v>-</v>
      </c>
      <c r="L1247" s="27" t="s">
        <v>63</v>
      </c>
      <c r="M1247" s="25">
        <v>4994228026552</v>
      </c>
    </row>
    <row r="1248" spans="2:13" s="20" customFormat="1" ht="21" customHeight="1">
      <c r="B1248" s="21"/>
      <c r="C1248" s="52">
        <v>6063</v>
      </c>
      <c r="D1248" s="28" t="s">
        <v>2173</v>
      </c>
      <c r="E1248" s="22" t="s">
        <v>1149</v>
      </c>
      <c r="F1248" s="22" t="s">
        <v>1147</v>
      </c>
      <c r="G1248" s="23"/>
      <c r="H1248" s="23"/>
      <c r="I1248" s="22" t="s">
        <v>1151</v>
      </c>
      <c r="J1248" s="24">
        <v>2300</v>
      </c>
      <c r="K1248" s="188" t="str">
        <f>IFERROR(VLOOKUP(一覧[[#This Row],[品番]],'202211価格改定一覧'!B:J,9,FALSE),"-")</f>
        <v>-</v>
      </c>
      <c r="L1248" s="27" t="s">
        <v>63</v>
      </c>
      <c r="M1248" s="25">
        <v>4994228026569</v>
      </c>
    </row>
    <row r="1249" spans="2:13" s="20" customFormat="1" ht="21" customHeight="1">
      <c r="B1249" s="21"/>
      <c r="C1249" s="52">
        <v>6065</v>
      </c>
      <c r="D1249" s="28" t="s">
        <v>2173</v>
      </c>
      <c r="E1249" s="22" t="s">
        <v>1097</v>
      </c>
      <c r="F1249" s="22" t="s">
        <v>1098</v>
      </c>
      <c r="G1249" s="23">
        <v>60</v>
      </c>
      <c r="H1249" s="23" t="s">
        <v>1099</v>
      </c>
      <c r="I1249" s="22" t="s">
        <v>1100</v>
      </c>
      <c r="J1249" s="24">
        <v>900</v>
      </c>
      <c r="K1249" s="188" t="str">
        <f>IFERROR(VLOOKUP(一覧[[#This Row],[品番]],'202211価格改定一覧'!B:J,9,FALSE),"-")</f>
        <v>-</v>
      </c>
      <c r="L1249" s="27" t="s">
        <v>1101</v>
      </c>
      <c r="M1249" s="25">
        <v>4994228030023</v>
      </c>
    </row>
    <row r="1250" spans="2:13" s="20" customFormat="1" ht="21" customHeight="1">
      <c r="B1250" s="21"/>
      <c r="C1250" s="52">
        <v>6066</v>
      </c>
      <c r="D1250" s="28" t="s">
        <v>2173</v>
      </c>
      <c r="E1250" s="22" t="s">
        <v>1097</v>
      </c>
      <c r="F1250" s="22" t="s">
        <v>2349</v>
      </c>
      <c r="G1250" s="23">
        <v>125</v>
      </c>
      <c r="H1250" s="23" t="s">
        <v>215</v>
      </c>
      <c r="I1250" s="22" t="s">
        <v>1100</v>
      </c>
      <c r="J1250" s="24">
        <v>1800</v>
      </c>
      <c r="K1250" s="188" t="str">
        <f>IFERROR(VLOOKUP(一覧[[#This Row],[品番]],'202211価格改定一覧'!B:J,9,FALSE),"-")</f>
        <v>-</v>
      </c>
      <c r="L1250" s="27" t="s">
        <v>1102</v>
      </c>
      <c r="M1250" s="25">
        <v>4994228030030</v>
      </c>
    </row>
    <row r="1251" spans="2:13" s="20" customFormat="1" ht="21" customHeight="1">
      <c r="B1251" s="21"/>
      <c r="C1251" s="52">
        <v>6067</v>
      </c>
      <c r="D1251" s="28" t="s">
        <v>2173</v>
      </c>
      <c r="E1251" s="22" t="s">
        <v>1097</v>
      </c>
      <c r="F1251" s="22" t="s">
        <v>1103</v>
      </c>
      <c r="G1251" s="23">
        <v>250</v>
      </c>
      <c r="H1251" s="23" t="s">
        <v>215</v>
      </c>
      <c r="I1251" s="22" t="s">
        <v>1100</v>
      </c>
      <c r="J1251" s="24">
        <v>2000</v>
      </c>
      <c r="K1251" s="188" t="str">
        <f>IFERROR(VLOOKUP(一覧[[#This Row],[品番]],'202211価格改定一覧'!B:J,9,FALSE),"-")</f>
        <v>-</v>
      </c>
      <c r="L1251" s="27" t="s">
        <v>1102</v>
      </c>
      <c r="M1251" s="25">
        <v>4994228030047</v>
      </c>
    </row>
    <row r="1252" spans="2:13" s="20" customFormat="1" ht="21" customHeight="1">
      <c r="B1252" s="21"/>
      <c r="C1252" s="52">
        <v>6070</v>
      </c>
      <c r="D1252" s="28" t="s">
        <v>2173</v>
      </c>
      <c r="E1252" s="22" t="s">
        <v>1114</v>
      </c>
      <c r="F1252" s="22" t="s">
        <v>1115</v>
      </c>
      <c r="G1252" s="23">
        <v>100</v>
      </c>
      <c r="H1252" s="23" t="s">
        <v>215</v>
      </c>
      <c r="I1252" s="22" t="s">
        <v>1116</v>
      </c>
      <c r="J1252" s="24">
        <v>3400</v>
      </c>
      <c r="K1252" s="188" t="str">
        <f>IFERROR(VLOOKUP(一覧[[#This Row],[品番]],'202211価格改定一覧'!B:J,9,FALSE),"-")</f>
        <v>-</v>
      </c>
      <c r="L1252" s="27" t="s">
        <v>63</v>
      </c>
      <c r="M1252" s="25">
        <v>4994228026699</v>
      </c>
    </row>
    <row r="1253" spans="2:13" s="20" customFormat="1" ht="21" customHeight="1">
      <c r="B1253" s="21"/>
      <c r="C1253" s="52">
        <v>6071</v>
      </c>
      <c r="D1253" s="28" t="s">
        <v>2173</v>
      </c>
      <c r="E1253" s="22" t="s">
        <v>1117</v>
      </c>
      <c r="F1253" s="22" t="s">
        <v>1115</v>
      </c>
      <c r="G1253" s="23">
        <v>100</v>
      </c>
      <c r="H1253" s="23" t="s">
        <v>297</v>
      </c>
      <c r="I1253" s="22" t="s">
        <v>1118</v>
      </c>
      <c r="J1253" s="24">
        <v>3400</v>
      </c>
      <c r="K1253" s="188" t="str">
        <f>IFERROR(VLOOKUP(一覧[[#This Row],[品番]],'202211価格改定一覧'!B:J,9,FALSE),"-")</f>
        <v>-</v>
      </c>
      <c r="L1253" s="27" t="s">
        <v>63</v>
      </c>
      <c r="M1253" s="25">
        <v>4994228026705</v>
      </c>
    </row>
    <row r="1254" spans="2:13" s="20" customFormat="1" ht="21" customHeight="1">
      <c r="B1254" s="21" t="s">
        <v>2572</v>
      </c>
      <c r="C1254" s="52">
        <v>6072</v>
      </c>
      <c r="D1254" s="28" t="s">
        <v>2173</v>
      </c>
      <c r="E1254" s="22" t="s">
        <v>1117</v>
      </c>
      <c r="F1254" s="22" t="s">
        <v>1119</v>
      </c>
      <c r="G1254" s="23">
        <v>100</v>
      </c>
      <c r="H1254" s="23" t="s">
        <v>215</v>
      </c>
      <c r="I1254" s="22" t="s">
        <v>1120</v>
      </c>
      <c r="J1254" s="24">
        <v>3400</v>
      </c>
      <c r="K1254" s="188" t="str">
        <f>IFERROR(VLOOKUP(一覧[[#This Row],[品番]],'202211価格改定一覧'!B:J,9,FALSE),"-")</f>
        <v>-</v>
      </c>
      <c r="L1254" s="27" t="s">
        <v>63</v>
      </c>
      <c r="M1254" s="25">
        <v>4994228026712</v>
      </c>
    </row>
    <row r="1255" spans="2:13" s="20" customFormat="1" ht="21" customHeight="1">
      <c r="B1255" s="21"/>
      <c r="C1255" s="52">
        <v>6075</v>
      </c>
      <c r="D1255" s="28" t="s">
        <v>2173</v>
      </c>
      <c r="E1255" s="22" t="s">
        <v>1114</v>
      </c>
      <c r="F1255" s="22" t="s">
        <v>1121</v>
      </c>
      <c r="G1255" s="23">
        <v>100</v>
      </c>
      <c r="H1255" s="23" t="s">
        <v>215</v>
      </c>
      <c r="I1255" s="22" t="s">
        <v>1122</v>
      </c>
      <c r="J1255" s="24">
        <v>3400</v>
      </c>
      <c r="K1255" s="188" t="str">
        <f>IFERROR(VLOOKUP(一覧[[#This Row],[品番]],'202211価格改定一覧'!B:J,9,FALSE),"-")</f>
        <v>-</v>
      </c>
      <c r="L1255" s="27" t="s">
        <v>63</v>
      </c>
      <c r="M1255" s="25">
        <v>4994228028440</v>
      </c>
    </row>
    <row r="1256" spans="2:13" s="20" customFormat="1" ht="21" customHeight="1">
      <c r="B1256" s="21"/>
      <c r="C1256" s="52">
        <v>6076</v>
      </c>
      <c r="D1256" s="28" t="s">
        <v>2173</v>
      </c>
      <c r="E1256" s="22" t="s">
        <v>1117</v>
      </c>
      <c r="F1256" s="22" t="s">
        <v>1124</v>
      </c>
      <c r="G1256" s="23">
        <v>100</v>
      </c>
      <c r="H1256" s="23" t="s">
        <v>215</v>
      </c>
      <c r="I1256" s="22" t="s">
        <v>1110</v>
      </c>
      <c r="J1256" s="24">
        <v>3400</v>
      </c>
      <c r="K1256" s="188" t="str">
        <f>IFERROR(VLOOKUP(一覧[[#This Row],[品番]],'202211価格改定一覧'!B:J,9,FALSE),"-")</f>
        <v>-</v>
      </c>
      <c r="L1256" s="27" t="s">
        <v>63</v>
      </c>
      <c r="M1256" s="25">
        <v>4994228028457</v>
      </c>
    </row>
    <row r="1257" spans="2:13" s="20" customFormat="1" ht="21" customHeight="1">
      <c r="B1257" s="14" t="s">
        <v>2348</v>
      </c>
      <c r="C1257" s="52">
        <v>6077</v>
      </c>
      <c r="D1257" s="28" t="s">
        <v>2173</v>
      </c>
      <c r="E1257" s="22" t="s">
        <v>1117</v>
      </c>
      <c r="F1257" s="22" t="s">
        <v>1124</v>
      </c>
      <c r="G1257" s="23">
        <v>100</v>
      </c>
      <c r="H1257" s="23" t="s">
        <v>215</v>
      </c>
      <c r="I1257" s="22" t="s">
        <v>1125</v>
      </c>
      <c r="J1257" s="24">
        <v>3400</v>
      </c>
      <c r="K1257" s="188" t="str">
        <f>IFERROR(VLOOKUP(一覧[[#This Row],[品番]],'202211価格改定一覧'!B:J,9,FALSE),"-")</f>
        <v>-</v>
      </c>
      <c r="L1257" s="27" t="s">
        <v>63</v>
      </c>
      <c r="M1257" s="25">
        <v>4994228028464</v>
      </c>
    </row>
    <row r="1258" spans="2:13" s="20" customFormat="1" ht="21" customHeight="1">
      <c r="B1258" s="21"/>
      <c r="C1258" s="52">
        <v>6080</v>
      </c>
      <c r="D1258" s="28" t="s">
        <v>2173</v>
      </c>
      <c r="E1258" s="22" t="s">
        <v>1114</v>
      </c>
      <c r="F1258" s="22" t="s">
        <v>1126</v>
      </c>
      <c r="G1258" s="23">
        <v>100</v>
      </c>
      <c r="H1258" s="23" t="s">
        <v>215</v>
      </c>
      <c r="I1258" s="22" t="s">
        <v>1108</v>
      </c>
      <c r="J1258" s="24">
        <v>1400</v>
      </c>
      <c r="K1258" s="188" t="str">
        <f>IFERROR(VLOOKUP(一覧[[#This Row],[品番]],'202211価格改定一覧'!B:J,9,FALSE),"-")</f>
        <v>-</v>
      </c>
      <c r="L1258" s="27" t="s">
        <v>63</v>
      </c>
      <c r="M1258" s="25">
        <v>4994228026729</v>
      </c>
    </row>
    <row r="1259" spans="2:13" s="20" customFormat="1" ht="21" customHeight="1">
      <c r="B1259" s="21"/>
      <c r="C1259" s="52">
        <v>6081</v>
      </c>
      <c r="D1259" s="28" t="s">
        <v>2173</v>
      </c>
      <c r="E1259" s="22" t="s">
        <v>1127</v>
      </c>
      <c r="F1259" s="22" t="s">
        <v>1126</v>
      </c>
      <c r="G1259" s="23">
        <v>100</v>
      </c>
      <c r="H1259" s="23" t="s">
        <v>1128</v>
      </c>
      <c r="I1259" s="22" t="s">
        <v>1129</v>
      </c>
      <c r="J1259" s="24">
        <v>1400</v>
      </c>
      <c r="K1259" s="188" t="str">
        <f>IFERROR(VLOOKUP(一覧[[#This Row],[品番]],'202211価格改定一覧'!B:J,9,FALSE),"-")</f>
        <v>-</v>
      </c>
      <c r="L1259" s="27" t="s">
        <v>63</v>
      </c>
      <c r="M1259" s="25">
        <v>4994228026743</v>
      </c>
    </row>
    <row r="1260" spans="2:13" s="20" customFormat="1" ht="21" customHeight="1">
      <c r="B1260" s="21"/>
      <c r="C1260" s="52">
        <v>6082</v>
      </c>
      <c r="D1260" s="28" t="s">
        <v>2173</v>
      </c>
      <c r="E1260" s="22" t="s">
        <v>1130</v>
      </c>
      <c r="F1260" s="22" t="s">
        <v>1126</v>
      </c>
      <c r="G1260" s="23">
        <v>100</v>
      </c>
      <c r="H1260" s="23" t="s">
        <v>219</v>
      </c>
      <c r="I1260" s="22" t="s">
        <v>1131</v>
      </c>
      <c r="J1260" s="24">
        <v>1400</v>
      </c>
      <c r="K1260" s="188" t="str">
        <f>IFERROR(VLOOKUP(一覧[[#This Row],[品番]],'202211価格改定一覧'!B:J,9,FALSE),"-")</f>
        <v>-</v>
      </c>
      <c r="L1260" s="27" t="s">
        <v>63</v>
      </c>
      <c r="M1260" s="25">
        <v>4994228026736</v>
      </c>
    </row>
    <row r="1261" spans="2:13" s="20" customFormat="1" ht="21" customHeight="1">
      <c r="B1261" s="21"/>
      <c r="C1261" s="52">
        <v>6085</v>
      </c>
      <c r="D1261" s="28" t="s">
        <v>2173</v>
      </c>
      <c r="E1261" s="22" t="s">
        <v>1117</v>
      </c>
      <c r="F1261" s="22" t="s">
        <v>1132</v>
      </c>
      <c r="G1261" s="23">
        <v>20</v>
      </c>
      <c r="H1261" s="23" t="s">
        <v>215</v>
      </c>
      <c r="I1261" s="22" t="s">
        <v>1108</v>
      </c>
      <c r="J1261" s="24">
        <v>1400</v>
      </c>
      <c r="K1261" s="188" t="str">
        <f>IFERROR(VLOOKUP(一覧[[#This Row],[品番]],'202211価格改定一覧'!B:J,9,FALSE),"-")</f>
        <v>-</v>
      </c>
      <c r="L1261" s="27" t="s">
        <v>63</v>
      </c>
      <c r="M1261" s="25" t="s">
        <v>39</v>
      </c>
    </row>
    <row r="1262" spans="2:13" s="20" customFormat="1" ht="21" customHeight="1">
      <c r="B1262" s="21"/>
      <c r="C1262" s="52">
        <v>6086</v>
      </c>
      <c r="D1262" s="28" t="s">
        <v>2173</v>
      </c>
      <c r="E1262" s="22" t="s">
        <v>1117</v>
      </c>
      <c r="F1262" s="22" t="s">
        <v>1106</v>
      </c>
      <c r="G1262" s="23">
        <v>20</v>
      </c>
      <c r="H1262" s="23" t="s">
        <v>215</v>
      </c>
      <c r="I1262" s="22" t="s">
        <v>1118</v>
      </c>
      <c r="J1262" s="24">
        <v>1400</v>
      </c>
      <c r="K1262" s="188" t="str">
        <f>IFERROR(VLOOKUP(一覧[[#This Row],[品番]],'202211価格改定一覧'!B:J,9,FALSE),"-")</f>
        <v>-</v>
      </c>
      <c r="L1262" s="27" t="s">
        <v>63</v>
      </c>
      <c r="M1262" s="25" t="s">
        <v>39</v>
      </c>
    </row>
    <row r="1263" spans="2:13" s="20" customFormat="1" ht="21" customHeight="1">
      <c r="B1263" s="21"/>
      <c r="C1263" s="52">
        <v>6087</v>
      </c>
      <c r="D1263" s="28" t="s">
        <v>2173</v>
      </c>
      <c r="E1263" s="22" t="s">
        <v>1114</v>
      </c>
      <c r="F1263" s="22" t="s">
        <v>504</v>
      </c>
      <c r="G1263" s="23">
        <v>20</v>
      </c>
      <c r="H1263" s="23" t="s">
        <v>270</v>
      </c>
      <c r="I1263" s="22" t="s">
        <v>1125</v>
      </c>
      <c r="J1263" s="24">
        <v>1400</v>
      </c>
      <c r="K1263" s="188" t="str">
        <f>IFERROR(VLOOKUP(一覧[[#This Row],[品番]],'202211価格改定一覧'!B:J,9,FALSE),"-")</f>
        <v>-</v>
      </c>
      <c r="L1263" s="27" t="s">
        <v>63</v>
      </c>
      <c r="M1263" s="25" t="s">
        <v>39</v>
      </c>
    </row>
    <row r="1264" spans="2:13" s="20" customFormat="1" ht="21" customHeight="1">
      <c r="B1264" s="21"/>
      <c r="C1264" s="52">
        <v>6098</v>
      </c>
      <c r="D1264" s="28" t="s">
        <v>2173</v>
      </c>
      <c r="E1264" s="22" t="s">
        <v>292</v>
      </c>
      <c r="F1264" s="22" t="s">
        <v>292</v>
      </c>
      <c r="G1264" s="23">
        <v>10</v>
      </c>
      <c r="H1264" s="23" t="s">
        <v>270</v>
      </c>
      <c r="I1264" s="22" t="s">
        <v>1104</v>
      </c>
      <c r="J1264" s="24">
        <v>800</v>
      </c>
      <c r="K1264" s="188">
        <f>IFERROR(VLOOKUP(一覧[[#This Row],[品番]],'202211価格改定一覧'!B:J,9,FALSE),"-")</f>
        <v>900</v>
      </c>
      <c r="L1264" s="27" t="s">
        <v>63</v>
      </c>
      <c r="M1264" s="25" t="s">
        <v>39</v>
      </c>
    </row>
    <row r="1265" spans="2:13" s="20" customFormat="1" ht="21" customHeight="1">
      <c r="B1265" s="21"/>
      <c r="C1265" s="52">
        <v>6099</v>
      </c>
      <c r="D1265" s="28" t="s">
        <v>2173</v>
      </c>
      <c r="E1265" s="22" t="s">
        <v>292</v>
      </c>
      <c r="F1265" s="22" t="s">
        <v>292</v>
      </c>
      <c r="G1265" s="23">
        <v>10</v>
      </c>
      <c r="H1265" s="23" t="s">
        <v>215</v>
      </c>
      <c r="I1265" s="22" t="s">
        <v>1105</v>
      </c>
      <c r="J1265" s="24">
        <v>800</v>
      </c>
      <c r="K1265" s="188">
        <f>IFERROR(VLOOKUP(一覧[[#This Row],[品番]],'202211価格改定一覧'!B:J,9,FALSE),"-")</f>
        <v>900</v>
      </c>
      <c r="L1265" s="27" t="s">
        <v>63</v>
      </c>
      <c r="M1265" s="25" t="s">
        <v>39</v>
      </c>
    </row>
    <row r="1266" spans="2:13" s="20" customFormat="1" ht="21" customHeight="1">
      <c r="B1266" s="21"/>
      <c r="C1266" s="52">
        <v>6100</v>
      </c>
      <c r="D1266" s="28" t="s">
        <v>2173</v>
      </c>
      <c r="E1266" s="22" t="s">
        <v>292</v>
      </c>
      <c r="F1266" s="22" t="s">
        <v>292</v>
      </c>
      <c r="G1266" s="23">
        <v>10</v>
      </c>
      <c r="H1266" s="23" t="s">
        <v>215</v>
      </c>
      <c r="I1266" s="22" t="s">
        <v>314</v>
      </c>
      <c r="J1266" s="24">
        <v>800</v>
      </c>
      <c r="K1266" s="188">
        <f>IFERROR(VLOOKUP(一覧[[#This Row],[品番]],'202211価格改定一覧'!B:J,9,FALSE),"-")</f>
        <v>900</v>
      </c>
      <c r="L1266" s="27" t="s">
        <v>63</v>
      </c>
      <c r="M1266" s="25" t="s">
        <v>39</v>
      </c>
    </row>
    <row r="1267" spans="2:13" s="20" customFormat="1" ht="21" customHeight="1">
      <c r="B1267" s="21"/>
      <c r="C1267" s="52">
        <v>6102</v>
      </c>
      <c r="D1267" s="28" t="s">
        <v>2173</v>
      </c>
      <c r="E1267" s="22" t="s">
        <v>1106</v>
      </c>
      <c r="F1267" s="22" t="s">
        <v>292</v>
      </c>
      <c r="G1267" s="23">
        <v>10</v>
      </c>
      <c r="H1267" s="23" t="s">
        <v>215</v>
      </c>
      <c r="I1267" s="22" t="s">
        <v>1107</v>
      </c>
      <c r="J1267" s="24">
        <v>800</v>
      </c>
      <c r="K1267" s="188">
        <f>IFERROR(VLOOKUP(一覧[[#This Row],[品番]],'202211価格改定一覧'!B:J,9,FALSE),"-")</f>
        <v>900</v>
      </c>
      <c r="L1267" s="27" t="s">
        <v>63</v>
      </c>
      <c r="M1267" s="25" t="s">
        <v>39</v>
      </c>
    </row>
    <row r="1268" spans="2:13" s="20" customFormat="1" ht="21" customHeight="1">
      <c r="B1268" s="21"/>
      <c r="C1268" s="52">
        <v>6103</v>
      </c>
      <c r="D1268" s="28" t="s">
        <v>2173</v>
      </c>
      <c r="E1268" s="22" t="s">
        <v>292</v>
      </c>
      <c r="F1268" s="22" t="s">
        <v>1106</v>
      </c>
      <c r="G1268" s="23">
        <v>10</v>
      </c>
      <c r="H1268" s="23" t="s">
        <v>215</v>
      </c>
      <c r="I1268" s="22" t="s">
        <v>1108</v>
      </c>
      <c r="J1268" s="24">
        <v>800</v>
      </c>
      <c r="K1268" s="188">
        <f>IFERROR(VLOOKUP(一覧[[#This Row],[品番]],'202211価格改定一覧'!B:J,9,FALSE),"-")</f>
        <v>900</v>
      </c>
      <c r="L1268" s="27" t="s">
        <v>63</v>
      </c>
      <c r="M1268" s="25" t="s">
        <v>39</v>
      </c>
    </row>
    <row r="1269" spans="2:13" s="20" customFormat="1" ht="21" customHeight="1">
      <c r="B1269" s="21"/>
      <c r="C1269" s="52">
        <v>6104</v>
      </c>
      <c r="D1269" s="28" t="s">
        <v>2173</v>
      </c>
      <c r="E1269" s="22" t="s">
        <v>292</v>
      </c>
      <c r="F1269" s="22" t="s">
        <v>1106</v>
      </c>
      <c r="G1269" s="23">
        <v>10</v>
      </c>
      <c r="H1269" s="23" t="s">
        <v>270</v>
      </c>
      <c r="I1269" s="22" t="s">
        <v>1109</v>
      </c>
      <c r="J1269" s="24">
        <v>800</v>
      </c>
      <c r="K1269" s="188">
        <f>IFERROR(VLOOKUP(一覧[[#This Row],[品番]],'202211価格改定一覧'!B:J,9,FALSE),"-")</f>
        <v>900</v>
      </c>
      <c r="L1269" s="27" t="s">
        <v>63</v>
      </c>
      <c r="M1269" s="25" t="s">
        <v>39</v>
      </c>
    </row>
    <row r="1270" spans="2:13" s="20" customFormat="1" ht="21" customHeight="1">
      <c r="B1270" s="21"/>
      <c r="C1270" s="52">
        <v>6105</v>
      </c>
      <c r="D1270" s="28" t="s">
        <v>2173</v>
      </c>
      <c r="E1270" s="22" t="s">
        <v>504</v>
      </c>
      <c r="F1270" s="22" t="s">
        <v>504</v>
      </c>
      <c r="G1270" s="23">
        <v>10</v>
      </c>
      <c r="H1270" s="23" t="s">
        <v>215</v>
      </c>
      <c r="I1270" s="22" t="s">
        <v>1110</v>
      </c>
      <c r="J1270" s="24">
        <v>800</v>
      </c>
      <c r="K1270" s="188">
        <f>IFERROR(VLOOKUP(一覧[[#This Row],[品番]],'202211価格改定一覧'!B:J,9,FALSE),"-")</f>
        <v>900</v>
      </c>
      <c r="L1270" s="27" t="s">
        <v>63</v>
      </c>
      <c r="M1270" s="25" t="s">
        <v>39</v>
      </c>
    </row>
    <row r="1271" spans="2:13" s="20" customFormat="1" ht="21" customHeight="1">
      <c r="B1271" s="21"/>
      <c r="C1271" s="52">
        <v>6106</v>
      </c>
      <c r="D1271" s="28" t="s">
        <v>2173</v>
      </c>
      <c r="E1271" s="22" t="s">
        <v>292</v>
      </c>
      <c r="F1271" s="22" t="s">
        <v>1106</v>
      </c>
      <c r="G1271" s="23">
        <v>10</v>
      </c>
      <c r="H1271" s="23" t="s">
        <v>215</v>
      </c>
      <c r="I1271" s="22" t="s">
        <v>1111</v>
      </c>
      <c r="J1271" s="24">
        <v>800</v>
      </c>
      <c r="K1271" s="188">
        <f>IFERROR(VLOOKUP(一覧[[#This Row],[品番]],'202211価格改定一覧'!B:J,9,FALSE),"-")</f>
        <v>900</v>
      </c>
      <c r="L1271" s="27" t="s">
        <v>63</v>
      </c>
      <c r="M1271" s="25" t="s">
        <v>39</v>
      </c>
    </row>
    <row r="1272" spans="2:13" s="20" customFormat="1" ht="21" customHeight="1">
      <c r="B1272" s="21"/>
      <c r="C1272" s="52">
        <v>6107</v>
      </c>
      <c r="D1272" s="28" t="s">
        <v>2173</v>
      </c>
      <c r="E1272" s="22" t="s">
        <v>290</v>
      </c>
      <c r="F1272" s="22" t="s">
        <v>292</v>
      </c>
      <c r="G1272" s="23">
        <v>10</v>
      </c>
      <c r="H1272" s="23" t="s">
        <v>211</v>
      </c>
      <c r="I1272" s="22" t="s">
        <v>1112</v>
      </c>
      <c r="J1272" s="24">
        <v>800</v>
      </c>
      <c r="K1272" s="188">
        <f>IFERROR(VLOOKUP(一覧[[#This Row],[品番]],'202211価格改定一覧'!B:J,9,FALSE),"-")</f>
        <v>900</v>
      </c>
      <c r="L1272" s="27" t="s">
        <v>63</v>
      </c>
      <c r="M1272" s="25" t="s">
        <v>39</v>
      </c>
    </row>
    <row r="1273" spans="2:13" s="20" customFormat="1" ht="21" customHeight="1">
      <c r="B1273" s="21"/>
      <c r="C1273" s="52">
        <v>6108</v>
      </c>
      <c r="D1273" s="28" t="s">
        <v>2173</v>
      </c>
      <c r="E1273" s="22" t="s">
        <v>292</v>
      </c>
      <c r="F1273" s="22" t="s">
        <v>1106</v>
      </c>
      <c r="G1273" s="23">
        <v>10</v>
      </c>
      <c r="H1273" s="23" t="s">
        <v>270</v>
      </c>
      <c r="I1273" s="22" t="s">
        <v>1113</v>
      </c>
      <c r="J1273" s="24">
        <v>800</v>
      </c>
      <c r="K1273" s="188">
        <f>IFERROR(VLOOKUP(一覧[[#This Row],[品番]],'202211価格改定一覧'!B:J,9,FALSE),"-")</f>
        <v>900</v>
      </c>
      <c r="L1273" s="27" t="s">
        <v>63</v>
      </c>
      <c r="M1273" s="25" t="s">
        <v>39</v>
      </c>
    </row>
    <row r="1274" spans="2:13" s="20" customFormat="1" ht="21" customHeight="1">
      <c r="B1274" s="14"/>
      <c r="C1274" s="52">
        <v>6185</v>
      </c>
      <c r="D1274" s="28" t="s">
        <v>1244</v>
      </c>
      <c r="E1274" s="22" t="s">
        <v>2415</v>
      </c>
      <c r="F1274" s="22" t="s">
        <v>2043</v>
      </c>
      <c r="G1274" s="23">
        <v>450</v>
      </c>
      <c r="H1274" s="23" t="s">
        <v>2416</v>
      </c>
      <c r="I1274" s="22" t="s">
        <v>2417</v>
      </c>
      <c r="J1274" s="24">
        <v>4800</v>
      </c>
      <c r="K1274" s="188" t="str">
        <f>IFERROR(VLOOKUP(一覧[[#This Row],[品番]],'202211価格改定一覧'!B:J,9,FALSE),"-")</f>
        <v>-</v>
      </c>
      <c r="L1274" s="27" t="s">
        <v>64</v>
      </c>
      <c r="M1274" s="25"/>
    </row>
    <row r="1275" spans="2:13" s="20" customFormat="1" ht="21" customHeight="1">
      <c r="B1275" s="14"/>
      <c r="C1275" s="52">
        <v>6186</v>
      </c>
      <c r="D1275" s="28" t="s">
        <v>1244</v>
      </c>
      <c r="E1275" s="22" t="s">
        <v>2415</v>
      </c>
      <c r="F1275" s="22" t="s">
        <v>2043</v>
      </c>
      <c r="G1275" s="23">
        <v>450</v>
      </c>
      <c r="H1275" s="23" t="s">
        <v>2416</v>
      </c>
      <c r="I1275" s="22" t="s">
        <v>2418</v>
      </c>
      <c r="J1275" s="24">
        <v>4800</v>
      </c>
      <c r="K1275" s="188" t="str">
        <f>IFERROR(VLOOKUP(一覧[[#This Row],[品番]],'202211価格改定一覧'!B:J,9,FALSE),"-")</f>
        <v>-</v>
      </c>
      <c r="L1275" s="27" t="s">
        <v>64</v>
      </c>
      <c r="M1275" s="25"/>
    </row>
    <row r="1276" spans="2:13" s="20" customFormat="1" ht="21" customHeight="1">
      <c r="B1276" s="14"/>
      <c r="C1276" s="52">
        <v>6187</v>
      </c>
      <c r="D1276" s="28" t="s">
        <v>1244</v>
      </c>
      <c r="E1276" s="22" t="s">
        <v>2415</v>
      </c>
      <c r="F1276" s="22" t="s">
        <v>2043</v>
      </c>
      <c r="G1276" s="23">
        <v>450</v>
      </c>
      <c r="H1276" s="23" t="s">
        <v>2416</v>
      </c>
      <c r="I1276" s="22" t="s">
        <v>2419</v>
      </c>
      <c r="J1276" s="24">
        <v>4800</v>
      </c>
      <c r="K1276" s="188" t="str">
        <f>IFERROR(VLOOKUP(一覧[[#This Row],[品番]],'202211価格改定一覧'!B:J,9,FALSE),"-")</f>
        <v>-</v>
      </c>
      <c r="L1276" s="27" t="s">
        <v>64</v>
      </c>
      <c r="M1276" s="25"/>
    </row>
    <row r="1277" spans="2:13" s="20" customFormat="1" ht="21" customHeight="1">
      <c r="B1277" s="14"/>
      <c r="C1277" s="52">
        <v>6188</v>
      </c>
      <c r="D1277" s="28" t="s">
        <v>1244</v>
      </c>
      <c r="E1277" s="22" t="s">
        <v>2415</v>
      </c>
      <c r="F1277" s="22" t="s">
        <v>2043</v>
      </c>
      <c r="G1277" s="23">
        <v>450</v>
      </c>
      <c r="H1277" s="23" t="s">
        <v>2416</v>
      </c>
      <c r="I1277" s="22" t="s">
        <v>2420</v>
      </c>
      <c r="J1277" s="24">
        <v>4800</v>
      </c>
      <c r="K1277" s="188" t="str">
        <f>IFERROR(VLOOKUP(一覧[[#This Row],[品番]],'202211価格改定一覧'!B:J,9,FALSE),"-")</f>
        <v>-</v>
      </c>
      <c r="L1277" s="27" t="s">
        <v>64</v>
      </c>
      <c r="M1277" s="25"/>
    </row>
    <row r="1278" spans="2:13" s="20" customFormat="1" ht="21" customHeight="1">
      <c r="B1278" s="14"/>
      <c r="C1278" s="52">
        <v>6200</v>
      </c>
      <c r="D1278" s="28" t="s">
        <v>1244</v>
      </c>
      <c r="E1278" s="22" t="s">
        <v>1266</v>
      </c>
      <c r="F1278" s="22" t="s">
        <v>985</v>
      </c>
      <c r="G1278" s="23">
        <v>200</v>
      </c>
      <c r="H1278" s="23" t="s">
        <v>589</v>
      </c>
      <c r="I1278" s="22" t="s">
        <v>1267</v>
      </c>
      <c r="J1278" s="24">
        <v>1500</v>
      </c>
      <c r="K1278" s="188" t="str">
        <f>IFERROR(VLOOKUP(一覧[[#This Row],[品番]],'202211価格改定一覧'!B:J,9,FALSE),"-")</f>
        <v>-</v>
      </c>
      <c r="L1278" s="27" t="s">
        <v>64</v>
      </c>
      <c r="M1278" s="25">
        <v>827553012126</v>
      </c>
    </row>
    <row r="1279" spans="2:13" s="20" customFormat="1" ht="21" customHeight="1">
      <c r="B1279" s="14"/>
      <c r="C1279" s="52">
        <v>6201</v>
      </c>
      <c r="D1279" s="28" t="s">
        <v>1244</v>
      </c>
      <c r="E1279" s="22" t="s">
        <v>1266</v>
      </c>
      <c r="F1279" s="22" t="s">
        <v>985</v>
      </c>
      <c r="G1279" s="23">
        <v>200</v>
      </c>
      <c r="H1279" s="23" t="s">
        <v>589</v>
      </c>
      <c r="I1279" s="22" t="s">
        <v>1268</v>
      </c>
      <c r="J1279" s="24">
        <v>1500</v>
      </c>
      <c r="K1279" s="188" t="str">
        <f>IFERROR(VLOOKUP(一覧[[#This Row],[品番]],'202211価格改定一覧'!B:J,9,FALSE),"-")</f>
        <v>-</v>
      </c>
      <c r="L1279" s="27" t="s">
        <v>64</v>
      </c>
      <c r="M1279" s="25">
        <v>827553012102</v>
      </c>
    </row>
    <row r="1280" spans="2:13" s="20" customFormat="1" ht="21" customHeight="1">
      <c r="B1280" s="14"/>
      <c r="C1280" s="52">
        <v>6202</v>
      </c>
      <c r="D1280" s="28" t="s">
        <v>1244</v>
      </c>
      <c r="E1280" s="22" t="s">
        <v>1266</v>
      </c>
      <c r="F1280" s="22" t="s">
        <v>985</v>
      </c>
      <c r="G1280" s="23">
        <v>200</v>
      </c>
      <c r="H1280" s="23" t="s">
        <v>589</v>
      </c>
      <c r="I1280" s="22" t="s">
        <v>1269</v>
      </c>
      <c r="J1280" s="24">
        <v>1500</v>
      </c>
      <c r="K1280" s="188" t="str">
        <f>IFERROR(VLOOKUP(一覧[[#This Row],[品番]],'202211価格改定一覧'!B:J,9,FALSE),"-")</f>
        <v>-</v>
      </c>
      <c r="L1280" s="27" t="s">
        <v>64</v>
      </c>
      <c r="M1280" s="25">
        <v>827553012058</v>
      </c>
    </row>
    <row r="1281" spans="2:13" s="20" customFormat="1" ht="21" customHeight="1">
      <c r="B1281" s="14"/>
      <c r="C1281" s="52">
        <v>6203</v>
      </c>
      <c r="D1281" s="28" t="s">
        <v>1244</v>
      </c>
      <c r="E1281" s="22" t="s">
        <v>1266</v>
      </c>
      <c r="F1281" s="22" t="s">
        <v>985</v>
      </c>
      <c r="G1281" s="23">
        <v>200</v>
      </c>
      <c r="H1281" s="23" t="s">
        <v>589</v>
      </c>
      <c r="I1281" s="22" t="s">
        <v>1270</v>
      </c>
      <c r="J1281" s="24">
        <v>1500</v>
      </c>
      <c r="K1281" s="188" t="str">
        <f>IFERROR(VLOOKUP(一覧[[#This Row],[品番]],'202211価格改定一覧'!B:J,9,FALSE),"-")</f>
        <v>-</v>
      </c>
      <c r="L1281" s="27" t="s">
        <v>64</v>
      </c>
      <c r="M1281" s="25">
        <v>827553012065</v>
      </c>
    </row>
    <row r="1282" spans="2:13" s="20" customFormat="1" ht="21" customHeight="1">
      <c r="B1282" s="14"/>
      <c r="C1282" s="52">
        <v>6204</v>
      </c>
      <c r="D1282" s="28" t="s">
        <v>1244</v>
      </c>
      <c r="E1282" s="22" t="s">
        <v>1266</v>
      </c>
      <c r="F1282" s="22" t="s">
        <v>985</v>
      </c>
      <c r="G1282" s="23">
        <v>200</v>
      </c>
      <c r="H1282" s="23" t="s">
        <v>589</v>
      </c>
      <c r="I1282" s="22" t="s">
        <v>1271</v>
      </c>
      <c r="J1282" s="24">
        <v>1500</v>
      </c>
      <c r="K1282" s="188" t="str">
        <f>IFERROR(VLOOKUP(一覧[[#This Row],[品番]],'202211価格改定一覧'!B:J,9,FALSE),"-")</f>
        <v>-</v>
      </c>
      <c r="L1282" s="27" t="s">
        <v>64</v>
      </c>
      <c r="M1282" s="25">
        <v>827553012089</v>
      </c>
    </row>
    <row r="1283" spans="2:13" s="20" customFormat="1" ht="21" customHeight="1">
      <c r="B1283" s="14"/>
      <c r="C1283" s="52">
        <v>6205</v>
      </c>
      <c r="D1283" s="28" t="s">
        <v>1244</v>
      </c>
      <c r="E1283" s="22" t="s">
        <v>1266</v>
      </c>
      <c r="F1283" s="22" t="s">
        <v>985</v>
      </c>
      <c r="G1283" s="23">
        <v>200</v>
      </c>
      <c r="H1283" s="23" t="s">
        <v>589</v>
      </c>
      <c r="I1283" s="22" t="s">
        <v>1272</v>
      </c>
      <c r="J1283" s="24">
        <v>1500</v>
      </c>
      <c r="K1283" s="188" t="str">
        <f>IFERROR(VLOOKUP(一覧[[#This Row],[品番]],'202211価格改定一覧'!B:J,9,FALSE),"-")</f>
        <v>-</v>
      </c>
      <c r="L1283" s="27" t="s">
        <v>64</v>
      </c>
      <c r="M1283" s="25">
        <v>827553012096</v>
      </c>
    </row>
    <row r="1284" spans="2:13" s="20" customFormat="1" ht="21" customHeight="1">
      <c r="B1284" s="14" t="s">
        <v>2489</v>
      </c>
      <c r="C1284" s="52">
        <v>6214</v>
      </c>
      <c r="D1284" s="28" t="s">
        <v>1244</v>
      </c>
      <c r="E1284" s="22" t="s">
        <v>1245</v>
      </c>
      <c r="F1284" s="22" t="s">
        <v>1184</v>
      </c>
      <c r="G1284" s="23" t="s">
        <v>1246</v>
      </c>
      <c r="H1284" s="23" t="s">
        <v>589</v>
      </c>
      <c r="I1284" s="22" t="s">
        <v>1004</v>
      </c>
      <c r="J1284" s="24">
        <v>2400</v>
      </c>
      <c r="K1284" s="188" t="str">
        <f>IFERROR(VLOOKUP(一覧[[#This Row],[品番]],'202211価格改定一覧'!B:J,9,FALSE),"-")</f>
        <v>-</v>
      </c>
      <c r="L1284" s="27" t="s">
        <v>64</v>
      </c>
      <c r="M1284" s="25" t="s">
        <v>1247</v>
      </c>
    </row>
    <row r="1285" spans="2:13" s="20" customFormat="1" ht="21" customHeight="1">
      <c r="B1285" s="14"/>
      <c r="C1285" s="52">
        <v>6215</v>
      </c>
      <c r="D1285" s="28" t="s">
        <v>1244</v>
      </c>
      <c r="E1285" s="22" t="s">
        <v>1245</v>
      </c>
      <c r="F1285" s="22" t="s">
        <v>1184</v>
      </c>
      <c r="G1285" s="23" t="s">
        <v>1246</v>
      </c>
      <c r="H1285" s="23" t="s">
        <v>589</v>
      </c>
      <c r="I1285" s="22" t="s">
        <v>1248</v>
      </c>
      <c r="J1285" s="24">
        <v>2400</v>
      </c>
      <c r="K1285" s="188" t="str">
        <f>IFERROR(VLOOKUP(一覧[[#This Row],[品番]],'202211価格改定一覧'!B:J,9,FALSE),"-")</f>
        <v>-</v>
      </c>
      <c r="L1285" s="27" t="s">
        <v>64</v>
      </c>
      <c r="M1285" s="25" t="s">
        <v>1249</v>
      </c>
    </row>
    <row r="1286" spans="2:13" s="20" customFormat="1" ht="21" customHeight="1">
      <c r="B1286" s="14"/>
      <c r="C1286" s="52">
        <v>6216</v>
      </c>
      <c r="D1286" s="28" t="s">
        <v>1244</v>
      </c>
      <c r="E1286" s="22" t="s">
        <v>2002</v>
      </c>
      <c r="F1286" s="22" t="s">
        <v>401</v>
      </c>
      <c r="G1286" s="23">
        <v>250</v>
      </c>
      <c r="H1286" s="23" t="s">
        <v>2006</v>
      </c>
      <c r="I1286" s="22" t="s">
        <v>2008</v>
      </c>
      <c r="J1286" s="24">
        <v>6000</v>
      </c>
      <c r="K1286" s="188" t="str">
        <f>IFERROR(VLOOKUP(一覧[[#This Row],[品番]],'202211価格改定一覧'!B:J,9,FALSE),"-")</f>
        <v>-</v>
      </c>
      <c r="L1286" s="27" t="s">
        <v>64</v>
      </c>
      <c r="M1286" s="90" t="s">
        <v>2096</v>
      </c>
    </row>
    <row r="1287" spans="2:13" s="20" customFormat="1" ht="21" customHeight="1">
      <c r="B1287" s="14"/>
      <c r="C1287" s="52">
        <v>6217</v>
      </c>
      <c r="D1287" s="28" t="s">
        <v>1244</v>
      </c>
      <c r="E1287" s="22" t="s">
        <v>2002</v>
      </c>
      <c r="F1287" s="22" t="s">
        <v>2003</v>
      </c>
      <c r="G1287" s="23">
        <v>300</v>
      </c>
      <c r="H1287" s="23" t="s">
        <v>2006</v>
      </c>
      <c r="I1287" s="22" t="s">
        <v>2008</v>
      </c>
      <c r="J1287" s="24">
        <v>3000</v>
      </c>
      <c r="K1287" s="188" t="str">
        <f>IFERROR(VLOOKUP(一覧[[#This Row],[品番]],'202211価格改定一覧'!B:J,9,FALSE),"-")</f>
        <v>-</v>
      </c>
      <c r="L1287" s="27" t="s">
        <v>64</v>
      </c>
      <c r="M1287" s="90" t="s">
        <v>2097</v>
      </c>
    </row>
    <row r="1288" spans="2:13" s="20" customFormat="1" ht="21" customHeight="1">
      <c r="B1288" s="14"/>
      <c r="C1288" s="52">
        <v>6218</v>
      </c>
      <c r="D1288" s="28" t="s">
        <v>1244</v>
      </c>
      <c r="E1288" s="22" t="s">
        <v>2002</v>
      </c>
      <c r="F1288" s="22" t="s">
        <v>2004</v>
      </c>
      <c r="G1288" s="23">
        <v>300</v>
      </c>
      <c r="H1288" s="23" t="s">
        <v>2006</v>
      </c>
      <c r="I1288" s="22" t="s">
        <v>2008</v>
      </c>
      <c r="J1288" s="24">
        <v>3400</v>
      </c>
      <c r="K1288" s="188" t="str">
        <f>IFERROR(VLOOKUP(一覧[[#This Row],[品番]],'202211価格改定一覧'!B:J,9,FALSE),"-")</f>
        <v>-</v>
      </c>
      <c r="L1288" s="27" t="s">
        <v>64</v>
      </c>
      <c r="M1288" s="90" t="s">
        <v>2098</v>
      </c>
    </row>
    <row r="1289" spans="2:13" s="20" customFormat="1" ht="21" customHeight="1">
      <c r="B1289" s="14"/>
      <c r="C1289" s="52">
        <v>6219</v>
      </c>
      <c r="D1289" s="28" t="s">
        <v>1244</v>
      </c>
      <c r="E1289" s="22" t="s">
        <v>2002</v>
      </c>
      <c r="F1289" s="22" t="s">
        <v>2005</v>
      </c>
      <c r="G1289" s="23">
        <v>200</v>
      </c>
      <c r="H1289" s="23" t="s">
        <v>2007</v>
      </c>
      <c r="I1289" s="22" t="s">
        <v>2008</v>
      </c>
      <c r="J1289" s="24">
        <v>1500</v>
      </c>
      <c r="K1289" s="188" t="str">
        <f>IFERROR(VLOOKUP(一覧[[#This Row],[品番]],'202211価格改定一覧'!B:J,9,FALSE),"-")</f>
        <v>-</v>
      </c>
      <c r="L1289" s="27" t="s">
        <v>64</v>
      </c>
      <c r="M1289" s="90" t="s">
        <v>2099</v>
      </c>
    </row>
    <row r="1290" spans="2:13" s="20" customFormat="1" ht="21" customHeight="1">
      <c r="B1290" s="14"/>
      <c r="C1290" s="52">
        <v>6224</v>
      </c>
      <c r="D1290" s="28" t="s">
        <v>1244</v>
      </c>
      <c r="E1290" s="22" t="s">
        <v>2002</v>
      </c>
      <c r="F1290" s="22" t="s">
        <v>2439</v>
      </c>
      <c r="G1290" s="23">
        <v>200</v>
      </c>
      <c r="H1290" s="23" t="s">
        <v>196</v>
      </c>
      <c r="I1290" s="22" t="s">
        <v>2438</v>
      </c>
      <c r="J1290" s="24">
        <v>3000</v>
      </c>
      <c r="K1290" s="188" t="str">
        <f>IFERROR(VLOOKUP(一覧[[#This Row],[品番]],'202211価格改定一覧'!B:J,9,FALSE),"-")</f>
        <v>-</v>
      </c>
      <c r="L1290" s="27" t="s">
        <v>64</v>
      </c>
      <c r="M1290" s="25">
        <v>109577190867</v>
      </c>
    </row>
    <row r="1291" spans="2:13" s="20" customFormat="1" ht="21" customHeight="1">
      <c r="B1291" s="14"/>
      <c r="C1291" s="52">
        <v>6225</v>
      </c>
      <c r="D1291" s="28" t="s">
        <v>1244</v>
      </c>
      <c r="E1291" s="22" t="s">
        <v>1250</v>
      </c>
      <c r="F1291" s="22" t="s">
        <v>985</v>
      </c>
      <c r="G1291" s="23">
        <v>100</v>
      </c>
      <c r="H1291" s="23" t="s">
        <v>589</v>
      </c>
      <c r="I1291" s="22" t="s">
        <v>1251</v>
      </c>
      <c r="J1291" s="24">
        <v>1400</v>
      </c>
      <c r="K1291" s="188" t="str">
        <f>IFERROR(VLOOKUP(一覧[[#This Row],[品番]],'202211価格改定一覧'!B:J,9,FALSE),"-")</f>
        <v>-</v>
      </c>
      <c r="L1291" s="27" t="s">
        <v>64</v>
      </c>
      <c r="M1291" s="90" t="s">
        <v>2100</v>
      </c>
    </row>
    <row r="1292" spans="2:13" s="20" customFormat="1" ht="21" customHeight="1">
      <c r="B1292" s="14" t="s">
        <v>2090</v>
      </c>
      <c r="C1292" s="52">
        <v>6226</v>
      </c>
      <c r="D1292" s="28" t="s">
        <v>1244</v>
      </c>
      <c r="E1292" s="22" t="s">
        <v>1273</v>
      </c>
      <c r="F1292" s="22" t="s">
        <v>985</v>
      </c>
      <c r="G1292" s="23">
        <v>150</v>
      </c>
      <c r="H1292" s="23" t="s">
        <v>589</v>
      </c>
      <c r="I1292" s="22" t="s">
        <v>1274</v>
      </c>
      <c r="J1292" s="24">
        <v>1200</v>
      </c>
      <c r="K1292" s="188" t="str">
        <f>IFERROR(VLOOKUP(一覧[[#This Row],[品番]],'202211価格改定一覧'!B:J,9,FALSE),"-")</f>
        <v>-</v>
      </c>
      <c r="L1292" s="27" t="s">
        <v>64</v>
      </c>
      <c r="M1292" s="90" t="s">
        <v>2101</v>
      </c>
    </row>
    <row r="1293" spans="2:13" s="20" customFormat="1" ht="21" customHeight="1">
      <c r="B1293" s="14"/>
      <c r="C1293" s="52">
        <v>6227</v>
      </c>
      <c r="D1293" s="28" t="s">
        <v>1244</v>
      </c>
      <c r="E1293" s="22" t="s">
        <v>1273</v>
      </c>
      <c r="F1293" s="22" t="s">
        <v>985</v>
      </c>
      <c r="G1293" s="23">
        <v>150</v>
      </c>
      <c r="H1293" s="23" t="s">
        <v>589</v>
      </c>
      <c r="I1293" s="22" t="s">
        <v>1275</v>
      </c>
      <c r="J1293" s="24">
        <v>1200</v>
      </c>
      <c r="K1293" s="188" t="str">
        <f>IFERROR(VLOOKUP(一覧[[#This Row],[品番]],'202211価格改定一覧'!B:J,9,FALSE),"-")</f>
        <v>-</v>
      </c>
      <c r="L1293" s="27" t="s">
        <v>64</v>
      </c>
      <c r="M1293" s="90" t="s">
        <v>2102</v>
      </c>
    </row>
    <row r="1294" spans="2:13" s="20" customFormat="1" ht="21" customHeight="1">
      <c r="B1294" s="14"/>
      <c r="C1294" s="52">
        <v>6228</v>
      </c>
      <c r="D1294" s="28" t="s">
        <v>1244</v>
      </c>
      <c r="E1294" s="22" t="s">
        <v>1273</v>
      </c>
      <c r="F1294" s="22" t="s">
        <v>985</v>
      </c>
      <c r="G1294" s="23">
        <v>150</v>
      </c>
      <c r="H1294" s="23" t="s">
        <v>589</v>
      </c>
      <c r="I1294" s="22" t="s">
        <v>1276</v>
      </c>
      <c r="J1294" s="24">
        <v>1200</v>
      </c>
      <c r="K1294" s="188" t="str">
        <f>IFERROR(VLOOKUP(一覧[[#This Row],[品番]],'202211価格改定一覧'!B:J,9,FALSE),"-")</f>
        <v>-</v>
      </c>
      <c r="L1294" s="27" t="s">
        <v>64</v>
      </c>
      <c r="M1294" s="90" t="s">
        <v>2103</v>
      </c>
    </row>
    <row r="1295" spans="2:13" s="20" customFormat="1" ht="21" customHeight="1">
      <c r="B1295" s="14"/>
      <c r="C1295" s="52">
        <v>6229</v>
      </c>
      <c r="D1295" s="28" t="s">
        <v>1244</v>
      </c>
      <c r="E1295" s="22" t="s">
        <v>1273</v>
      </c>
      <c r="F1295" s="22" t="s">
        <v>985</v>
      </c>
      <c r="G1295" s="23">
        <v>150</v>
      </c>
      <c r="H1295" s="23" t="s">
        <v>589</v>
      </c>
      <c r="I1295" s="22" t="s">
        <v>1277</v>
      </c>
      <c r="J1295" s="24">
        <v>1200</v>
      </c>
      <c r="K1295" s="188" t="str">
        <f>IFERROR(VLOOKUP(一覧[[#This Row],[品番]],'202211価格改定一覧'!B:J,9,FALSE),"-")</f>
        <v>-</v>
      </c>
      <c r="L1295" s="27" t="s">
        <v>64</v>
      </c>
      <c r="M1295" s="90" t="s">
        <v>2104</v>
      </c>
    </row>
    <row r="1296" spans="2:13" s="20" customFormat="1" ht="21" customHeight="1">
      <c r="B1296" s="14" t="s">
        <v>226</v>
      </c>
      <c r="C1296" s="52">
        <v>6230</v>
      </c>
      <c r="D1296" s="28" t="s">
        <v>1244</v>
      </c>
      <c r="E1296" s="22" t="s">
        <v>181</v>
      </c>
      <c r="F1296" s="22"/>
      <c r="G1296" s="23"/>
      <c r="H1296" s="23"/>
      <c r="I1296" s="22"/>
      <c r="J1296" s="31">
        <v>0</v>
      </c>
      <c r="K1296" s="188" t="str">
        <f>IFERROR(VLOOKUP(一覧[[#This Row],[品番]],'202211価格改定一覧'!B:J,9,FALSE),"-")</f>
        <v>-</v>
      </c>
      <c r="L1296" s="27"/>
      <c r="M1296" s="25">
        <v>0</v>
      </c>
    </row>
    <row r="1297" spans="2:13" s="20" customFormat="1" ht="21" customHeight="1">
      <c r="B1297" s="14" t="s">
        <v>226</v>
      </c>
      <c r="C1297" s="52">
        <v>6232</v>
      </c>
      <c r="D1297" s="28" t="s">
        <v>1244</v>
      </c>
      <c r="E1297" s="22" t="s">
        <v>160</v>
      </c>
      <c r="F1297" s="22"/>
      <c r="G1297" s="23"/>
      <c r="H1297" s="23"/>
      <c r="I1297" s="22"/>
      <c r="J1297" s="31">
        <v>0</v>
      </c>
      <c r="K1297" s="188" t="str">
        <f>IFERROR(VLOOKUP(一覧[[#This Row],[品番]],'202211価格改定一覧'!B:J,9,FALSE),"-")</f>
        <v>-</v>
      </c>
      <c r="L1297" s="27"/>
      <c r="M1297" s="25">
        <v>0</v>
      </c>
    </row>
    <row r="1298" spans="2:13" s="20" customFormat="1" ht="21" customHeight="1">
      <c r="B1298" s="14" t="s">
        <v>2334</v>
      </c>
      <c r="C1298" s="52">
        <v>6239</v>
      </c>
      <c r="D1298" s="28" t="s">
        <v>1244</v>
      </c>
      <c r="E1298" s="22" t="s">
        <v>1253</v>
      </c>
      <c r="F1298" s="22" t="s">
        <v>985</v>
      </c>
      <c r="G1298" s="23">
        <v>150</v>
      </c>
      <c r="H1298" s="23" t="s">
        <v>589</v>
      </c>
      <c r="I1298" s="22"/>
      <c r="J1298" s="24">
        <v>1200</v>
      </c>
      <c r="K1298" s="188" t="str">
        <f>IFERROR(VLOOKUP(一覧[[#This Row],[品番]],'202211価格改定一覧'!B:J,9,FALSE),"-")</f>
        <v>-</v>
      </c>
      <c r="L1298" s="27" t="s">
        <v>64</v>
      </c>
      <c r="M1298" s="25" t="s">
        <v>65</v>
      </c>
    </row>
    <row r="1299" spans="2:13" s="20" customFormat="1" ht="21" customHeight="1">
      <c r="B1299" s="14"/>
      <c r="C1299" s="52">
        <v>6240</v>
      </c>
      <c r="D1299" s="28" t="s">
        <v>1244</v>
      </c>
      <c r="E1299" s="22" t="s">
        <v>1260</v>
      </c>
      <c r="F1299" s="22" t="s">
        <v>985</v>
      </c>
      <c r="G1299" s="23">
        <v>150</v>
      </c>
      <c r="H1299" s="23" t="s">
        <v>589</v>
      </c>
      <c r="I1299" s="22" t="s">
        <v>1261</v>
      </c>
      <c r="J1299" s="24">
        <v>1200</v>
      </c>
      <c r="K1299" s="188" t="str">
        <f>IFERROR(VLOOKUP(一覧[[#This Row],[品番]],'202211価格改定一覧'!B:J,9,FALSE),"-")</f>
        <v>-</v>
      </c>
      <c r="L1299" s="27" t="s">
        <v>64</v>
      </c>
      <c r="M1299" s="25">
        <v>827553014540</v>
      </c>
    </row>
    <row r="1300" spans="2:13" s="20" customFormat="1" ht="21" customHeight="1">
      <c r="B1300" s="14"/>
      <c r="C1300" s="52">
        <v>6241</v>
      </c>
      <c r="D1300" s="28" t="s">
        <v>1244</v>
      </c>
      <c r="E1300" s="22" t="s">
        <v>1260</v>
      </c>
      <c r="F1300" s="22" t="s">
        <v>985</v>
      </c>
      <c r="G1300" s="23">
        <v>150</v>
      </c>
      <c r="H1300" s="23" t="s">
        <v>589</v>
      </c>
      <c r="I1300" s="22" t="s">
        <v>1262</v>
      </c>
      <c r="J1300" s="24">
        <v>1200</v>
      </c>
      <c r="K1300" s="188" t="str">
        <f>IFERROR(VLOOKUP(一覧[[#This Row],[品番]],'202211価格改定一覧'!B:J,9,FALSE),"-")</f>
        <v>-</v>
      </c>
      <c r="L1300" s="27" t="s">
        <v>64</v>
      </c>
      <c r="M1300" s="25">
        <v>827553014557</v>
      </c>
    </row>
    <row r="1301" spans="2:13" s="20" customFormat="1" ht="21" customHeight="1">
      <c r="B1301" s="14"/>
      <c r="C1301" s="74">
        <v>6242</v>
      </c>
      <c r="D1301" s="28" t="s">
        <v>1244</v>
      </c>
      <c r="E1301" s="22" t="s">
        <v>1260</v>
      </c>
      <c r="F1301" s="22" t="s">
        <v>985</v>
      </c>
      <c r="G1301" s="23">
        <v>150</v>
      </c>
      <c r="H1301" s="23" t="s">
        <v>589</v>
      </c>
      <c r="I1301" s="22" t="s">
        <v>1263</v>
      </c>
      <c r="J1301" s="24">
        <v>1200</v>
      </c>
      <c r="K1301" s="188" t="str">
        <f>IFERROR(VLOOKUP(一覧[[#This Row],[品番]],'202211価格改定一覧'!B:J,9,FALSE),"-")</f>
        <v>-</v>
      </c>
      <c r="L1301" s="27" t="s">
        <v>64</v>
      </c>
      <c r="M1301" s="25">
        <v>827553014564</v>
      </c>
    </row>
    <row r="1302" spans="2:13" s="20" customFormat="1" ht="21" customHeight="1">
      <c r="B1302" s="14" t="s">
        <v>226</v>
      </c>
      <c r="C1302" s="52">
        <v>6243</v>
      </c>
      <c r="D1302" s="28" t="s">
        <v>1244</v>
      </c>
      <c r="E1302" s="22" t="s">
        <v>1260</v>
      </c>
      <c r="F1302" s="22" t="s">
        <v>985</v>
      </c>
      <c r="G1302" s="23">
        <v>150</v>
      </c>
      <c r="H1302" s="23" t="s">
        <v>589</v>
      </c>
      <c r="I1302" s="22" t="s">
        <v>1264</v>
      </c>
      <c r="J1302" s="24">
        <v>1200</v>
      </c>
      <c r="K1302" s="188" t="str">
        <f>IFERROR(VLOOKUP(一覧[[#This Row],[品番]],'202211価格改定一覧'!B:J,9,FALSE),"-")</f>
        <v>-</v>
      </c>
      <c r="L1302" s="27" t="s">
        <v>64</v>
      </c>
      <c r="M1302" s="25">
        <v>827553014571</v>
      </c>
    </row>
    <row r="1303" spans="2:13" s="20" customFormat="1" ht="21" customHeight="1">
      <c r="B1303" s="14"/>
      <c r="C1303" s="52">
        <v>6244</v>
      </c>
      <c r="D1303" s="28" t="s">
        <v>1244</v>
      </c>
      <c r="E1303" s="22" t="s">
        <v>1260</v>
      </c>
      <c r="F1303" s="22" t="s">
        <v>985</v>
      </c>
      <c r="G1303" s="23">
        <v>150</v>
      </c>
      <c r="H1303" s="23" t="s">
        <v>589</v>
      </c>
      <c r="I1303" s="22" t="s">
        <v>1265</v>
      </c>
      <c r="J1303" s="24">
        <v>1200</v>
      </c>
      <c r="K1303" s="188" t="str">
        <f>IFERROR(VLOOKUP(一覧[[#This Row],[品番]],'202211価格改定一覧'!B:J,9,FALSE),"-")</f>
        <v>-</v>
      </c>
      <c r="L1303" s="27" t="s">
        <v>64</v>
      </c>
      <c r="M1303" s="25">
        <v>190577016167</v>
      </c>
    </row>
    <row r="1304" spans="2:13" s="20" customFormat="1" ht="21" customHeight="1">
      <c r="B1304" s="14"/>
      <c r="C1304" s="52">
        <v>6245</v>
      </c>
      <c r="D1304" s="28" t="s">
        <v>1244</v>
      </c>
      <c r="E1304" s="22" t="s">
        <v>1260</v>
      </c>
      <c r="F1304" s="22" t="s">
        <v>985</v>
      </c>
      <c r="G1304" s="23">
        <v>150</v>
      </c>
      <c r="H1304" s="23" t="s">
        <v>589</v>
      </c>
      <c r="I1304" s="22" t="s">
        <v>2571</v>
      </c>
      <c r="J1304" s="24">
        <v>1200</v>
      </c>
      <c r="K1304" s="188" t="str">
        <f>IFERROR(VLOOKUP(一覧[[#This Row],[品番]],'202211価格改定一覧'!B:J,9,FALSE),"-")</f>
        <v>-</v>
      </c>
      <c r="L1304" s="27" t="s">
        <v>64</v>
      </c>
      <c r="M1304" s="25">
        <v>190577015085</v>
      </c>
    </row>
    <row r="1305" spans="2:13" s="20" customFormat="1" ht="21" customHeight="1">
      <c r="B1305" s="14"/>
      <c r="C1305" s="52">
        <v>6250</v>
      </c>
      <c r="D1305" s="28" t="s">
        <v>1244</v>
      </c>
      <c r="E1305" s="22" t="s">
        <v>1252</v>
      </c>
      <c r="F1305" s="22" t="s">
        <v>985</v>
      </c>
      <c r="G1305" s="23">
        <v>110</v>
      </c>
      <c r="H1305" s="23" t="s">
        <v>589</v>
      </c>
      <c r="I1305" s="22"/>
      <c r="J1305" s="24">
        <v>1600</v>
      </c>
      <c r="K1305" s="188" t="str">
        <f>IFERROR(VLOOKUP(一覧[[#This Row],[品番]],'202211価格改定一覧'!B:J,9,FALSE),"-")</f>
        <v>-</v>
      </c>
      <c r="L1305" s="27" t="s">
        <v>64</v>
      </c>
      <c r="M1305" s="25" t="s">
        <v>66</v>
      </c>
    </row>
    <row r="1306" spans="2:13" s="20" customFormat="1" ht="21" customHeight="1">
      <c r="B1306" s="14"/>
      <c r="C1306" s="52">
        <v>6251</v>
      </c>
      <c r="D1306" s="28" t="s">
        <v>1244</v>
      </c>
      <c r="E1306" s="22" t="s">
        <v>1278</v>
      </c>
      <c r="F1306" s="22" t="s">
        <v>985</v>
      </c>
      <c r="G1306" s="23">
        <v>150</v>
      </c>
      <c r="H1306" s="23" t="s">
        <v>589</v>
      </c>
      <c r="I1306" s="22" t="s">
        <v>1279</v>
      </c>
      <c r="J1306" s="24">
        <v>1500</v>
      </c>
      <c r="K1306" s="188" t="str">
        <f>IFERROR(VLOOKUP(一覧[[#This Row],[品番]],'202211価格改定一覧'!B:J,9,FALSE),"-")</f>
        <v>-</v>
      </c>
      <c r="L1306" s="27" t="s">
        <v>64</v>
      </c>
      <c r="M1306" s="25" t="s">
        <v>67</v>
      </c>
    </row>
    <row r="1307" spans="2:13" s="20" customFormat="1" ht="21" customHeight="1">
      <c r="B1307" s="14"/>
      <c r="C1307" s="52">
        <v>6252</v>
      </c>
      <c r="D1307" s="28" t="s">
        <v>1244</v>
      </c>
      <c r="E1307" s="22" t="s">
        <v>1278</v>
      </c>
      <c r="F1307" s="22" t="s">
        <v>985</v>
      </c>
      <c r="G1307" s="23">
        <v>150</v>
      </c>
      <c r="H1307" s="23" t="s">
        <v>589</v>
      </c>
      <c r="I1307" s="22" t="s">
        <v>1280</v>
      </c>
      <c r="J1307" s="24">
        <v>1500</v>
      </c>
      <c r="K1307" s="188" t="str">
        <f>IFERROR(VLOOKUP(一覧[[#This Row],[品番]],'202211価格改定一覧'!B:J,9,FALSE),"-")</f>
        <v>-</v>
      </c>
      <c r="L1307" s="27" t="s">
        <v>64</v>
      </c>
      <c r="M1307" s="25" t="s">
        <v>68</v>
      </c>
    </row>
    <row r="1308" spans="2:13" s="20" customFormat="1" ht="21" customHeight="1">
      <c r="B1308" s="14"/>
      <c r="C1308" s="52">
        <v>6253</v>
      </c>
      <c r="D1308" s="28" t="s">
        <v>1244</v>
      </c>
      <c r="E1308" s="22" t="s">
        <v>1278</v>
      </c>
      <c r="F1308" s="22" t="s">
        <v>985</v>
      </c>
      <c r="G1308" s="23">
        <v>150</v>
      </c>
      <c r="H1308" s="23" t="s">
        <v>589</v>
      </c>
      <c r="I1308" s="22" t="s">
        <v>1281</v>
      </c>
      <c r="J1308" s="24">
        <v>1500</v>
      </c>
      <c r="K1308" s="188" t="str">
        <f>IFERROR(VLOOKUP(一覧[[#This Row],[品番]],'202211価格改定一覧'!B:J,9,FALSE),"-")</f>
        <v>-</v>
      </c>
      <c r="L1308" s="27" t="s">
        <v>64</v>
      </c>
      <c r="M1308" s="25" t="s">
        <v>69</v>
      </c>
    </row>
    <row r="1309" spans="2:13" s="20" customFormat="1" ht="21" customHeight="1">
      <c r="B1309" s="14"/>
      <c r="C1309" s="52">
        <v>6254</v>
      </c>
      <c r="D1309" s="28" t="s">
        <v>1244</v>
      </c>
      <c r="E1309" s="22" t="s">
        <v>1278</v>
      </c>
      <c r="F1309" s="22" t="s">
        <v>985</v>
      </c>
      <c r="G1309" s="23">
        <v>150</v>
      </c>
      <c r="H1309" s="23" t="s">
        <v>589</v>
      </c>
      <c r="I1309" s="22" t="s">
        <v>1282</v>
      </c>
      <c r="J1309" s="24">
        <v>1500</v>
      </c>
      <c r="K1309" s="188" t="str">
        <f>IFERROR(VLOOKUP(一覧[[#This Row],[品番]],'202211価格改定一覧'!B:J,9,FALSE),"-")</f>
        <v>-</v>
      </c>
      <c r="L1309" s="27" t="s">
        <v>64</v>
      </c>
      <c r="M1309" s="25" t="s">
        <v>70</v>
      </c>
    </row>
    <row r="1310" spans="2:13" s="20" customFormat="1" ht="21" customHeight="1">
      <c r="B1310" s="14" t="s">
        <v>2309</v>
      </c>
      <c r="C1310" s="52">
        <v>6261</v>
      </c>
      <c r="D1310" s="28" t="s">
        <v>1244</v>
      </c>
      <c r="E1310" s="22" t="s">
        <v>2053</v>
      </c>
      <c r="F1310" s="22" t="s">
        <v>2057</v>
      </c>
      <c r="G1310" s="23">
        <v>150</v>
      </c>
      <c r="H1310" s="23" t="s">
        <v>196</v>
      </c>
      <c r="I1310" s="22" t="s">
        <v>2054</v>
      </c>
      <c r="J1310" s="31">
        <v>1500</v>
      </c>
      <c r="K1310" s="188" t="str">
        <f>IFERROR(VLOOKUP(一覧[[#This Row],[品番]],'202211価格改定一覧'!B:J,9,FALSE),"-")</f>
        <v>-</v>
      </c>
      <c r="L1310" s="31" t="s">
        <v>64</v>
      </c>
      <c r="M1310" s="25">
        <v>190577912210</v>
      </c>
    </row>
    <row r="1311" spans="2:13" s="20" customFormat="1" ht="21" customHeight="1">
      <c r="B1311" s="14" t="s">
        <v>2309</v>
      </c>
      <c r="C1311" s="52">
        <v>6262</v>
      </c>
      <c r="D1311" s="28" t="s">
        <v>1244</v>
      </c>
      <c r="E1311" s="22" t="s">
        <v>2053</v>
      </c>
      <c r="F1311" s="22" t="s">
        <v>2057</v>
      </c>
      <c r="G1311" s="23">
        <v>150</v>
      </c>
      <c r="H1311" s="23" t="s">
        <v>196</v>
      </c>
      <c r="I1311" s="22" t="s">
        <v>2055</v>
      </c>
      <c r="J1311" s="31">
        <v>1500</v>
      </c>
      <c r="K1311" s="188" t="str">
        <f>IFERROR(VLOOKUP(一覧[[#This Row],[品番]],'202211価格改定一覧'!B:J,9,FALSE),"-")</f>
        <v>-</v>
      </c>
      <c r="L1311" s="31" t="s">
        <v>64</v>
      </c>
      <c r="M1311" s="25">
        <v>190577912230</v>
      </c>
    </row>
    <row r="1312" spans="2:13" s="20" customFormat="1" ht="21" customHeight="1">
      <c r="B1312" s="14" t="s">
        <v>2311</v>
      </c>
      <c r="C1312" s="52">
        <v>6263</v>
      </c>
      <c r="D1312" s="28" t="s">
        <v>1244</v>
      </c>
      <c r="E1312" s="22" t="s">
        <v>2053</v>
      </c>
      <c r="F1312" s="22" t="s">
        <v>2057</v>
      </c>
      <c r="G1312" s="23">
        <v>150</v>
      </c>
      <c r="H1312" s="23" t="s">
        <v>196</v>
      </c>
      <c r="I1312" s="22" t="s">
        <v>2056</v>
      </c>
      <c r="J1312" s="31">
        <v>1500</v>
      </c>
      <c r="K1312" s="188" t="str">
        <f>IFERROR(VLOOKUP(一覧[[#This Row],[品番]],'202211価格改定一覧'!B:J,9,FALSE),"-")</f>
        <v>-</v>
      </c>
      <c r="L1312" s="31" t="s">
        <v>64</v>
      </c>
      <c r="M1312" s="25">
        <v>190577912220</v>
      </c>
    </row>
    <row r="1313" spans="2:13" s="20" customFormat="1" ht="21" customHeight="1">
      <c r="B1313" s="14" t="s">
        <v>2312</v>
      </c>
      <c r="C1313" s="52">
        <v>6264</v>
      </c>
      <c r="D1313" s="28" t="s">
        <v>1244</v>
      </c>
      <c r="E1313" s="22" t="s">
        <v>2053</v>
      </c>
      <c r="F1313" s="22" t="s">
        <v>2058</v>
      </c>
      <c r="G1313" s="23">
        <v>80</v>
      </c>
      <c r="H1313" s="23" t="s">
        <v>196</v>
      </c>
      <c r="I1313" s="22" t="s">
        <v>2060</v>
      </c>
      <c r="J1313" s="31">
        <v>1400</v>
      </c>
      <c r="K1313" s="188" t="str">
        <f>IFERROR(VLOOKUP(一覧[[#This Row],[品番]],'202211価格改定一覧'!B:J,9,FALSE),"-")</f>
        <v>-</v>
      </c>
      <c r="L1313" s="31" t="s">
        <v>64</v>
      </c>
      <c r="M1313" s="25">
        <v>190577912292</v>
      </c>
    </row>
    <row r="1314" spans="2:13" s="20" customFormat="1" ht="21" customHeight="1">
      <c r="B1314" s="14" t="s">
        <v>2310</v>
      </c>
      <c r="C1314" s="52">
        <v>6265</v>
      </c>
      <c r="D1314" s="28" t="s">
        <v>1244</v>
      </c>
      <c r="E1314" s="22" t="s">
        <v>2053</v>
      </c>
      <c r="F1314" s="22" t="s">
        <v>2058</v>
      </c>
      <c r="G1314" s="23">
        <v>80</v>
      </c>
      <c r="H1314" s="23" t="s">
        <v>196</v>
      </c>
      <c r="I1314" s="22" t="s">
        <v>2061</v>
      </c>
      <c r="J1314" s="31">
        <v>1400</v>
      </c>
      <c r="K1314" s="188" t="str">
        <f>IFERROR(VLOOKUP(一覧[[#This Row],[品番]],'202211価格改定一覧'!B:J,9,FALSE),"-")</f>
        <v>-</v>
      </c>
      <c r="L1314" s="31" t="s">
        <v>64</v>
      </c>
      <c r="M1314" s="25">
        <v>190577912292</v>
      </c>
    </row>
    <row r="1315" spans="2:13" s="20" customFormat="1" ht="21" customHeight="1">
      <c r="B1315" s="14" t="s">
        <v>2309</v>
      </c>
      <c r="C1315" s="52">
        <v>6266</v>
      </c>
      <c r="D1315" s="28" t="s">
        <v>1244</v>
      </c>
      <c r="E1315" s="22" t="s">
        <v>2053</v>
      </c>
      <c r="F1315" s="22" t="s">
        <v>2059</v>
      </c>
      <c r="G1315" s="23">
        <v>150</v>
      </c>
      <c r="H1315" s="23" t="s">
        <v>196</v>
      </c>
      <c r="I1315" s="22" t="s">
        <v>2062</v>
      </c>
      <c r="J1315" s="31">
        <v>1400</v>
      </c>
      <c r="K1315" s="188" t="str">
        <f>IFERROR(VLOOKUP(一覧[[#This Row],[品番]],'202211価格改定一覧'!B:J,9,FALSE),"-")</f>
        <v>-</v>
      </c>
      <c r="L1315" s="31" t="s">
        <v>64</v>
      </c>
      <c r="M1315" s="25">
        <v>190577912247</v>
      </c>
    </row>
    <row r="1316" spans="2:13" s="20" customFormat="1" ht="21" customHeight="1">
      <c r="B1316" s="14" t="s">
        <v>2312</v>
      </c>
      <c r="C1316" s="52">
        <v>6267</v>
      </c>
      <c r="D1316" s="28" t="s">
        <v>1244</v>
      </c>
      <c r="E1316" s="22" t="s">
        <v>2053</v>
      </c>
      <c r="F1316" s="22" t="s">
        <v>2059</v>
      </c>
      <c r="G1316" s="23">
        <v>150</v>
      </c>
      <c r="H1316" s="23" t="s">
        <v>196</v>
      </c>
      <c r="I1316" s="22" t="s">
        <v>2063</v>
      </c>
      <c r="J1316" s="31">
        <v>1400</v>
      </c>
      <c r="K1316" s="188" t="str">
        <f>IFERROR(VLOOKUP(一覧[[#This Row],[品番]],'202211価格改定一覧'!B:J,9,FALSE),"-")</f>
        <v>-</v>
      </c>
      <c r="L1316" s="31" t="s">
        <v>64</v>
      </c>
      <c r="M1316" s="25">
        <v>190577912254</v>
      </c>
    </row>
    <row r="1317" spans="2:13" s="20" customFormat="1" ht="21" customHeight="1">
      <c r="B1317" s="14"/>
      <c r="C1317" s="52">
        <v>6271</v>
      </c>
      <c r="D1317" s="28" t="s">
        <v>1244</v>
      </c>
      <c r="E1317" s="22" t="s">
        <v>1254</v>
      </c>
      <c r="F1317" s="22" t="s">
        <v>1698</v>
      </c>
      <c r="G1317" s="23">
        <v>40</v>
      </c>
      <c r="H1317" s="23" t="s">
        <v>589</v>
      </c>
      <c r="I1317" s="22" t="s">
        <v>1700</v>
      </c>
      <c r="J1317" s="24">
        <v>580</v>
      </c>
      <c r="K1317" s="188" t="str">
        <f>IFERROR(VLOOKUP(一覧[[#This Row],[品番]],'202211価格改定一覧'!B:J,9,FALSE),"-")</f>
        <v>-</v>
      </c>
      <c r="L1317" s="27" t="s">
        <v>64</v>
      </c>
      <c r="M1317" s="25">
        <v>190577105144</v>
      </c>
    </row>
    <row r="1318" spans="2:13" s="20" customFormat="1" ht="21" customHeight="1">
      <c r="B1318" s="14"/>
      <c r="C1318" s="52">
        <v>6272</v>
      </c>
      <c r="D1318" s="28" t="s">
        <v>1244</v>
      </c>
      <c r="E1318" s="22" t="s">
        <v>1254</v>
      </c>
      <c r="F1318" s="22" t="s">
        <v>1698</v>
      </c>
      <c r="G1318" s="23">
        <v>40</v>
      </c>
      <c r="H1318" s="23" t="s">
        <v>589</v>
      </c>
      <c r="I1318" s="22" t="s">
        <v>1701</v>
      </c>
      <c r="J1318" s="24">
        <v>580</v>
      </c>
      <c r="K1318" s="188" t="str">
        <f>IFERROR(VLOOKUP(一覧[[#This Row],[品番]],'202211価格改定一覧'!B:J,9,FALSE),"-")</f>
        <v>-</v>
      </c>
      <c r="L1318" s="27" t="s">
        <v>64</v>
      </c>
      <c r="M1318" s="25">
        <v>190577107148</v>
      </c>
    </row>
    <row r="1319" spans="2:13" s="20" customFormat="1" ht="21" customHeight="1">
      <c r="B1319" s="14"/>
      <c r="C1319" s="52">
        <v>6273</v>
      </c>
      <c r="D1319" s="28" t="s">
        <v>1244</v>
      </c>
      <c r="E1319" s="22" t="s">
        <v>1254</v>
      </c>
      <c r="F1319" s="22" t="s">
        <v>1698</v>
      </c>
      <c r="G1319" s="23">
        <v>40</v>
      </c>
      <c r="H1319" s="23" t="s">
        <v>589</v>
      </c>
      <c r="I1319" s="22" t="s">
        <v>1702</v>
      </c>
      <c r="J1319" s="24">
        <v>580</v>
      </c>
      <c r="K1319" s="188" t="str">
        <f>IFERROR(VLOOKUP(一覧[[#This Row],[品番]],'202211価格改定一覧'!B:J,9,FALSE),"-")</f>
        <v>-</v>
      </c>
      <c r="L1319" s="27" t="s">
        <v>64</v>
      </c>
      <c r="M1319" s="25">
        <v>190577119141</v>
      </c>
    </row>
    <row r="1320" spans="2:13" s="20" customFormat="1" ht="21" customHeight="1">
      <c r="B1320" s="14"/>
      <c r="C1320" s="52">
        <v>6274</v>
      </c>
      <c r="D1320" s="28" t="s">
        <v>1244</v>
      </c>
      <c r="E1320" s="22" t="s">
        <v>1254</v>
      </c>
      <c r="F1320" s="22" t="s">
        <v>1698</v>
      </c>
      <c r="G1320" s="23">
        <v>40</v>
      </c>
      <c r="H1320" s="23" t="s">
        <v>589</v>
      </c>
      <c r="I1320" s="22" t="s">
        <v>1703</v>
      </c>
      <c r="J1320" s="24">
        <v>580</v>
      </c>
      <c r="K1320" s="188" t="str">
        <f>IFERROR(VLOOKUP(一覧[[#This Row],[品番]],'202211価格改定一覧'!B:J,9,FALSE),"-")</f>
        <v>-</v>
      </c>
      <c r="L1320" s="27" t="s">
        <v>64</v>
      </c>
      <c r="M1320" s="25">
        <v>190577115143</v>
      </c>
    </row>
    <row r="1321" spans="2:13" s="20" customFormat="1" ht="21" customHeight="1">
      <c r="B1321" s="14"/>
      <c r="C1321" s="52">
        <v>6275</v>
      </c>
      <c r="D1321" s="28" t="s">
        <v>1244</v>
      </c>
      <c r="E1321" s="22" t="s">
        <v>1254</v>
      </c>
      <c r="F1321" s="22" t="s">
        <v>1698</v>
      </c>
      <c r="G1321" s="23">
        <v>40</v>
      </c>
      <c r="H1321" s="23" t="s">
        <v>589</v>
      </c>
      <c r="I1321" s="22" t="s">
        <v>1704</v>
      </c>
      <c r="J1321" s="24">
        <v>580</v>
      </c>
      <c r="K1321" s="188" t="str">
        <f>IFERROR(VLOOKUP(一覧[[#This Row],[品番]],'202211価格改定一覧'!B:J,9,FALSE),"-")</f>
        <v>-</v>
      </c>
      <c r="L1321" s="27" t="s">
        <v>64</v>
      </c>
      <c r="M1321" s="25">
        <v>190577122141</v>
      </c>
    </row>
    <row r="1322" spans="2:13" s="20" customFormat="1" ht="21" customHeight="1">
      <c r="B1322" s="14"/>
      <c r="C1322" s="52">
        <v>6281</v>
      </c>
      <c r="D1322" s="28" t="s">
        <v>1244</v>
      </c>
      <c r="E1322" s="22" t="s">
        <v>1254</v>
      </c>
      <c r="F1322" s="22" t="s">
        <v>1699</v>
      </c>
      <c r="G1322" s="23">
        <v>20</v>
      </c>
      <c r="H1322" s="23" t="s">
        <v>589</v>
      </c>
      <c r="I1322" s="22" t="s">
        <v>1700</v>
      </c>
      <c r="J1322" s="24">
        <v>1200</v>
      </c>
      <c r="K1322" s="188" t="str">
        <f>IFERROR(VLOOKUP(一覧[[#This Row],[品番]],'202211価格改定一覧'!B:J,9,FALSE),"-")</f>
        <v>-</v>
      </c>
      <c r="L1322" s="27" t="s">
        <v>64</v>
      </c>
      <c r="M1322" s="25">
        <v>827553105101</v>
      </c>
    </row>
    <row r="1323" spans="2:13" s="20" customFormat="1" ht="21" customHeight="1">
      <c r="B1323" s="14"/>
      <c r="C1323" s="52">
        <v>6282</v>
      </c>
      <c r="D1323" s="28" t="s">
        <v>1244</v>
      </c>
      <c r="E1323" s="22" t="s">
        <v>1254</v>
      </c>
      <c r="F1323" s="22" t="s">
        <v>1699</v>
      </c>
      <c r="G1323" s="23">
        <v>20</v>
      </c>
      <c r="H1323" s="23" t="s">
        <v>589</v>
      </c>
      <c r="I1323" s="22" t="s">
        <v>1701</v>
      </c>
      <c r="J1323" s="24">
        <v>1200</v>
      </c>
      <c r="K1323" s="188" t="str">
        <f>IFERROR(VLOOKUP(一覧[[#This Row],[品番]],'202211価格改定一覧'!B:J,9,FALSE),"-")</f>
        <v>-</v>
      </c>
      <c r="L1323" s="27" t="s">
        <v>64</v>
      </c>
      <c r="M1323" s="25">
        <v>827553107105</v>
      </c>
    </row>
    <row r="1324" spans="2:13" s="20" customFormat="1" ht="21" customHeight="1">
      <c r="B1324" s="14"/>
      <c r="C1324" s="52">
        <v>6283</v>
      </c>
      <c r="D1324" s="28" t="s">
        <v>1244</v>
      </c>
      <c r="E1324" s="22" t="s">
        <v>1254</v>
      </c>
      <c r="F1324" s="22" t="s">
        <v>1699</v>
      </c>
      <c r="G1324" s="23">
        <v>20</v>
      </c>
      <c r="H1324" s="23" t="s">
        <v>589</v>
      </c>
      <c r="I1324" s="22" t="s">
        <v>1702</v>
      </c>
      <c r="J1324" s="24">
        <v>1200</v>
      </c>
      <c r="K1324" s="188" t="str">
        <f>IFERROR(VLOOKUP(一覧[[#This Row],[品番]],'202211価格改定一覧'!B:J,9,FALSE),"-")</f>
        <v>-</v>
      </c>
      <c r="L1324" s="27" t="s">
        <v>64</v>
      </c>
      <c r="M1324" s="25">
        <v>827553119108</v>
      </c>
    </row>
    <row r="1325" spans="2:13" s="20" customFormat="1" ht="21" customHeight="1">
      <c r="B1325" s="14"/>
      <c r="C1325" s="52">
        <v>6284</v>
      </c>
      <c r="D1325" s="28" t="s">
        <v>1244</v>
      </c>
      <c r="E1325" s="22" t="s">
        <v>1254</v>
      </c>
      <c r="F1325" s="22" t="s">
        <v>1699</v>
      </c>
      <c r="G1325" s="23">
        <v>20</v>
      </c>
      <c r="H1325" s="23" t="s">
        <v>589</v>
      </c>
      <c r="I1325" s="22" t="s">
        <v>1703</v>
      </c>
      <c r="J1325" s="24">
        <v>1200</v>
      </c>
      <c r="K1325" s="188" t="str">
        <f>IFERROR(VLOOKUP(一覧[[#This Row],[品番]],'202211価格改定一覧'!B:J,9,FALSE),"-")</f>
        <v>-</v>
      </c>
      <c r="L1325" s="27" t="s">
        <v>64</v>
      </c>
      <c r="M1325" s="25">
        <v>827553115100</v>
      </c>
    </row>
    <row r="1326" spans="2:13" s="20" customFormat="1" ht="21" customHeight="1">
      <c r="B1326" s="14"/>
      <c r="C1326" s="52">
        <v>6285</v>
      </c>
      <c r="D1326" s="28" t="s">
        <v>1244</v>
      </c>
      <c r="E1326" s="22" t="s">
        <v>1254</v>
      </c>
      <c r="F1326" s="22" t="s">
        <v>1699</v>
      </c>
      <c r="G1326" s="23">
        <v>20</v>
      </c>
      <c r="H1326" s="23" t="s">
        <v>589</v>
      </c>
      <c r="I1326" s="22" t="s">
        <v>1704</v>
      </c>
      <c r="J1326" s="24">
        <v>1200</v>
      </c>
      <c r="K1326" s="188" t="str">
        <f>IFERROR(VLOOKUP(一覧[[#This Row],[品番]],'202211価格改定一覧'!B:J,9,FALSE),"-")</f>
        <v>-</v>
      </c>
      <c r="L1326" s="27" t="s">
        <v>64</v>
      </c>
      <c r="M1326" s="25">
        <v>190577122103</v>
      </c>
    </row>
    <row r="1327" spans="2:13" s="20" customFormat="1" ht="21" customHeight="1">
      <c r="B1327" s="14" t="s">
        <v>2382</v>
      </c>
      <c r="C1327" s="52">
        <v>6290</v>
      </c>
      <c r="D1327" s="28" t="s">
        <v>1244</v>
      </c>
      <c r="E1327" s="22" t="s">
        <v>1254</v>
      </c>
      <c r="F1327" s="22" t="s">
        <v>1257</v>
      </c>
      <c r="G1327" s="23">
        <v>100</v>
      </c>
      <c r="H1327" s="23" t="s">
        <v>593</v>
      </c>
      <c r="I1327" s="22" t="s">
        <v>402</v>
      </c>
      <c r="J1327" s="24">
        <v>3700</v>
      </c>
      <c r="K1327" s="188" t="str">
        <f>IFERROR(VLOOKUP(一覧[[#This Row],[品番]],'202211価格改定一覧'!B:J,9,FALSE),"-")</f>
        <v>-</v>
      </c>
      <c r="L1327" s="27" t="s">
        <v>64</v>
      </c>
      <c r="M1327" s="25" t="s">
        <v>71</v>
      </c>
    </row>
    <row r="1328" spans="2:13" s="20" customFormat="1" ht="21" customHeight="1">
      <c r="B1328" s="14" t="s">
        <v>2383</v>
      </c>
      <c r="C1328" s="52">
        <v>6291</v>
      </c>
      <c r="D1328" s="28" t="s">
        <v>1244</v>
      </c>
      <c r="E1328" s="22" t="s">
        <v>1254</v>
      </c>
      <c r="F1328" s="22" t="s">
        <v>1257</v>
      </c>
      <c r="G1328" s="23">
        <v>100</v>
      </c>
      <c r="H1328" s="23" t="s">
        <v>593</v>
      </c>
      <c r="I1328" s="22" t="s">
        <v>404</v>
      </c>
      <c r="J1328" s="24">
        <v>3700</v>
      </c>
      <c r="K1328" s="188" t="str">
        <f>IFERROR(VLOOKUP(一覧[[#This Row],[品番]],'202211価格改定一覧'!B:J,9,FALSE),"-")</f>
        <v>-</v>
      </c>
      <c r="L1328" s="27" t="s">
        <v>64</v>
      </c>
      <c r="M1328" s="25" t="s">
        <v>72</v>
      </c>
    </row>
    <row r="1329" spans="2:13" s="20" customFormat="1" ht="21" customHeight="1">
      <c r="B1329" s="14" t="s">
        <v>2181</v>
      </c>
      <c r="C1329" s="52">
        <v>6292</v>
      </c>
      <c r="D1329" s="28" t="s">
        <v>1244</v>
      </c>
      <c r="E1329" s="22" t="s">
        <v>1254</v>
      </c>
      <c r="F1329" s="22" t="s">
        <v>1257</v>
      </c>
      <c r="G1329" s="23">
        <v>100</v>
      </c>
      <c r="H1329" s="23" t="s">
        <v>593</v>
      </c>
      <c r="I1329" s="22" t="s">
        <v>999</v>
      </c>
      <c r="J1329" s="24">
        <v>3700</v>
      </c>
      <c r="K1329" s="188" t="str">
        <f>IFERROR(VLOOKUP(一覧[[#This Row],[品番]],'202211価格改定一覧'!B:J,9,FALSE),"-")</f>
        <v>-</v>
      </c>
      <c r="L1329" s="27" t="s">
        <v>64</v>
      </c>
      <c r="M1329" s="25" t="s">
        <v>73</v>
      </c>
    </row>
    <row r="1330" spans="2:13" s="20" customFormat="1" ht="21" customHeight="1">
      <c r="B1330" s="14" t="s">
        <v>2181</v>
      </c>
      <c r="C1330" s="52">
        <v>6293</v>
      </c>
      <c r="D1330" s="28" t="s">
        <v>1244</v>
      </c>
      <c r="E1330" s="22" t="s">
        <v>1254</v>
      </c>
      <c r="F1330" s="22" t="s">
        <v>1257</v>
      </c>
      <c r="G1330" s="23">
        <v>100</v>
      </c>
      <c r="H1330" s="23" t="s">
        <v>593</v>
      </c>
      <c r="I1330" s="22" t="s">
        <v>410</v>
      </c>
      <c r="J1330" s="24">
        <v>3700</v>
      </c>
      <c r="K1330" s="188" t="str">
        <f>IFERROR(VLOOKUP(一覧[[#This Row],[品番]],'202211価格改定一覧'!B:J,9,FALSE),"-")</f>
        <v>-</v>
      </c>
      <c r="L1330" s="27" t="s">
        <v>64</v>
      </c>
      <c r="M1330" s="25" t="s">
        <v>74</v>
      </c>
    </row>
    <row r="1331" spans="2:13" s="20" customFormat="1" ht="21" customHeight="1">
      <c r="B1331" s="14"/>
      <c r="C1331" s="52">
        <v>6300</v>
      </c>
      <c r="D1331" s="28" t="s">
        <v>1244</v>
      </c>
      <c r="E1331" s="22" t="s">
        <v>1254</v>
      </c>
      <c r="F1331" s="22" t="s">
        <v>677</v>
      </c>
      <c r="G1331" s="23">
        <v>150</v>
      </c>
      <c r="H1331" s="23" t="s">
        <v>589</v>
      </c>
      <c r="I1331" s="22" t="s">
        <v>402</v>
      </c>
      <c r="J1331" s="24">
        <v>1200</v>
      </c>
      <c r="K1331" s="188" t="str">
        <f>IFERROR(VLOOKUP(一覧[[#This Row],[品番]],'202211価格改定一覧'!B:J,9,FALSE),"-")</f>
        <v>-</v>
      </c>
      <c r="L1331" s="27" t="s">
        <v>64</v>
      </c>
      <c r="M1331" s="25">
        <v>827553105057</v>
      </c>
    </row>
    <row r="1332" spans="2:13" s="20" customFormat="1" ht="21" customHeight="1">
      <c r="B1332" s="14"/>
      <c r="C1332" s="52">
        <v>6301</v>
      </c>
      <c r="D1332" s="28" t="s">
        <v>1244</v>
      </c>
      <c r="E1332" s="22" t="s">
        <v>1254</v>
      </c>
      <c r="F1332" s="22" t="s">
        <v>677</v>
      </c>
      <c r="G1332" s="23">
        <v>150</v>
      </c>
      <c r="H1332" s="23" t="s">
        <v>589</v>
      </c>
      <c r="I1332" s="22" t="s">
        <v>404</v>
      </c>
      <c r="J1332" s="24">
        <v>1200</v>
      </c>
      <c r="K1332" s="188" t="str">
        <f>IFERROR(VLOOKUP(一覧[[#This Row],[品番]],'202211価格改定一覧'!B:J,9,FALSE),"-")</f>
        <v>-</v>
      </c>
      <c r="L1332" s="27" t="s">
        <v>64</v>
      </c>
      <c r="M1332" s="25">
        <v>827553107051</v>
      </c>
    </row>
    <row r="1333" spans="2:13" s="20" customFormat="1" ht="21" customHeight="1">
      <c r="B1333" s="14" t="s">
        <v>2542</v>
      </c>
      <c r="C1333" s="52">
        <v>6302</v>
      </c>
      <c r="D1333" s="28" t="s">
        <v>1244</v>
      </c>
      <c r="E1333" s="22" t="s">
        <v>1254</v>
      </c>
      <c r="F1333" s="22" t="s">
        <v>677</v>
      </c>
      <c r="G1333" s="23">
        <v>150</v>
      </c>
      <c r="H1333" s="23" t="s">
        <v>589</v>
      </c>
      <c r="I1333" s="22" t="s">
        <v>999</v>
      </c>
      <c r="J1333" s="24">
        <v>1200</v>
      </c>
      <c r="K1333" s="188" t="str">
        <f>IFERROR(VLOOKUP(一覧[[#This Row],[品番]],'202211価格改定一覧'!B:J,9,FALSE),"-")</f>
        <v>-</v>
      </c>
      <c r="L1333" s="27" t="s">
        <v>64</v>
      </c>
      <c r="M1333" s="25">
        <v>827553101059</v>
      </c>
    </row>
    <row r="1334" spans="2:13" s="20" customFormat="1" ht="21" customHeight="1">
      <c r="B1334" s="14" t="s">
        <v>226</v>
      </c>
      <c r="C1334" s="52">
        <v>6303</v>
      </c>
      <c r="D1334" s="28" t="s">
        <v>1244</v>
      </c>
      <c r="E1334" s="22" t="s">
        <v>1608</v>
      </c>
      <c r="F1334" s="22"/>
      <c r="G1334" s="23"/>
      <c r="H1334" s="23"/>
      <c r="I1334" s="22"/>
      <c r="J1334" s="31">
        <v>0</v>
      </c>
      <c r="K1334" s="188" t="str">
        <f>IFERROR(VLOOKUP(一覧[[#This Row],[品番]],'202211価格改定一覧'!B:J,9,FALSE),"-")</f>
        <v>-</v>
      </c>
      <c r="L1334" s="27"/>
      <c r="M1334" s="25">
        <v>0</v>
      </c>
    </row>
    <row r="1335" spans="2:13" s="20" customFormat="1" ht="21" customHeight="1">
      <c r="B1335" s="14"/>
      <c r="C1335" s="52">
        <v>6304</v>
      </c>
      <c r="D1335" s="28" t="s">
        <v>1244</v>
      </c>
      <c r="E1335" s="22" t="s">
        <v>1254</v>
      </c>
      <c r="F1335" s="22" t="s">
        <v>677</v>
      </c>
      <c r="G1335" s="23">
        <v>150</v>
      </c>
      <c r="H1335" s="23" t="s">
        <v>589</v>
      </c>
      <c r="I1335" s="22" t="s">
        <v>410</v>
      </c>
      <c r="J1335" s="24">
        <v>1200</v>
      </c>
      <c r="K1335" s="188" t="str">
        <f>IFERROR(VLOOKUP(一覧[[#This Row],[品番]],'202211価格改定一覧'!B:J,9,FALSE),"-")</f>
        <v>-</v>
      </c>
      <c r="L1335" s="27" t="s">
        <v>64</v>
      </c>
      <c r="M1335" s="25">
        <v>827553119054</v>
      </c>
    </row>
    <row r="1336" spans="2:13" s="20" customFormat="1" ht="21" customHeight="1">
      <c r="B1336" s="14"/>
      <c r="C1336" s="52">
        <v>6305</v>
      </c>
      <c r="D1336" s="28" t="s">
        <v>1244</v>
      </c>
      <c r="E1336" s="22" t="s">
        <v>1254</v>
      </c>
      <c r="F1336" s="22" t="s">
        <v>677</v>
      </c>
      <c r="G1336" s="23">
        <v>150</v>
      </c>
      <c r="H1336" s="23" t="s">
        <v>589</v>
      </c>
      <c r="I1336" s="22" t="s">
        <v>1255</v>
      </c>
      <c r="J1336" s="24">
        <v>1200</v>
      </c>
      <c r="K1336" s="188" t="str">
        <f>IFERROR(VLOOKUP(一覧[[#This Row],[品番]],'202211価格改定一覧'!B:J,9,FALSE),"-")</f>
        <v>-</v>
      </c>
      <c r="L1336" s="27" t="s">
        <v>64</v>
      </c>
      <c r="M1336" s="25">
        <v>827553121057</v>
      </c>
    </row>
    <row r="1337" spans="2:13" s="20" customFormat="1" ht="21" customHeight="1">
      <c r="B1337" s="14"/>
      <c r="C1337" s="52">
        <v>6310</v>
      </c>
      <c r="D1337" s="28" t="s">
        <v>1244</v>
      </c>
      <c r="E1337" s="22" t="s">
        <v>1254</v>
      </c>
      <c r="F1337" s="22" t="s">
        <v>1259</v>
      </c>
      <c r="G1337" s="23">
        <v>15</v>
      </c>
      <c r="H1337" s="23" t="s">
        <v>593</v>
      </c>
      <c r="I1337" s="22" t="s">
        <v>402</v>
      </c>
      <c r="J1337" s="24">
        <v>600</v>
      </c>
      <c r="K1337" s="188" t="str">
        <f>IFERROR(VLOOKUP(一覧[[#This Row],[品番]],'202211価格改定一覧'!B:J,9,FALSE),"-")</f>
        <v>-</v>
      </c>
      <c r="L1337" s="27" t="s">
        <v>64</v>
      </c>
      <c r="M1337" s="25">
        <v>4994228056696</v>
      </c>
    </row>
    <row r="1338" spans="2:13" s="20" customFormat="1" ht="21" customHeight="1">
      <c r="B1338" s="14"/>
      <c r="C1338" s="52">
        <v>6311</v>
      </c>
      <c r="D1338" s="28" t="s">
        <v>1244</v>
      </c>
      <c r="E1338" s="22" t="s">
        <v>1254</v>
      </c>
      <c r="F1338" s="22" t="s">
        <v>1259</v>
      </c>
      <c r="G1338" s="23">
        <v>15</v>
      </c>
      <c r="H1338" s="23" t="s">
        <v>593</v>
      </c>
      <c r="I1338" s="22" t="s">
        <v>404</v>
      </c>
      <c r="J1338" s="24">
        <v>600</v>
      </c>
      <c r="K1338" s="188" t="str">
        <f>IFERROR(VLOOKUP(一覧[[#This Row],[品番]],'202211価格改定一覧'!B:J,9,FALSE),"-")</f>
        <v>-</v>
      </c>
      <c r="L1338" s="27" t="s">
        <v>64</v>
      </c>
      <c r="M1338" s="25">
        <v>4994228056702</v>
      </c>
    </row>
    <row r="1339" spans="2:13" s="20" customFormat="1" ht="21" customHeight="1">
      <c r="B1339" s="14" t="s">
        <v>2181</v>
      </c>
      <c r="C1339" s="52">
        <v>6312</v>
      </c>
      <c r="D1339" s="28" t="s">
        <v>1244</v>
      </c>
      <c r="E1339" s="22" t="s">
        <v>1254</v>
      </c>
      <c r="F1339" s="22" t="s">
        <v>1259</v>
      </c>
      <c r="G1339" s="23">
        <v>15</v>
      </c>
      <c r="H1339" s="23" t="s">
        <v>593</v>
      </c>
      <c r="I1339" s="22" t="s">
        <v>999</v>
      </c>
      <c r="J1339" s="24">
        <v>600</v>
      </c>
      <c r="K1339" s="188" t="str">
        <f>IFERROR(VLOOKUP(一覧[[#This Row],[品番]],'202211価格改定一覧'!B:J,9,FALSE),"-")</f>
        <v>-</v>
      </c>
      <c r="L1339" s="27" t="s">
        <v>64</v>
      </c>
      <c r="M1339" s="25">
        <v>4994228056719</v>
      </c>
    </row>
    <row r="1340" spans="2:13" s="20" customFormat="1" ht="21" customHeight="1">
      <c r="B1340" s="14"/>
      <c r="C1340" s="52">
        <v>6314</v>
      </c>
      <c r="D1340" s="28" t="s">
        <v>1244</v>
      </c>
      <c r="E1340" s="22" t="s">
        <v>1254</v>
      </c>
      <c r="F1340" s="22" t="s">
        <v>1259</v>
      </c>
      <c r="G1340" s="23">
        <v>15</v>
      </c>
      <c r="H1340" s="23" t="s">
        <v>593</v>
      </c>
      <c r="I1340" s="22" t="s">
        <v>410</v>
      </c>
      <c r="J1340" s="24">
        <v>600</v>
      </c>
      <c r="K1340" s="188" t="str">
        <f>IFERROR(VLOOKUP(一覧[[#This Row],[品番]],'202211価格改定一覧'!B:J,9,FALSE),"-")</f>
        <v>-</v>
      </c>
      <c r="L1340" s="27" t="s">
        <v>64</v>
      </c>
      <c r="M1340" s="25">
        <v>4994228056733</v>
      </c>
    </row>
    <row r="1341" spans="2:13" s="20" customFormat="1" ht="21" customHeight="1">
      <c r="B1341" s="14" t="s">
        <v>2181</v>
      </c>
      <c r="C1341" s="52">
        <v>6315</v>
      </c>
      <c r="D1341" s="28" t="s">
        <v>1244</v>
      </c>
      <c r="E1341" s="22" t="s">
        <v>1254</v>
      </c>
      <c r="F1341" s="22" t="s">
        <v>1259</v>
      </c>
      <c r="G1341" s="23">
        <v>15</v>
      </c>
      <c r="H1341" s="23" t="s">
        <v>593</v>
      </c>
      <c r="I1341" s="22" t="s">
        <v>1255</v>
      </c>
      <c r="J1341" s="24">
        <v>600</v>
      </c>
      <c r="K1341" s="188" t="str">
        <f>IFERROR(VLOOKUP(一覧[[#This Row],[品番]],'202211価格改定一覧'!B:J,9,FALSE),"-")</f>
        <v>-</v>
      </c>
      <c r="L1341" s="27" t="s">
        <v>64</v>
      </c>
      <c r="M1341" s="25">
        <v>4994228056740</v>
      </c>
    </row>
    <row r="1342" spans="2:13" s="20" customFormat="1" ht="21" customHeight="1">
      <c r="B1342" s="14"/>
      <c r="C1342" s="52">
        <v>6320</v>
      </c>
      <c r="D1342" s="28" t="s">
        <v>1244</v>
      </c>
      <c r="E1342" s="22" t="s">
        <v>1254</v>
      </c>
      <c r="F1342" s="22" t="s">
        <v>1258</v>
      </c>
      <c r="G1342" s="23">
        <v>75</v>
      </c>
      <c r="H1342" s="23" t="s">
        <v>593</v>
      </c>
      <c r="I1342" s="22" t="s">
        <v>402</v>
      </c>
      <c r="J1342" s="24">
        <v>2400</v>
      </c>
      <c r="K1342" s="188" t="str">
        <f>IFERROR(VLOOKUP(一覧[[#This Row],[品番]],'202211価格改定一覧'!B:J,9,FALSE),"-")</f>
        <v>-</v>
      </c>
      <c r="L1342" s="27" t="s">
        <v>64</v>
      </c>
      <c r="M1342" s="25">
        <v>827553105187</v>
      </c>
    </row>
    <row r="1343" spans="2:13" s="20" customFormat="1" ht="21" customHeight="1">
      <c r="B1343" s="14"/>
      <c r="C1343" s="52">
        <v>6321</v>
      </c>
      <c r="D1343" s="28" t="s">
        <v>1244</v>
      </c>
      <c r="E1343" s="22" t="s">
        <v>1254</v>
      </c>
      <c r="F1343" s="22" t="s">
        <v>1258</v>
      </c>
      <c r="G1343" s="23">
        <v>75</v>
      </c>
      <c r="H1343" s="23" t="s">
        <v>593</v>
      </c>
      <c r="I1343" s="22" t="s">
        <v>404</v>
      </c>
      <c r="J1343" s="24">
        <v>2400</v>
      </c>
      <c r="K1343" s="188" t="str">
        <f>IFERROR(VLOOKUP(一覧[[#This Row],[品番]],'202211価格改定一覧'!B:J,9,FALSE),"-")</f>
        <v>-</v>
      </c>
      <c r="L1343" s="27" t="s">
        <v>64</v>
      </c>
      <c r="M1343" s="25">
        <v>827553107181</v>
      </c>
    </row>
    <row r="1344" spans="2:13" s="20" customFormat="1" ht="21" customHeight="1">
      <c r="B1344" s="14"/>
      <c r="C1344" s="52">
        <v>6322</v>
      </c>
      <c r="D1344" s="28" t="s">
        <v>1244</v>
      </c>
      <c r="E1344" s="22" t="s">
        <v>1254</v>
      </c>
      <c r="F1344" s="22" t="s">
        <v>1258</v>
      </c>
      <c r="G1344" s="23">
        <v>75</v>
      </c>
      <c r="H1344" s="23" t="s">
        <v>593</v>
      </c>
      <c r="I1344" s="22" t="s">
        <v>999</v>
      </c>
      <c r="J1344" s="24">
        <v>2400</v>
      </c>
      <c r="K1344" s="188" t="str">
        <f>IFERROR(VLOOKUP(一覧[[#This Row],[品番]],'202211価格改定一覧'!B:J,9,FALSE),"-")</f>
        <v>-</v>
      </c>
      <c r="L1344" s="27" t="s">
        <v>64</v>
      </c>
      <c r="M1344" s="25">
        <v>827553101189</v>
      </c>
    </row>
    <row r="1345" spans="2:13" s="20" customFormat="1" ht="21" customHeight="1">
      <c r="B1345" s="14"/>
      <c r="C1345" s="52">
        <v>6324</v>
      </c>
      <c r="D1345" s="28" t="s">
        <v>1244</v>
      </c>
      <c r="E1345" s="22" t="s">
        <v>1254</v>
      </c>
      <c r="F1345" s="22" t="s">
        <v>1258</v>
      </c>
      <c r="G1345" s="23">
        <v>75</v>
      </c>
      <c r="H1345" s="23" t="s">
        <v>593</v>
      </c>
      <c r="I1345" s="22" t="s">
        <v>410</v>
      </c>
      <c r="J1345" s="24">
        <v>2400</v>
      </c>
      <c r="K1345" s="188" t="str">
        <f>IFERROR(VLOOKUP(一覧[[#This Row],[品番]],'202211価格改定一覧'!B:J,9,FALSE),"-")</f>
        <v>-</v>
      </c>
      <c r="L1345" s="27" t="s">
        <v>64</v>
      </c>
      <c r="M1345" s="25">
        <v>827553119184</v>
      </c>
    </row>
    <row r="1346" spans="2:13" s="20" customFormat="1" ht="21" customHeight="1">
      <c r="B1346" s="14"/>
      <c r="C1346" s="52">
        <v>6325</v>
      </c>
      <c r="D1346" s="28" t="s">
        <v>1244</v>
      </c>
      <c r="E1346" s="22" t="s">
        <v>1254</v>
      </c>
      <c r="F1346" s="22" t="s">
        <v>1258</v>
      </c>
      <c r="G1346" s="23">
        <v>75</v>
      </c>
      <c r="H1346" s="23" t="s">
        <v>593</v>
      </c>
      <c r="I1346" s="22" t="s">
        <v>1255</v>
      </c>
      <c r="J1346" s="24">
        <v>2400</v>
      </c>
      <c r="K1346" s="188" t="str">
        <f>IFERROR(VLOOKUP(一覧[[#This Row],[品番]],'202211価格改定一覧'!B:J,9,FALSE),"-")</f>
        <v>-</v>
      </c>
      <c r="L1346" s="27" t="s">
        <v>64</v>
      </c>
      <c r="M1346" s="25">
        <v>827553121187</v>
      </c>
    </row>
    <row r="1347" spans="2:13" s="20" customFormat="1" ht="21" customHeight="1">
      <c r="B1347" s="14" t="s">
        <v>2309</v>
      </c>
      <c r="C1347" s="52">
        <v>6330</v>
      </c>
      <c r="D1347" s="28" t="s">
        <v>1244</v>
      </c>
      <c r="E1347" s="22" t="s">
        <v>1254</v>
      </c>
      <c r="F1347" s="22" t="s">
        <v>161</v>
      </c>
      <c r="G1347" s="23">
        <v>100</v>
      </c>
      <c r="H1347" s="23" t="s">
        <v>593</v>
      </c>
      <c r="I1347" s="22" t="s">
        <v>402</v>
      </c>
      <c r="J1347" s="24">
        <v>3200</v>
      </c>
      <c r="K1347" s="188" t="str">
        <f>IFERROR(VLOOKUP(一覧[[#This Row],[品番]],'202211価格改定一覧'!B:J,9,FALSE),"-")</f>
        <v>-</v>
      </c>
      <c r="L1347" s="27" t="s">
        <v>64</v>
      </c>
      <c r="M1347" s="25">
        <v>827553105033</v>
      </c>
    </row>
    <row r="1348" spans="2:13" s="20" customFormat="1" ht="21" customHeight="1">
      <c r="B1348" s="14"/>
      <c r="C1348" s="52">
        <v>6331</v>
      </c>
      <c r="D1348" s="28" t="s">
        <v>1244</v>
      </c>
      <c r="E1348" s="22" t="s">
        <v>1254</v>
      </c>
      <c r="F1348" s="22" t="s">
        <v>161</v>
      </c>
      <c r="G1348" s="23">
        <v>100</v>
      </c>
      <c r="H1348" s="23" t="s">
        <v>593</v>
      </c>
      <c r="I1348" s="22" t="s">
        <v>404</v>
      </c>
      <c r="J1348" s="24">
        <v>3200</v>
      </c>
      <c r="K1348" s="188" t="str">
        <f>IFERROR(VLOOKUP(一覧[[#This Row],[品番]],'202211価格改定一覧'!B:J,9,FALSE),"-")</f>
        <v>-</v>
      </c>
      <c r="L1348" s="27" t="s">
        <v>64</v>
      </c>
      <c r="M1348" s="25">
        <v>827553107037</v>
      </c>
    </row>
    <row r="1349" spans="2:13" s="20" customFormat="1" ht="21" customHeight="1">
      <c r="B1349" s="14" t="s">
        <v>2187</v>
      </c>
      <c r="C1349" s="52">
        <v>6332</v>
      </c>
      <c r="D1349" s="28" t="s">
        <v>1244</v>
      </c>
      <c r="E1349" s="22" t="s">
        <v>1254</v>
      </c>
      <c r="F1349" s="22" t="s">
        <v>161</v>
      </c>
      <c r="G1349" s="23">
        <v>100</v>
      </c>
      <c r="H1349" s="23" t="s">
        <v>593</v>
      </c>
      <c r="I1349" s="22" t="s">
        <v>999</v>
      </c>
      <c r="J1349" s="24">
        <v>3200</v>
      </c>
      <c r="K1349" s="188" t="str">
        <f>IFERROR(VLOOKUP(一覧[[#This Row],[品番]],'202211価格改定一覧'!B:J,9,FALSE),"-")</f>
        <v>-</v>
      </c>
      <c r="L1349" s="27" t="s">
        <v>64</v>
      </c>
      <c r="M1349" s="25">
        <v>827553101035</v>
      </c>
    </row>
    <row r="1350" spans="2:13" s="20" customFormat="1" ht="21" customHeight="1">
      <c r="B1350" s="14" t="s">
        <v>2181</v>
      </c>
      <c r="C1350" s="52">
        <v>6334</v>
      </c>
      <c r="D1350" s="28" t="s">
        <v>1244</v>
      </c>
      <c r="E1350" s="22" t="s">
        <v>1254</v>
      </c>
      <c r="F1350" s="22" t="s">
        <v>161</v>
      </c>
      <c r="G1350" s="23">
        <v>100</v>
      </c>
      <c r="H1350" s="23" t="s">
        <v>593</v>
      </c>
      <c r="I1350" s="22" t="s">
        <v>410</v>
      </c>
      <c r="J1350" s="24">
        <v>3200</v>
      </c>
      <c r="K1350" s="188" t="str">
        <f>IFERROR(VLOOKUP(一覧[[#This Row],[品番]],'202211価格改定一覧'!B:J,9,FALSE),"-")</f>
        <v>-</v>
      </c>
      <c r="L1350" s="27" t="s">
        <v>64</v>
      </c>
      <c r="M1350" s="25">
        <v>827553119030</v>
      </c>
    </row>
    <row r="1351" spans="2:13" s="20" customFormat="1" ht="21" customHeight="1">
      <c r="B1351" s="14" t="s">
        <v>2181</v>
      </c>
      <c r="C1351" s="52">
        <v>6335</v>
      </c>
      <c r="D1351" s="28" t="s">
        <v>1244</v>
      </c>
      <c r="E1351" s="22" t="s">
        <v>1254</v>
      </c>
      <c r="F1351" s="22" t="s">
        <v>161</v>
      </c>
      <c r="G1351" s="23">
        <v>100</v>
      </c>
      <c r="H1351" s="23" t="s">
        <v>593</v>
      </c>
      <c r="I1351" s="22" t="s">
        <v>1255</v>
      </c>
      <c r="J1351" s="24">
        <v>3200</v>
      </c>
      <c r="K1351" s="188" t="str">
        <f>IFERROR(VLOOKUP(一覧[[#This Row],[品番]],'202211価格改定一覧'!B:J,9,FALSE),"-")</f>
        <v>-</v>
      </c>
      <c r="L1351" s="27" t="s">
        <v>64</v>
      </c>
      <c r="M1351" s="25">
        <v>827553121033</v>
      </c>
    </row>
    <row r="1352" spans="2:13" s="20" customFormat="1" ht="21" customHeight="1">
      <c r="B1352" s="14"/>
      <c r="C1352" s="52">
        <v>6340</v>
      </c>
      <c r="D1352" s="28" t="s">
        <v>1244</v>
      </c>
      <c r="E1352" s="22" t="s">
        <v>1254</v>
      </c>
      <c r="F1352" s="22" t="s">
        <v>35</v>
      </c>
      <c r="G1352" s="23">
        <v>228</v>
      </c>
      <c r="H1352" s="23" t="s">
        <v>589</v>
      </c>
      <c r="I1352" s="22" t="s">
        <v>402</v>
      </c>
      <c r="J1352" s="24">
        <v>4200</v>
      </c>
      <c r="K1352" s="188" t="str">
        <f>IFERROR(VLOOKUP(一覧[[#This Row],[品番]],'202211価格改定一覧'!B:J,9,FALSE),"-")</f>
        <v>-</v>
      </c>
      <c r="L1352" s="27" t="s">
        <v>64</v>
      </c>
      <c r="M1352" s="25">
        <v>827553105019</v>
      </c>
    </row>
    <row r="1353" spans="2:13" s="20" customFormat="1" ht="21" customHeight="1">
      <c r="B1353" s="14"/>
      <c r="C1353" s="52">
        <v>6341</v>
      </c>
      <c r="D1353" s="28" t="s">
        <v>1244</v>
      </c>
      <c r="E1353" s="22" t="s">
        <v>1254</v>
      </c>
      <c r="F1353" s="22" t="s">
        <v>35</v>
      </c>
      <c r="G1353" s="23">
        <v>228</v>
      </c>
      <c r="H1353" s="23" t="s">
        <v>589</v>
      </c>
      <c r="I1353" s="22" t="s">
        <v>404</v>
      </c>
      <c r="J1353" s="24">
        <v>4200</v>
      </c>
      <c r="K1353" s="188" t="str">
        <f>IFERROR(VLOOKUP(一覧[[#This Row],[品番]],'202211価格改定一覧'!B:J,9,FALSE),"-")</f>
        <v>-</v>
      </c>
      <c r="L1353" s="27" t="s">
        <v>64</v>
      </c>
      <c r="M1353" s="25">
        <v>827553107013</v>
      </c>
    </row>
    <row r="1354" spans="2:13" s="20" customFormat="1" ht="21" customHeight="1">
      <c r="B1354" s="14"/>
      <c r="C1354" s="52">
        <v>6342</v>
      </c>
      <c r="D1354" s="28" t="s">
        <v>1244</v>
      </c>
      <c r="E1354" s="22" t="s">
        <v>1254</v>
      </c>
      <c r="F1354" s="22" t="s">
        <v>35</v>
      </c>
      <c r="G1354" s="23">
        <v>228</v>
      </c>
      <c r="H1354" s="23" t="s">
        <v>589</v>
      </c>
      <c r="I1354" s="22" t="s">
        <v>999</v>
      </c>
      <c r="J1354" s="24">
        <v>4200</v>
      </c>
      <c r="K1354" s="188" t="str">
        <f>IFERROR(VLOOKUP(一覧[[#This Row],[品番]],'202211価格改定一覧'!B:J,9,FALSE),"-")</f>
        <v>-</v>
      </c>
      <c r="L1354" s="27" t="s">
        <v>64</v>
      </c>
      <c r="M1354" s="25">
        <v>827553101011</v>
      </c>
    </row>
    <row r="1355" spans="2:13" s="20" customFormat="1" ht="21" customHeight="1">
      <c r="B1355" s="14" t="s">
        <v>2181</v>
      </c>
      <c r="C1355" s="52">
        <v>6344</v>
      </c>
      <c r="D1355" s="28" t="s">
        <v>1244</v>
      </c>
      <c r="E1355" s="22" t="s">
        <v>1254</v>
      </c>
      <c r="F1355" s="22" t="s">
        <v>35</v>
      </c>
      <c r="G1355" s="23">
        <v>228</v>
      </c>
      <c r="H1355" s="23" t="s">
        <v>589</v>
      </c>
      <c r="I1355" s="22" t="s">
        <v>410</v>
      </c>
      <c r="J1355" s="24">
        <v>4200</v>
      </c>
      <c r="K1355" s="188" t="str">
        <f>IFERROR(VLOOKUP(一覧[[#This Row],[品番]],'202211価格改定一覧'!B:J,9,FALSE),"-")</f>
        <v>-</v>
      </c>
      <c r="L1355" s="27" t="s">
        <v>64</v>
      </c>
      <c r="M1355" s="25">
        <v>827553119016</v>
      </c>
    </row>
    <row r="1356" spans="2:13" s="20" customFormat="1" ht="21" customHeight="1">
      <c r="B1356" s="14" t="s">
        <v>2181</v>
      </c>
      <c r="C1356" s="52">
        <v>6345</v>
      </c>
      <c r="D1356" s="28" t="s">
        <v>1244</v>
      </c>
      <c r="E1356" s="22" t="s">
        <v>1254</v>
      </c>
      <c r="F1356" s="22" t="s">
        <v>35</v>
      </c>
      <c r="G1356" s="23">
        <v>228</v>
      </c>
      <c r="H1356" s="23" t="s">
        <v>589</v>
      </c>
      <c r="I1356" s="22" t="s">
        <v>1255</v>
      </c>
      <c r="J1356" s="24">
        <v>4200</v>
      </c>
      <c r="K1356" s="188" t="str">
        <f>IFERROR(VLOOKUP(一覧[[#This Row],[品番]],'202211価格改定一覧'!B:J,9,FALSE),"-")</f>
        <v>-</v>
      </c>
      <c r="L1356" s="27" t="s">
        <v>64</v>
      </c>
      <c r="M1356" s="25">
        <v>827553121019</v>
      </c>
    </row>
    <row r="1357" spans="2:13" s="20" customFormat="1" ht="21" customHeight="1">
      <c r="B1357" s="14"/>
      <c r="C1357" s="52">
        <v>6350</v>
      </c>
      <c r="D1357" s="28" t="s">
        <v>1244</v>
      </c>
      <c r="E1357" s="22" t="s">
        <v>1254</v>
      </c>
      <c r="F1357" s="22" t="s">
        <v>1256</v>
      </c>
      <c r="G1357" s="23">
        <v>200</v>
      </c>
      <c r="H1357" s="23" t="s">
        <v>593</v>
      </c>
      <c r="I1357" s="22" t="s">
        <v>402</v>
      </c>
      <c r="J1357" s="24">
        <v>6000</v>
      </c>
      <c r="K1357" s="188" t="str">
        <f>IFERROR(VLOOKUP(一覧[[#This Row],[品番]],'202211価格改定一覧'!B:J,9,FALSE),"-")</f>
        <v>-</v>
      </c>
      <c r="L1357" s="27" t="s">
        <v>64</v>
      </c>
      <c r="M1357" s="25">
        <v>4994228020574</v>
      </c>
    </row>
    <row r="1358" spans="2:13" s="20" customFormat="1" ht="21" customHeight="1">
      <c r="B1358" s="14"/>
      <c r="C1358" s="52">
        <v>6351</v>
      </c>
      <c r="D1358" s="28" t="s">
        <v>1244</v>
      </c>
      <c r="E1358" s="22" t="s">
        <v>1254</v>
      </c>
      <c r="F1358" s="22" t="s">
        <v>1256</v>
      </c>
      <c r="G1358" s="23">
        <v>200</v>
      </c>
      <c r="H1358" s="23" t="s">
        <v>593</v>
      </c>
      <c r="I1358" s="22" t="s">
        <v>404</v>
      </c>
      <c r="J1358" s="24">
        <v>6000</v>
      </c>
      <c r="K1358" s="188" t="str">
        <f>IFERROR(VLOOKUP(一覧[[#This Row],[品番]],'202211価格改定一覧'!B:J,9,FALSE),"-")</f>
        <v>-</v>
      </c>
      <c r="L1358" s="27" t="s">
        <v>64</v>
      </c>
      <c r="M1358" s="25">
        <v>4994228020581</v>
      </c>
    </row>
    <row r="1359" spans="2:13" s="20" customFormat="1" ht="21" customHeight="1">
      <c r="B1359" s="14"/>
      <c r="C1359" s="52">
        <v>6352</v>
      </c>
      <c r="D1359" s="28" t="s">
        <v>1244</v>
      </c>
      <c r="E1359" s="22" t="s">
        <v>1254</v>
      </c>
      <c r="F1359" s="22" t="s">
        <v>1256</v>
      </c>
      <c r="G1359" s="23">
        <v>200</v>
      </c>
      <c r="H1359" s="23" t="s">
        <v>593</v>
      </c>
      <c r="I1359" s="22" t="s">
        <v>999</v>
      </c>
      <c r="J1359" s="24">
        <v>6000</v>
      </c>
      <c r="K1359" s="188" t="str">
        <f>IFERROR(VLOOKUP(一覧[[#This Row],[品番]],'202211価格改定一覧'!B:J,9,FALSE),"-")</f>
        <v>-</v>
      </c>
      <c r="L1359" s="27" t="s">
        <v>64</v>
      </c>
      <c r="M1359" s="25">
        <v>4994228020598</v>
      </c>
    </row>
    <row r="1360" spans="2:13" s="20" customFormat="1" ht="21" customHeight="1">
      <c r="B1360" s="14"/>
      <c r="C1360" s="52">
        <v>6354</v>
      </c>
      <c r="D1360" s="28" t="s">
        <v>1244</v>
      </c>
      <c r="E1360" s="22" t="s">
        <v>1254</v>
      </c>
      <c r="F1360" s="22" t="s">
        <v>1256</v>
      </c>
      <c r="G1360" s="23">
        <v>200</v>
      </c>
      <c r="H1360" s="23" t="s">
        <v>593</v>
      </c>
      <c r="I1360" s="22" t="s">
        <v>410</v>
      </c>
      <c r="J1360" s="24">
        <v>6000</v>
      </c>
      <c r="K1360" s="188" t="str">
        <f>IFERROR(VLOOKUP(一覧[[#This Row],[品番]],'202211価格改定一覧'!B:J,9,FALSE),"-")</f>
        <v>-</v>
      </c>
      <c r="L1360" s="27" t="s">
        <v>64</v>
      </c>
      <c r="M1360" s="25">
        <v>827553119047</v>
      </c>
    </row>
    <row r="1361" spans="2:13" s="20" customFormat="1" ht="21" customHeight="1">
      <c r="B1361" s="14" t="s">
        <v>226</v>
      </c>
      <c r="C1361" s="52">
        <v>6355</v>
      </c>
      <c r="D1361" s="28" t="s">
        <v>1244</v>
      </c>
      <c r="E1361" s="22" t="s">
        <v>1254</v>
      </c>
      <c r="F1361" s="22" t="s">
        <v>2186</v>
      </c>
      <c r="G1361" s="23">
        <v>200</v>
      </c>
      <c r="H1361" s="23" t="s">
        <v>593</v>
      </c>
      <c r="I1361" s="22" t="s">
        <v>1255</v>
      </c>
      <c r="J1361" s="24">
        <v>6000</v>
      </c>
      <c r="K1361" s="188" t="str">
        <f>IFERROR(VLOOKUP(一覧[[#This Row],[品番]],'202211価格改定一覧'!B:J,9,FALSE),"-")</f>
        <v>-</v>
      </c>
      <c r="L1361" s="27" t="s">
        <v>64</v>
      </c>
      <c r="M1361" s="25">
        <v>827553121040</v>
      </c>
    </row>
    <row r="1362" spans="2:13" s="20" customFormat="1" ht="21" customHeight="1">
      <c r="B1362" s="14"/>
      <c r="C1362" s="52">
        <v>6388</v>
      </c>
      <c r="D1362" s="28" t="s">
        <v>1244</v>
      </c>
      <c r="E1362" s="22" t="s">
        <v>2353</v>
      </c>
      <c r="F1362" s="22" t="s">
        <v>2354</v>
      </c>
      <c r="G1362" s="23">
        <v>150</v>
      </c>
      <c r="H1362" s="23" t="s">
        <v>2355</v>
      </c>
      <c r="I1362" s="22" t="s">
        <v>2360</v>
      </c>
      <c r="J1362" s="24">
        <v>2000</v>
      </c>
      <c r="K1362" s="188" t="str">
        <f>IFERROR(VLOOKUP(一覧[[#This Row],[品番]],'202211価格改定一覧'!B:J,9,FALSE),"-")</f>
        <v>-</v>
      </c>
      <c r="L1362" s="27" t="s">
        <v>64</v>
      </c>
      <c r="M1362" s="25">
        <v>190577913589</v>
      </c>
    </row>
    <row r="1363" spans="2:13" s="20" customFormat="1" ht="21" customHeight="1">
      <c r="B1363" s="14"/>
      <c r="C1363" s="52">
        <v>6389</v>
      </c>
      <c r="D1363" s="28" t="s">
        <v>1244</v>
      </c>
      <c r="E1363" s="22" t="s">
        <v>2353</v>
      </c>
      <c r="F1363" s="22" t="s">
        <v>2354</v>
      </c>
      <c r="G1363" s="23">
        <v>150</v>
      </c>
      <c r="H1363" s="23" t="s">
        <v>2355</v>
      </c>
      <c r="I1363" s="22" t="s">
        <v>2361</v>
      </c>
      <c r="J1363" s="24">
        <v>2000</v>
      </c>
      <c r="K1363" s="188" t="str">
        <f>IFERROR(VLOOKUP(一覧[[#This Row],[品番]],'202211価格改定一覧'!B:J,9,FALSE),"-")</f>
        <v>-</v>
      </c>
      <c r="L1363" s="27" t="s">
        <v>64</v>
      </c>
      <c r="M1363" s="25">
        <v>190577913596</v>
      </c>
    </row>
    <row r="1364" spans="2:13" s="20" customFormat="1" ht="21" customHeight="1">
      <c r="B1364" s="14"/>
      <c r="C1364" s="52">
        <v>6390</v>
      </c>
      <c r="D1364" s="28" t="s">
        <v>1244</v>
      </c>
      <c r="E1364" s="22" t="s">
        <v>2353</v>
      </c>
      <c r="F1364" s="22" t="s">
        <v>2354</v>
      </c>
      <c r="G1364" s="23">
        <v>150</v>
      </c>
      <c r="H1364" s="23" t="s">
        <v>2355</v>
      </c>
      <c r="I1364" s="22" t="s">
        <v>2362</v>
      </c>
      <c r="J1364" s="24">
        <v>2000</v>
      </c>
      <c r="K1364" s="188" t="str">
        <f>IFERROR(VLOOKUP(一覧[[#This Row],[品番]],'202211価格改定一覧'!B:J,9,FALSE),"-")</f>
        <v>-</v>
      </c>
      <c r="L1364" s="27" t="s">
        <v>64</v>
      </c>
      <c r="M1364" s="25">
        <v>190577913602</v>
      </c>
    </row>
    <row r="1365" spans="2:13" s="20" customFormat="1" ht="21" customHeight="1">
      <c r="B1365" s="14"/>
      <c r="C1365" s="52">
        <v>6391</v>
      </c>
      <c r="D1365" s="28" t="s">
        <v>1244</v>
      </c>
      <c r="E1365" s="22" t="s">
        <v>2353</v>
      </c>
      <c r="F1365" s="22" t="s">
        <v>2356</v>
      </c>
      <c r="G1365" s="23">
        <v>80</v>
      </c>
      <c r="H1365" s="23" t="s">
        <v>2355</v>
      </c>
      <c r="I1365" s="22"/>
      <c r="J1365" s="24">
        <v>1600</v>
      </c>
      <c r="K1365" s="188" t="str">
        <f>IFERROR(VLOOKUP(一覧[[#This Row],[品番]],'202211価格改定一覧'!B:J,9,FALSE),"-")</f>
        <v>-</v>
      </c>
      <c r="L1365" s="27" t="s">
        <v>64</v>
      </c>
      <c r="M1365" s="25">
        <v>190577913558</v>
      </c>
    </row>
    <row r="1366" spans="2:13" s="20" customFormat="1" ht="21" customHeight="1">
      <c r="B1366" s="14"/>
      <c r="C1366" s="52">
        <v>6392</v>
      </c>
      <c r="D1366" s="28" t="s">
        <v>1244</v>
      </c>
      <c r="E1366" s="22" t="s">
        <v>2353</v>
      </c>
      <c r="F1366" s="22" t="s">
        <v>2357</v>
      </c>
      <c r="G1366" s="23">
        <v>75</v>
      </c>
      <c r="H1366" s="23" t="s">
        <v>2355</v>
      </c>
      <c r="I1366" s="22"/>
      <c r="J1366" s="24">
        <v>1600</v>
      </c>
      <c r="K1366" s="188" t="str">
        <f>IFERROR(VLOOKUP(一覧[[#This Row],[品番]],'202211価格改定一覧'!B:J,9,FALSE),"-")</f>
        <v>-</v>
      </c>
      <c r="L1366" s="27" t="s">
        <v>64</v>
      </c>
      <c r="M1366" s="25">
        <v>190577913565</v>
      </c>
    </row>
    <row r="1367" spans="2:13" s="20" customFormat="1" ht="21" customHeight="1">
      <c r="B1367" s="14"/>
      <c r="C1367" s="52">
        <v>6393</v>
      </c>
      <c r="D1367" s="28" t="s">
        <v>1244</v>
      </c>
      <c r="E1367" s="22" t="s">
        <v>2353</v>
      </c>
      <c r="F1367" s="22" t="s">
        <v>2358</v>
      </c>
      <c r="G1367" s="23">
        <v>80</v>
      </c>
      <c r="H1367" s="23" t="s">
        <v>2355</v>
      </c>
      <c r="I1367" s="22"/>
      <c r="J1367" s="24">
        <v>1600</v>
      </c>
      <c r="K1367" s="188" t="str">
        <f>IFERROR(VLOOKUP(一覧[[#This Row],[品番]],'202211価格改定一覧'!B:J,9,FALSE),"-")</f>
        <v>-</v>
      </c>
      <c r="L1367" s="27" t="s">
        <v>64</v>
      </c>
      <c r="M1367" s="25">
        <v>190577913572</v>
      </c>
    </row>
    <row r="1368" spans="2:13" s="20" customFormat="1" ht="21" customHeight="1">
      <c r="B1368" s="14"/>
      <c r="C1368" s="52">
        <v>6394</v>
      </c>
      <c r="D1368" s="28" t="s">
        <v>1244</v>
      </c>
      <c r="E1368" s="22" t="s">
        <v>2353</v>
      </c>
      <c r="F1368" s="22" t="s">
        <v>2359</v>
      </c>
      <c r="G1368" s="23">
        <v>150</v>
      </c>
      <c r="H1368" s="23" t="s">
        <v>2355</v>
      </c>
      <c r="I1368" s="22" t="s">
        <v>2363</v>
      </c>
      <c r="J1368" s="24">
        <v>1500</v>
      </c>
      <c r="K1368" s="188" t="str">
        <f>IFERROR(VLOOKUP(一覧[[#This Row],[品番]],'202211価格改定一覧'!B:J,9,FALSE),"-")</f>
        <v>-</v>
      </c>
      <c r="L1368" s="27" t="s">
        <v>64</v>
      </c>
      <c r="M1368" s="25">
        <v>190577913527</v>
      </c>
    </row>
    <row r="1369" spans="2:13" s="20" customFormat="1" ht="21" customHeight="1">
      <c r="B1369" s="14"/>
      <c r="C1369" s="52">
        <v>6395</v>
      </c>
      <c r="D1369" s="28" t="s">
        <v>1244</v>
      </c>
      <c r="E1369" s="22" t="s">
        <v>2353</v>
      </c>
      <c r="F1369" s="22" t="s">
        <v>2359</v>
      </c>
      <c r="G1369" s="23">
        <v>150</v>
      </c>
      <c r="H1369" s="23" t="s">
        <v>2355</v>
      </c>
      <c r="I1369" s="22" t="s">
        <v>2055</v>
      </c>
      <c r="J1369" s="24">
        <v>1500</v>
      </c>
      <c r="K1369" s="188" t="str">
        <f>IFERROR(VLOOKUP(一覧[[#This Row],[品番]],'202211価格改定一覧'!B:J,9,FALSE),"-")</f>
        <v>-</v>
      </c>
      <c r="L1369" s="27" t="s">
        <v>64</v>
      </c>
      <c r="M1369" s="25">
        <v>190577913534</v>
      </c>
    </row>
    <row r="1370" spans="2:13" s="20" customFormat="1" ht="21" customHeight="1">
      <c r="B1370" s="14"/>
      <c r="C1370" s="52">
        <v>6396</v>
      </c>
      <c r="D1370" s="28" t="s">
        <v>1244</v>
      </c>
      <c r="E1370" s="22" t="s">
        <v>2353</v>
      </c>
      <c r="F1370" s="22" t="s">
        <v>2359</v>
      </c>
      <c r="G1370" s="23">
        <v>150</v>
      </c>
      <c r="H1370" s="23" t="s">
        <v>2355</v>
      </c>
      <c r="I1370" s="22" t="s">
        <v>2364</v>
      </c>
      <c r="J1370" s="24">
        <v>1500</v>
      </c>
      <c r="K1370" s="188" t="str">
        <f>IFERROR(VLOOKUP(一覧[[#This Row],[品番]],'202211価格改定一覧'!B:J,9,FALSE),"-")</f>
        <v>-</v>
      </c>
      <c r="L1370" s="27" t="s">
        <v>64</v>
      </c>
      <c r="M1370" s="25">
        <v>190577913541</v>
      </c>
    </row>
    <row r="1371" spans="2:13" s="20" customFormat="1" ht="21" customHeight="1">
      <c r="B1371" s="14"/>
      <c r="C1371" s="52">
        <v>6397</v>
      </c>
      <c r="D1371" s="28" t="s">
        <v>1244</v>
      </c>
      <c r="E1371" s="22" t="s">
        <v>2353</v>
      </c>
      <c r="F1371" s="22" t="s">
        <v>2365</v>
      </c>
      <c r="G1371" s="23"/>
      <c r="H1371" s="23"/>
      <c r="I1371" s="22"/>
      <c r="J1371" s="24">
        <v>6000</v>
      </c>
      <c r="K1371" s="188" t="str">
        <f>IFERROR(VLOOKUP(一覧[[#This Row],[品番]],'202211価格改定一覧'!B:J,9,FALSE),"-")</f>
        <v>-</v>
      </c>
      <c r="L1371" s="27" t="s">
        <v>64</v>
      </c>
      <c r="M1371" s="25">
        <v>190577913688</v>
      </c>
    </row>
    <row r="1372" spans="2:13" s="20" customFormat="1" ht="21" customHeight="1">
      <c r="B1372" s="14"/>
      <c r="C1372" s="52">
        <v>6400</v>
      </c>
      <c r="D1372" s="28" t="s">
        <v>847</v>
      </c>
      <c r="E1372" s="22" t="s">
        <v>263</v>
      </c>
      <c r="F1372" s="22" t="s">
        <v>978</v>
      </c>
      <c r="G1372" s="23">
        <v>30</v>
      </c>
      <c r="H1372" s="23" t="s">
        <v>593</v>
      </c>
      <c r="I1372" s="22" t="s">
        <v>969</v>
      </c>
      <c r="J1372" s="94">
        <v>5000</v>
      </c>
      <c r="K1372" s="188" t="str">
        <f>IFERROR(VLOOKUP(一覧[[#This Row],[品番]],'202211価格改定一覧'!B:J,9,FALSE),"-")</f>
        <v>-</v>
      </c>
      <c r="L1372" s="27" t="s">
        <v>75</v>
      </c>
      <c r="M1372" s="25">
        <v>4994228024008</v>
      </c>
    </row>
    <row r="1373" spans="2:13" s="20" customFormat="1" ht="21" customHeight="1">
      <c r="B1373" s="14"/>
      <c r="C1373" s="52">
        <v>6401</v>
      </c>
      <c r="D1373" s="28" t="s">
        <v>847</v>
      </c>
      <c r="E1373" s="22" t="s">
        <v>263</v>
      </c>
      <c r="F1373" s="22" t="s">
        <v>979</v>
      </c>
      <c r="G1373" s="23">
        <v>30</v>
      </c>
      <c r="H1373" s="23" t="s">
        <v>593</v>
      </c>
      <c r="I1373" s="22" t="s">
        <v>969</v>
      </c>
      <c r="J1373" s="94">
        <v>5000</v>
      </c>
      <c r="K1373" s="188" t="str">
        <f>IFERROR(VLOOKUP(一覧[[#This Row],[品番]],'202211価格改定一覧'!B:J,9,FALSE),"-")</f>
        <v>-</v>
      </c>
      <c r="L1373" s="27" t="s">
        <v>75</v>
      </c>
      <c r="M1373" s="25">
        <v>4994228024015</v>
      </c>
    </row>
    <row r="1374" spans="2:13" s="20" customFormat="1" ht="21" customHeight="1">
      <c r="B1374" s="14"/>
      <c r="C1374" s="52">
        <v>6402</v>
      </c>
      <c r="D1374" s="28" t="s">
        <v>847</v>
      </c>
      <c r="E1374" s="22" t="s">
        <v>263</v>
      </c>
      <c r="F1374" s="22" t="s">
        <v>981</v>
      </c>
      <c r="G1374" s="23">
        <v>30</v>
      </c>
      <c r="H1374" s="23" t="s">
        <v>593</v>
      </c>
      <c r="I1374" s="22" t="s">
        <v>969</v>
      </c>
      <c r="J1374" s="94">
        <v>5000</v>
      </c>
      <c r="K1374" s="188" t="str">
        <f>IFERROR(VLOOKUP(一覧[[#This Row],[品番]],'202211価格改定一覧'!B:J,9,FALSE),"-")</f>
        <v>-</v>
      </c>
      <c r="L1374" s="27" t="s">
        <v>75</v>
      </c>
      <c r="M1374" s="25">
        <v>4994228024022</v>
      </c>
    </row>
    <row r="1375" spans="2:13" s="20" customFormat="1" ht="21" customHeight="1">
      <c r="B1375" s="14"/>
      <c r="C1375" s="52">
        <v>6403</v>
      </c>
      <c r="D1375" s="28" t="s">
        <v>847</v>
      </c>
      <c r="E1375" s="22" t="s">
        <v>263</v>
      </c>
      <c r="F1375" s="22" t="s">
        <v>881</v>
      </c>
      <c r="G1375" s="23">
        <v>30</v>
      </c>
      <c r="H1375" s="23" t="s">
        <v>593</v>
      </c>
      <c r="I1375" s="22" t="s">
        <v>975</v>
      </c>
      <c r="J1375" s="94">
        <v>5000</v>
      </c>
      <c r="K1375" s="188" t="str">
        <f>IFERROR(VLOOKUP(一覧[[#This Row],[品番]],'202211価格改定一覧'!B:J,9,FALSE),"-")</f>
        <v>-</v>
      </c>
      <c r="L1375" s="27" t="s">
        <v>75</v>
      </c>
      <c r="M1375" s="25">
        <v>4994228024039</v>
      </c>
    </row>
    <row r="1376" spans="2:13" s="20" customFormat="1" ht="21" customHeight="1">
      <c r="B1376" s="14"/>
      <c r="C1376" s="52">
        <v>6404</v>
      </c>
      <c r="D1376" s="28" t="s">
        <v>847</v>
      </c>
      <c r="E1376" s="22" t="s">
        <v>263</v>
      </c>
      <c r="F1376" s="22" t="s">
        <v>853</v>
      </c>
      <c r="G1376" s="23">
        <v>30</v>
      </c>
      <c r="H1376" s="23" t="s">
        <v>593</v>
      </c>
      <c r="I1376" s="22" t="s">
        <v>969</v>
      </c>
      <c r="J1376" s="94">
        <v>5000</v>
      </c>
      <c r="K1376" s="188" t="str">
        <f>IFERROR(VLOOKUP(一覧[[#This Row],[品番]],'202211価格改定一覧'!B:J,9,FALSE),"-")</f>
        <v>-</v>
      </c>
      <c r="L1376" s="27" t="s">
        <v>75</v>
      </c>
      <c r="M1376" s="25">
        <v>4994228024046</v>
      </c>
    </row>
    <row r="1377" spans="2:13" s="20" customFormat="1" ht="21" customHeight="1">
      <c r="B1377" s="14"/>
      <c r="C1377" s="52">
        <v>6405</v>
      </c>
      <c r="D1377" s="28" t="s">
        <v>847</v>
      </c>
      <c r="E1377" s="22" t="s">
        <v>263</v>
      </c>
      <c r="F1377" s="22" t="s">
        <v>976</v>
      </c>
      <c r="G1377" s="23">
        <v>30</v>
      </c>
      <c r="H1377" s="23" t="s">
        <v>593</v>
      </c>
      <c r="I1377" s="22" t="s">
        <v>977</v>
      </c>
      <c r="J1377" s="94">
        <v>5000</v>
      </c>
      <c r="K1377" s="188" t="str">
        <f>IFERROR(VLOOKUP(一覧[[#This Row],[品番]],'202211価格改定一覧'!B:J,9,FALSE),"-")</f>
        <v>-</v>
      </c>
      <c r="L1377" s="27" t="s">
        <v>75</v>
      </c>
      <c r="M1377" s="25">
        <v>4994228024053</v>
      </c>
    </row>
    <row r="1378" spans="2:13" s="20" customFormat="1" ht="21" customHeight="1">
      <c r="B1378" s="14"/>
      <c r="C1378" s="52">
        <v>6406</v>
      </c>
      <c r="D1378" s="28" t="s">
        <v>847</v>
      </c>
      <c r="E1378" s="22" t="s">
        <v>263</v>
      </c>
      <c r="F1378" s="22" t="s">
        <v>882</v>
      </c>
      <c r="G1378" s="23">
        <v>30</v>
      </c>
      <c r="H1378" s="23" t="s">
        <v>593</v>
      </c>
      <c r="I1378" s="22" t="s">
        <v>969</v>
      </c>
      <c r="J1378" s="94">
        <v>5000</v>
      </c>
      <c r="K1378" s="188" t="str">
        <f>IFERROR(VLOOKUP(一覧[[#This Row],[品番]],'202211価格改定一覧'!B:J,9,FALSE),"-")</f>
        <v>-</v>
      </c>
      <c r="L1378" s="27" t="s">
        <v>75</v>
      </c>
      <c r="M1378" s="25">
        <v>4994228024060</v>
      </c>
    </row>
    <row r="1379" spans="2:13" s="20" customFormat="1" ht="21" customHeight="1">
      <c r="B1379" s="14"/>
      <c r="C1379" s="52">
        <v>6410</v>
      </c>
      <c r="D1379" s="28" t="s">
        <v>847</v>
      </c>
      <c r="E1379" s="22" t="s">
        <v>263</v>
      </c>
      <c r="F1379" s="22" t="s">
        <v>978</v>
      </c>
      <c r="G1379" s="23">
        <v>100</v>
      </c>
      <c r="H1379" s="23" t="s">
        <v>593</v>
      </c>
      <c r="I1379" s="22" t="s">
        <v>977</v>
      </c>
      <c r="J1379" s="94">
        <v>14000</v>
      </c>
      <c r="K1379" s="188" t="str">
        <f>IFERROR(VLOOKUP(一覧[[#This Row],[品番]],'202211価格改定一覧'!B:J,9,FALSE),"-")</f>
        <v>-</v>
      </c>
      <c r="L1379" s="27" t="s">
        <v>75</v>
      </c>
      <c r="M1379" s="25">
        <v>4994228023476</v>
      </c>
    </row>
    <row r="1380" spans="2:13" s="20" customFormat="1" ht="21" customHeight="1">
      <c r="B1380" s="14"/>
      <c r="C1380" s="52">
        <v>6411</v>
      </c>
      <c r="D1380" s="28" t="s">
        <v>847</v>
      </c>
      <c r="E1380" s="22" t="s">
        <v>263</v>
      </c>
      <c r="F1380" s="22" t="s">
        <v>979</v>
      </c>
      <c r="G1380" s="23">
        <v>100</v>
      </c>
      <c r="H1380" s="23" t="s">
        <v>593</v>
      </c>
      <c r="I1380" s="22" t="s">
        <v>980</v>
      </c>
      <c r="J1380" s="94">
        <v>14000</v>
      </c>
      <c r="K1380" s="188" t="str">
        <f>IFERROR(VLOOKUP(一覧[[#This Row],[品番]],'202211価格改定一覧'!B:J,9,FALSE),"-")</f>
        <v>-</v>
      </c>
      <c r="L1380" s="27" t="s">
        <v>75</v>
      </c>
      <c r="M1380" s="25">
        <v>4994228023483</v>
      </c>
    </row>
    <row r="1381" spans="2:13" s="20" customFormat="1" ht="21" customHeight="1">
      <c r="B1381" s="14"/>
      <c r="C1381" s="52">
        <v>6412</v>
      </c>
      <c r="D1381" s="28" t="s">
        <v>847</v>
      </c>
      <c r="E1381" s="22" t="s">
        <v>263</v>
      </c>
      <c r="F1381" s="22" t="s">
        <v>981</v>
      </c>
      <c r="G1381" s="23">
        <v>100</v>
      </c>
      <c r="H1381" s="23" t="s">
        <v>593</v>
      </c>
      <c r="I1381" s="22" t="s">
        <v>975</v>
      </c>
      <c r="J1381" s="94">
        <v>14000</v>
      </c>
      <c r="K1381" s="188" t="str">
        <f>IFERROR(VLOOKUP(一覧[[#This Row],[品番]],'202211価格改定一覧'!B:J,9,FALSE),"-")</f>
        <v>-</v>
      </c>
      <c r="L1381" s="27" t="s">
        <v>75</v>
      </c>
      <c r="M1381" s="25">
        <v>4994228023490</v>
      </c>
    </row>
    <row r="1382" spans="2:13" s="20" customFormat="1" ht="21" customHeight="1">
      <c r="B1382" s="14"/>
      <c r="C1382" s="74">
        <v>6413</v>
      </c>
      <c r="D1382" s="28" t="s">
        <v>847</v>
      </c>
      <c r="E1382" s="22" t="s">
        <v>263</v>
      </c>
      <c r="F1382" s="22" t="s">
        <v>881</v>
      </c>
      <c r="G1382" s="23">
        <v>100</v>
      </c>
      <c r="H1382" s="23" t="s">
        <v>593</v>
      </c>
      <c r="I1382" s="22" t="s">
        <v>969</v>
      </c>
      <c r="J1382" s="94">
        <v>14000</v>
      </c>
      <c r="K1382" s="188" t="str">
        <f>IFERROR(VLOOKUP(一覧[[#This Row],[品番]],'202211価格改定一覧'!B:J,9,FALSE),"-")</f>
        <v>-</v>
      </c>
      <c r="L1382" s="27" t="s">
        <v>75</v>
      </c>
      <c r="M1382" s="25">
        <v>4994228023506</v>
      </c>
    </row>
    <row r="1383" spans="2:13" s="20" customFormat="1" ht="21" customHeight="1">
      <c r="B1383" s="14"/>
      <c r="C1383" s="52">
        <v>6414</v>
      </c>
      <c r="D1383" s="28" t="s">
        <v>847</v>
      </c>
      <c r="E1383" s="22" t="s">
        <v>263</v>
      </c>
      <c r="F1383" s="22" t="s">
        <v>853</v>
      </c>
      <c r="G1383" s="23">
        <v>100</v>
      </c>
      <c r="H1383" s="23" t="s">
        <v>593</v>
      </c>
      <c r="I1383" s="22" t="s">
        <v>975</v>
      </c>
      <c r="J1383" s="94">
        <v>14000</v>
      </c>
      <c r="K1383" s="188" t="str">
        <f>IFERROR(VLOOKUP(一覧[[#This Row],[品番]],'202211価格改定一覧'!B:J,9,FALSE),"-")</f>
        <v>-</v>
      </c>
      <c r="L1383" s="27" t="s">
        <v>75</v>
      </c>
      <c r="M1383" s="25">
        <v>4994228023513</v>
      </c>
    </row>
    <row r="1384" spans="2:13" s="20" customFormat="1" ht="21" customHeight="1">
      <c r="B1384" s="14"/>
      <c r="C1384" s="52">
        <v>6415</v>
      </c>
      <c r="D1384" s="28" t="s">
        <v>847</v>
      </c>
      <c r="E1384" s="22" t="s">
        <v>263</v>
      </c>
      <c r="F1384" s="22" t="s">
        <v>976</v>
      </c>
      <c r="G1384" s="23">
        <v>100</v>
      </c>
      <c r="H1384" s="23" t="s">
        <v>593</v>
      </c>
      <c r="I1384" s="22" t="s">
        <v>975</v>
      </c>
      <c r="J1384" s="94">
        <v>14000</v>
      </c>
      <c r="K1384" s="188" t="str">
        <f>IFERROR(VLOOKUP(一覧[[#This Row],[品番]],'202211価格改定一覧'!B:J,9,FALSE),"-")</f>
        <v>-</v>
      </c>
      <c r="L1384" s="27" t="s">
        <v>75</v>
      </c>
      <c r="M1384" s="25">
        <v>4994228023520</v>
      </c>
    </row>
    <row r="1385" spans="2:13" s="20" customFormat="1" ht="21" customHeight="1">
      <c r="B1385" s="14"/>
      <c r="C1385" s="52">
        <v>6416</v>
      </c>
      <c r="D1385" s="28" t="s">
        <v>847</v>
      </c>
      <c r="E1385" s="22" t="s">
        <v>263</v>
      </c>
      <c r="F1385" s="22" t="s">
        <v>882</v>
      </c>
      <c r="G1385" s="23">
        <v>100</v>
      </c>
      <c r="H1385" s="23" t="s">
        <v>593</v>
      </c>
      <c r="I1385" s="22" t="s">
        <v>975</v>
      </c>
      <c r="J1385" s="94">
        <v>14000</v>
      </c>
      <c r="K1385" s="188" t="str">
        <f>IFERROR(VLOOKUP(一覧[[#This Row],[品番]],'202211価格改定一覧'!B:J,9,FALSE),"-")</f>
        <v>-</v>
      </c>
      <c r="L1385" s="27" t="s">
        <v>75</v>
      </c>
      <c r="M1385" s="25">
        <v>4994228023537</v>
      </c>
    </row>
    <row r="1386" spans="2:13" s="20" customFormat="1" ht="21" customHeight="1">
      <c r="B1386" s="14"/>
      <c r="C1386" s="52">
        <v>6419</v>
      </c>
      <c r="D1386" s="28" t="s">
        <v>847</v>
      </c>
      <c r="E1386" s="22" t="s">
        <v>263</v>
      </c>
      <c r="F1386" s="22" t="s">
        <v>973</v>
      </c>
      <c r="G1386" s="23">
        <v>50</v>
      </c>
      <c r="H1386" s="23" t="s">
        <v>593</v>
      </c>
      <c r="I1386" s="22" t="s">
        <v>971</v>
      </c>
      <c r="J1386" s="24">
        <v>9800</v>
      </c>
      <c r="K1386" s="188" t="str">
        <f>IFERROR(VLOOKUP(一覧[[#This Row],[品番]],'202211価格改定一覧'!B:J,9,FALSE),"-")</f>
        <v>-</v>
      </c>
      <c r="L1386" s="27" t="s">
        <v>75</v>
      </c>
      <c r="M1386" s="25">
        <v>4994228029218</v>
      </c>
    </row>
    <row r="1387" spans="2:13" s="20" customFormat="1" ht="21" customHeight="1">
      <c r="B1387" s="14"/>
      <c r="C1387" s="52">
        <v>6420</v>
      </c>
      <c r="D1387" s="28" t="s">
        <v>847</v>
      </c>
      <c r="E1387" s="22" t="s">
        <v>263</v>
      </c>
      <c r="F1387" s="22" t="s">
        <v>974</v>
      </c>
      <c r="G1387" s="23">
        <v>30</v>
      </c>
      <c r="H1387" s="23" t="s">
        <v>593</v>
      </c>
      <c r="I1387" s="22" t="s">
        <v>290</v>
      </c>
      <c r="J1387" s="94">
        <v>5000</v>
      </c>
      <c r="K1387" s="188" t="str">
        <f>IFERROR(VLOOKUP(一覧[[#This Row],[品番]],'202211価格改定一覧'!B:J,9,FALSE),"-")</f>
        <v>-</v>
      </c>
      <c r="L1387" s="27" t="s">
        <v>75</v>
      </c>
      <c r="M1387" s="25">
        <v>4994228024442</v>
      </c>
    </row>
    <row r="1388" spans="2:13" s="20" customFormat="1" ht="21" customHeight="1">
      <c r="B1388" s="14"/>
      <c r="C1388" s="52">
        <v>6421</v>
      </c>
      <c r="D1388" s="28" t="s">
        <v>847</v>
      </c>
      <c r="E1388" s="22" t="s">
        <v>263</v>
      </c>
      <c r="F1388" s="22" t="s">
        <v>974</v>
      </c>
      <c r="G1388" s="23">
        <v>100</v>
      </c>
      <c r="H1388" s="23" t="s">
        <v>593</v>
      </c>
      <c r="I1388" s="22" t="s">
        <v>290</v>
      </c>
      <c r="J1388" s="94">
        <v>14000</v>
      </c>
      <c r="K1388" s="188" t="str">
        <f>IFERROR(VLOOKUP(一覧[[#This Row],[品番]],'202211価格改定一覧'!B:J,9,FALSE),"-")</f>
        <v>-</v>
      </c>
      <c r="L1388" s="27" t="s">
        <v>75</v>
      </c>
      <c r="M1388" s="25">
        <v>4994228024435</v>
      </c>
    </row>
    <row r="1389" spans="2:13" s="20" customFormat="1" ht="21" customHeight="1">
      <c r="B1389" s="14"/>
      <c r="C1389" s="52">
        <v>6422</v>
      </c>
      <c r="D1389" s="28" t="s">
        <v>847</v>
      </c>
      <c r="E1389" s="22" t="s">
        <v>263</v>
      </c>
      <c r="F1389" s="22" t="s">
        <v>970</v>
      </c>
      <c r="G1389" s="23">
        <v>100</v>
      </c>
      <c r="H1389" s="23" t="s">
        <v>593</v>
      </c>
      <c r="I1389" s="22" t="s">
        <v>971</v>
      </c>
      <c r="J1389" s="94">
        <v>14000</v>
      </c>
      <c r="K1389" s="188" t="str">
        <f>IFERROR(VLOOKUP(一覧[[#This Row],[品番]],'202211価格改定一覧'!B:J,9,FALSE),"-")</f>
        <v>-</v>
      </c>
      <c r="L1389" s="27" t="s">
        <v>75</v>
      </c>
      <c r="M1389" s="25">
        <v>4994228027399</v>
      </c>
    </row>
    <row r="1390" spans="2:13" s="20" customFormat="1" ht="21" customHeight="1">
      <c r="B1390" s="14"/>
      <c r="C1390" s="52">
        <v>6423</v>
      </c>
      <c r="D1390" s="28" t="s">
        <v>847</v>
      </c>
      <c r="E1390" s="22" t="s">
        <v>263</v>
      </c>
      <c r="F1390" s="22" t="s">
        <v>972</v>
      </c>
      <c r="G1390" s="23">
        <v>30</v>
      </c>
      <c r="H1390" s="23" t="s">
        <v>593</v>
      </c>
      <c r="I1390" s="22" t="s">
        <v>290</v>
      </c>
      <c r="J1390" s="94">
        <v>5000</v>
      </c>
      <c r="K1390" s="188" t="str">
        <f>IFERROR(VLOOKUP(一覧[[#This Row],[品番]],'202211価格改定一覧'!B:J,9,FALSE),"-")</f>
        <v>-</v>
      </c>
      <c r="L1390" s="27" t="s">
        <v>75</v>
      </c>
      <c r="M1390" s="25">
        <v>4994228027405</v>
      </c>
    </row>
    <row r="1391" spans="2:13" s="20" customFormat="1" ht="21" customHeight="1">
      <c r="B1391" s="14"/>
      <c r="C1391" s="52">
        <v>6424</v>
      </c>
      <c r="D1391" s="28" t="s">
        <v>847</v>
      </c>
      <c r="E1391" s="22" t="s">
        <v>263</v>
      </c>
      <c r="F1391" s="22" t="s">
        <v>970</v>
      </c>
      <c r="G1391" s="23">
        <v>50</v>
      </c>
      <c r="H1391" s="23" t="s">
        <v>593</v>
      </c>
      <c r="I1391" s="22" t="s">
        <v>290</v>
      </c>
      <c r="J1391" s="24">
        <v>9800</v>
      </c>
      <c r="K1391" s="188" t="str">
        <f>IFERROR(VLOOKUP(一覧[[#This Row],[品番]],'202211価格改定一覧'!B:J,9,FALSE),"-")</f>
        <v>-</v>
      </c>
      <c r="L1391" s="27" t="s">
        <v>75</v>
      </c>
      <c r="M1391" s="25">
        <v>4994228029201</v>
      </c>
    </row>
    <row r="1392" spans="2:13" s="20" customFormat="1" ht="21" customHeight="1">
      <c r="B1392" s="14"/>
      <c r="C1392" s="52">
        <v>6425</v>
      </c>
      <c r="D1392" s="28" t="s">
        <v>847</v>
      </c>
      <c r="E1392" s="22" t="s">
        <v>263</v>
      </c>
      <c r="F1392" s="22" t="s">
        <v>966</v>
      </c>
      <c r="G1392" s="23">
        <v>30</v>
      </c>
      <c r="H1392" s="23" t="s">
        <v>593</v>
      </c>
      <c r="I1392" s="22" t="s">
        <v>967</v>
      </c>
      <c r="J1392" s="94">
        <v>5000</v>
      </c>
      <c r="K1392" s="188" t="str">
        <f>IFERROR(VLOOKUP(一覧[[#This Row],[品番]],'202211価格改定一覧'!B:J,9,FALSE),"-")</f>
        <v>-</v>
      </c>
      <c r="L1392" s="27" t="s">
        <v>75</v>
      </c>
      <c r="M1392" s="25">
        <v>4994228029621</v>
      </c>
    </row>
    <row r="1393" spans="2:13" s="20" customFormat="1" ht="21" customHeight="1">
      <c r="B1393" s="14"/>
      <c r="C1393" s="52">
        <v>6426</v>
      </c>
      <c r="D1393" s="28" t="s">
        <v>847</v>
      </c>
      <c r="E1393" s="22" t="s">
        <v>263</v>
      </c>
      <c r="F1393" s="22" t="s">
        <v>968</v>
      </c>
      <c r="G1393" s="23">
        <v>50</v>
      </c>
      <c r="H1393" s="23" t="s">
        <v>593</v>
      </c>
      <c r="I1393" s="22" t="s">
        <v>969</v>
      </c>
      <c r="J1393" s="24">
        <v>9800</v>
      </c>
      <c r="K1393" s="188" t="str">
        <f>IFERROR(VLOOKUP(一覧[[#This Row],[品番]],'202211価格改定一覧'!B:J,9,FALSE),"-")</f>
        <v>-</v>
      </c>
      <c r="L1393" s="27" t="s">
        <v>75</v>
      </c>
      <c r="M1393" s="25">
        <v>5060242624933</v>
      </c>
    </row>
    <row r="1394" spans="2:13" s="20" customFormat="1" ht="21" customHeight="1">
      <c r="B1394" s="14"/>
      <c r="C1394" s="52">
        <v>6427</v>
      </c>
      <c r="D1394" s="28" t="s">
        <v>847</v>
      </c>
      <c r="E1394" s="22" t="s">
        <v>263</v>
      </c>
      <c r="F1394" s="22" t="s">
        <v>968</v>
      </c>
      <c r="G1394" s="23">
        <v>100</v>
      </c>
      <c r="H1394" s="23" t="s">
        <v>593</v>
      </c>
      <c r="I1394" s="22" t="s">
        <v>969</v>
      </c>
      <c r="J1394" s="94">
        <v>14000</v>
      </c>
      <c r="K1394" s="188" t="str">
        <f>IFERROR(VLOOKUP(一覧[[#This Row],[品番]],'202211価格改定一覧'!B:J,9,FALSE),"-")</f>
        <v>-</v>
      </c>
      <c r="L1394" s="27" t="s">
        <v>75</v>
      </c>
      <c r="M1394" s="25">
        <v>5060242624940</v>
      </c>
    </row>
    <row r="1395" spans="2:13" s="20" customFormat="1" ht="21" customHeight="1">
      <c r="B1395" s="14"/>
      <c r="C1395" s="52">
        <v>6429</v>
      </c>
      <c r="D1395" s="28" t="s">
        <v>847</v>
      </c>
      <c r="E1395" s="22" t="s">
        <v>856</v>
      </c>
      <c r="F1395" s="22" t="s">
        <v>620</v>
      </c>
      <c r="G1395" s="23">
        <v>40</v>
      </c>
      <c r="H1395" s="23" t="s">
        <v>589</v>
      </c>
      <c r="I1395" s="22" t="s">
        <v>855</v>
      </c>
      <c r="J1395" s="24">
        <v>1000</v>
      </c>
      <c r="K1395" s="188" t="str">
        <f>IFERROR(VLOOKUP(一覧[[#This Row],[品番]],'202211価格改定一覧'!B:J,9,FALSE),"-")</f>
        <v>-</v>
      </c>
      <c r="L1395" s="27" t="s">
        <v>75</v>
      </c>
      <c r="M1395" s="25">
        <v>4994228029232</v>
      </c>
    </row>
    <row r="1396" spans="2:13" s="20" customFormat="1" ht="21" customHeight="1">
      <c r="B1396" s="14"/>
      <c r="C1396" s="52">
        <v>6430</v>
      </c>
      <c r="D1396" s="28" t="s">
        <v>847</v>
      </c>
      <c r="E1396" s="22" t="s">
        <v>856</v>
      </c>
      <c r="F1396" s="22" t="s">
        <v>620</v>
      </c>
      <c r="G1396" s="23">
        <v>150</v>
      </c>
      <c r="H1396" s="23" t="s">
        <v>589</v>
      </c>
      <c r="I1396" s="22" t="s">
        <v>849</v>
      </c>
      <c r="J1396" s="94">
        <v>3600</v>
      </c>
      <c r="K1396" s="188" t="str">
        <f>IFERROR(VLOOKUP(一覧[[#This Row],[品番]],'202211価格改定一覧'!B:J,9,FALSE),"-")</f>
        <v>-</v>
      </c>
      <c r="L1396" s="27" t="s">
        <v>75</v>
      </c>
      <c r="M1396" s="25">
        <v>4994228025883</v>
      </c>
    </row>
    <row r="1397" spans="2:13" s="20" customFormat="1" ht="21" customHeight="1">
      <c r="B1397" s="14"/>
      <c r="C1397" s="52">
        <v>6431</v>
      </c>
      <c r="D1397" s="28" t="s">
        <v>847</v>
      </c>
      <c r="E1397" s="22" t="s">
        <v>853</v>
      </c>
      <c r="F1397" s="22" t="s">
        <v>282</v>
      </c>
      <c r="G1397" s="23">
        <v>150</v>
      </c>
      <c r="H1397" s="23" t="s">
        <v>589</v>
      </c>
      <c r="I1397" s="22" t="s">
        <v>854</v>
      </c>
      <c r="J1397" s="94">
        <v>3600</v>
      </c>
      <c r="K1397" s="188" t="str">
        <f>IFERROR(VLOOKUP(一覧[[#This Row],[品番]],'202211価格改定一覧'!B:J,9,FALSE),"-")</f>
        <v>-</v>
      </c>
      <c r="L1397" s="27" t="s">
        <v>75</v>
      </c>
      <c r="M1397" s="25">
        <v>4994228027481</v>
      </c>
    </row>
    <row r="1398" spans="2:13" s="20" customFormat="1" ht="21" customHeight="1">
      <c r="B1398" s="14"/>
      <c r="C1398" s="52">
        <v>6432</v>
      </c>
      <c r="D1398" s="28" t="s">
        <v>847</v>
      </c>
      <c r="E1398" s="22" t="s">
        <v>853</v>
      </c>
      <c r="F1398" s="22" t="s">
        <v>620</v>
      </c>
      <c r="G1398" s="23">
        <v>40</v>
      </c>
      <c r="H1398" s="23" t="s">
        <v>589</v>
      </c>
      <c r="I1398" s="22" t="s">
        <v>855</v>
      </c>
      <c r="J1398" s="24">
        <v>1000</v>
      </c>
      <c r="K1398" s="188" t="str">
        <f>IFERROR(VLOOKUP(一覧[[#This Row],[品番]],'202211価格改定一覧'!B:J,9,FALSE),"-")</f>
        <v>-</v>
      </c>
      <c r="L1398" s="27" t="s">
        <v>75</v>
      </c>
      <c r="M1398" s="25">
        <v>4994228029225</v>
      </c>
    </row>
    <row r="1399" spans="2:13" s="20" customFormat="1" ht="21" customHeight="1">
      <c r="B1399" s="14"/>
      <c r="C1399" s="52">
        <v>6433</v>
      </c>
      <c r="D1399" s="28" t="s">
        <v>847</v>
      </c>
      <c r="E1399" s="22" t="s">
        <v>263</v>
      </c>
      <c r="F1399" s="22" t="s">
        <v>978</v>
      </c>
      <c r="G1399" s="23">
        <v>50</v>
      </c>
      <c r="H1399" s="23" t="s">
        <v>593</v>
      </c>
      <c r="I1399" s="22" t="s">
        <v>969</v>
      </c>
      <c r="J1399" s="24">
        <v>9800</v>
      </c>
      <c r="K1399" s="188" t="str">
        <f>IFERROR(VLOOKUP(一覧[[#This Row],[品番]],'202211価格改定一覧'!B:J,9,FALSE),"-")</f>
        <v>-</v>
      </c>
      <c r="L1399" s="27" t="s">
        <v>75</v>
      </c>
      <c r="M1399" s="25">
        <v>4994228029133</v>
      </c>
    </row>
    <row r="1400" spans="2:13" s="20" customFormat="1" ht="21" customHeight="1">
      <c r="B1400" s="14"/>
      <c r="C1400" s="52">
        <v>6434</v>
      </c>
      <c r="D1400" s="28" t="s">
        <v>847</v>
      </c>
      <c r="E1400" s="22" t="s">
        <v>263</v>
      </c>
      <c r="F1400" s="22" t="s">
        <v>979</v>
      </c>
      <c r="G1400" s="23">
        <v>50</v>
      </c>
      <c r="H1400" s="23" t="s">
        <v>593</v>
      </c>
      <c r="I1400" s="22" t="s">
        <v>969</v>
      </c>
      <c r="J1400" s="24">
        <v>9800</v>
      </c>
      <c r="K1400" s="188" t="str">
        <f>IFERROR(VLOOKUP(一覧[[#This Row],[品番]],'202211価格改定一覧'!B:J,9,FALSE),"-")</f>
        <v>-</v>
      </c>
      <c r="L1400" s="27" t="s">
        <v>75</v>
      </c>
      <c r="M1400" s="25">
        <v>4994228029140</v>
      </c>
    </row>
    <row r="1401" spans="2:13" s="20" customFormat="1" ht="21" customHeight="1">
      <c r="B1401" s="14"/>
      <c r="C1401" s="52">
        <v>6435</v>
      </c>
      <c r="D1401" s="28" t="s">
        <v>847</v>
      </c>
      <c r="E1401" s="22" t="s">
        <v>263</v>
      </c>
      <c r="F1401" s="22" t="s">
        <v>981</v>
      </c>
      <c r="G1401" s="23">
        <v>50</v>
      </c>
      <c r="H1401" s="23" t="s">
        <v>593</v>
      </c>
      <c r="I1401" s="22" t="s">
        <v>969</v>
      </c>
      <c r="J1401" s="24">
        <v>9800</v>
      </c>
      <c r="K1401" s="188" t="str">
        <f>IFERROR(VLOOKUP(一覧[[#This Row],[品番]],'202211価格改定一覧'!B:J,9,FALSE),"-")</f>
        <v>-</v>
      </c>
      <c r="L1401" s="27" t="s">
        <v>75</v>
      </c>
      <c r="M1401" s="25">
        <v>4994228129157</v>
      </c>
    </row>
    <row r="1402" spans="2:13" s="20" customFormat="1" ht="21" customHeight="1">
      <c r="B1402" s="14"/>
      <c r="C1402" s="52">
        <v>6436</v>
      </c>
      <c r="D1402" s="28" t="s">
        <v>847</v>
      </c>
      <c r="E1402" s="22" t="s">
        <v>263</v>
      </c>
      <c r="F1402" s="22" t="s">
        <v>881</v>
      </c>
      <c r="G1402" s="23">
        <v>50</v>
      </c>
      <c r="H1402" s="23" t="s">
        <v>593</v>
      </c>
      <c r="I1402" s="22" t="s">
        <v>975</v>
      </c>
      <c r="J1402" s="24">
        <v>9800</v>
      </c>
      <c r="K1402" s="188" t="str">
        <f>IFERROR(VLOOKUP(一覧[[#This Row],[品番]],'202211価格改定一覧'!B:J,9,FALSE),"-")</f>
        <v>-</v>
      </c>
      <c r="L1402" s="27" t="s">
        <v>75</v>
      </c>
      <c r="M1402" s="25">
        <v>4994228029164</v>
      </c>
    </row>
    <row r="1403" spans="2:13" s="20" customFormat="1" ht="21" customHeight="1">
      <c r="B1403" s="14"/>
      <c r="C1403" s="52">
        <v>6437</v>
      </c>
      <c r="D1403" s="28" t="s">
        <v>847</v>
      </c>
      <c r="E1403" s="22" t="s">
        <v>263</v>
      </c>
      <c r="F1403" s="22" t="s">
        <v>853</v>
      </c>
      <c r="G1403" s="23">
        <v>50</v>
      </c>
      <c r="H1403" s="23" t="s">
        <v>593</v>
      </c>
      <c r="I1403" s="22" t="s">
        <v>975</v>
      </c>
      <c r="J1403" s="24">
        <v>9800</v>
      </c>
      <c r="K1403" s="188" t="str">
        <f>IFERROR(VLOOKUP(一覧[[#This Row],[品番]],'202211価格改定一覧'!B:J,9,FALSE),"-")</f>
        <v>-</v>
      </c>
      <c r="L1403" s="27" t="s">
        <v>75</v>
      </c>
      <c r="M1403" s="25">
        <v>4994228029171</v>
      </c>
    </row>
    <row r="1404" spans="2:13" s="20" customFormat="1" ht="21" customHeight="1">
      <c r="B1404" s="14"/>
      <c r="C1404" s="52">
        <v>6438</v>
      </c>
      <c r="D1404" s="28" t="s">
        <v>847</v>
      </c>
      <c r="E1404" s="22" t="s">
        <v>263</v>
      </c>
      <c r="F1404" s="22" t="s">
        <v>976</v>
      </c>
      <c r="G1404" s="23">
        <v>50</v>
      </c>
      <c r="H1404" s="23" t="s">
        <v>593</v>
      </c>
      <c r="I1404" s="22" t="s">
        <v>975</v>
      </c>
      <c r="J1404" s="24">
        <v>9800</v>
      </c>
      <c r="K1404" s="188" t="str">
        <f>IFERROR(VLOOKUP(一覧[[#This Row],[品番]],'202211価格改定一覧'!B:J,9,FALSE),"-")</f>
        <v>-</v>
      </c>
      <c r="L1404" s="27" t="s">
        <v>75</v>
      </c>
      <c r="M1404" s="25">
        <v>4994228029188</v>
      </c>
    </row>
    <row r="1405" spans="2:13" s="20" customFormat="1" ht="21" customHeight="1">
      <c r="B1405" s="14"/>
      <c r="C1405" s="52">
        <v>6439</v>
      </c>
      <c r="D1405" s="28" t="s">
        <v>847</v>
      </c>
      <c r="E1405" s="22" t="s">
        <v>263</v>
      </c>
      <c r="F1405" s="22" t="s">
        <v>882</v>
      </c>
      <c r="G1405" s="23">
        <v>50</v>
      </c>
      <c r="H1405" s="23" t="s">
        <v>593</v>
      </c>
      <c r="I1405" s="22" t="s">
        <v>975</v>
      </c>
      <c r="J1405" s="24">
        <v>9800</v>
      </c>
      <c r="K1405" s="188" t="str">
        <f>IFERROR(VLOOKUP(一覧[[#This Row],[品番]],'202211価格改定一覧'!B:J,9,FALSE),"-")</f>
        <v>-</v>
      </c>
      <c r="L1405" s="27" t="s">
        <v>75</v>
      </c>
      <c r="M1405" s="25">
        <v>4994228029195</v>
      </c>
    </row>
    <row r="1406" spans="2:13" s="20" customFormat="1" ht="21" customHeight="1">
      <c r="B1406" s="14"/>
      <c r="C1406" s="52">
        <v>6440</v>
      </c>
      <c r="D1406" s="28" t="s">
        <v>847</v>
      </c>
      <c r="E1406" s="22" t="s">
        <v>666</v>
      </c>
      <c r="F1406" s="22" t="s">
        <v>282</v>
      </c>
      <c r="G1406" s="23">
        <v>75</v>
      </c>
      <c r="H1406" s="23" t="s">
        <v>589</v>
      </c>
      <c r="I1406" s="22" t="s">
        <v>850</v>
      </c>
      <c r="J1406" s="94">
        <v>2000</v>
      </c>
      <c r="K1406" s="188" t="str">
        <f>IFERROR(VLOOKUP(一覧[[#This Row],[品番]],'202211価格改定一覧'!B:J,9,FALSE),"-")</f>
        <v>-</v>
      </c>
      <c r="L1406" s="27" t="s">
        <v>75</v>
      </c>
      <c r="M1406" s="25">
        <v>4994228023605</v>
      </c>
    </row>
    <row r="1407" spans="2:13" s="20" customFormat="1" ht="21" customHeight="1">
      <c r="B1407" s="14"/>
      <c r="C1407" s="52">
        <v>6441</v>
      </c>
      <c r="D1407" s="28" t="s">
        <v>847</v>
      </c>
      <c r="E1407" s="22" t="s">
        <v>666</v>
      </c>
      <c r="F1407" s="22" t="s">
        <v>620</v>
      </c>
      <c r="G1407" s="23">
        <v>150</v>
      </c>
      <c r="H1407" s="23" t="s">
        <v>589</v>
      </c>
      <c r="I1407" s="22" t="s">
        <v>849</v>
      </c>
      <c r="J1407" s="94">
        <v>3600</v>
      </c>
      <c r="K1407" s="188" t="str">
        <f>IFERROR(VLOOKUP(一覧[[#This Row],[品番]],'202211価格改定一覧'!B:J,9,FALSE),"-")</f>
        <v>-</v>
      </c>
      <c r="L1407" s="27" t="s">
        <v>75</v>
      </c>
      <c r="M1407" s="25">
        <v>4994228023612</v>
      </c>
    </row>
    <row r="1408" spans="2:13" s="20" customFormat="1" ht="21" customHeight="1">
      <c r="B1408" s="14"/>
      <c r="C1408" s="52">
        <v>6442</v>
      </c>
      <c r="D1408" s="28" t="s">
        <v>847</v>
      </c>
      <c r="E1408" s="22" t="s">
        <v>666</v>
      </c>
      <c r="F1408" s="22" t="s">
        <v>620</v>
      </c>
      <c r="G1408" s="23">
        <v>250</v>
      </c>
      <c r="H1408" s="23" t="s">
        <v>593</v>
      </c>
      <c r="I1408" s="22" t="s">
        <v>851</v>
      </c>
      <c r="J1408" s="94">
        <v>6000</v>
      </c>
      <c r="K1408" s="188" t="str">
        <f>IFERROR(VLOOKUP(一覧[[#This Row],[品番]],'202211価格改定一覧'!B:J,9,FALSE),"-")</f>
        <v>-</v>
      </c>
      <c r="L1408" s="27" t="s">
        <v>75</v>
      </c>
      <c r="M1408" s="25">
        <v>4994228023629</v>
      </c>
    </row>
    <row r="1409" spans="2:13" s="20" customFormat="1" ht="21" customHeight="1">
      <c r="B1409" s="14"/>
      <c r="C1409" s="52">
        <v>6444</v>
      </c>
      <c r="D1409" s="28" t="s">
        <v>847</v>
      </c>
      <c r="E1409" s="22" t="s">
        <v>666</v>
      </c>
      <c r="F1409" s="22" t="s">
        <v>620</v>
      </c>
      <c r="G1409" s="23">
        <v>40</v>
      </c>
      <c r="H1409" s="23" t="s">
        <v>589</v>
      </c>
      <c r="I1409" s="22" t="s">
        <v>852</v>
      </c>
      <c r="J1409" s="24">
        <v>1000</v>
      </c>
      <c r="K1409" s="188" t="str">
        <f>IFERROR(VLOOKUP(一覧[[#This Row],[品番]],'202211価格改定一覧'!B:J,9,FALSE),"-")</f>
        <v>-</v>
      </c>
      <c r="L1409" s="27" t="s">
        <v>75</v>
      </c>
      <c r="M1409" s="25">
        <v>4994228029249</v>
      </c>
    </row>
    <row r="1410" spans="2:13" s="20" customFormat="1" ht="21" customHeight="1">
      <c r="B1410" s="14"/>
      <c r="C1410" s="52">
        <v>6446</v>
      </c>
      <c r="D1410" s="28" t="s">
        <v>847</v>
      </c>
      <c r="E1410" s="22" t="s">
        <v>848</v>
      </c>
      <c r="F1410" s="22" t="s">
        <v>849</v>
      </c>
      <c r="G1410" s="23">
        <v>150</v>
      </c>
      <c r="H1410" s="23" t="s">
        <v>589</v>
      </c>
      <c r="I1410" s="22" t="s">
        <v>620</v>
      </c>
      <c r="J1410" s="94">
        <v>3600</v>
      </c>
      <c r="K1410" s="188" t="str">
        <f>IFERROR(VLOOKUP(一覧[[#This Row],[品番]],'202211価格改定一覧'!B:J,9,FALSE),"-")</f>
        <v>-</v>
      </c>
      <c r="L1410" s="27" t="s">
        <v>75</v>
      </c>
      <c r="M1410" s="25">
        <v>5060242624964</v>
      </c>
    </row>
    <row r="1411" spans="2:13" s="20" customFormat="1" ht="21" customHeight="1">
      <c r="B1411" s="14"/>
      <c r="C1411" s="52">
        <v>6447</v>
      </c>
      <c r="D1411" s="28" t="s">
        <v>847</v>
      </c>
      <c r="E1411" s="22" t="s">
        <v>914</v>
      </c>
      <c r="F1411" s="22" t="s">
        <v>923</v>
      </c>
      <c r="G1411" s="23">
        <v>50</v>
      </c>
      <c r="H1411" s="23" t="s">
        <v>593</v>
      </c>
      <c r="I1411" s="22" t="s">
        <v>848</v>
      </c>
      <c r="J1411" s="24">
        <v>5000</v>
      </c>
      <c r="K1411" s="188" t="str">
        <f>IFERROR(VLOOKUP(一覧[[#This Row],[品番]],'202211価格改定一覧'!B:J,9,FALSE),"-")</f>
        <v>-</v>
      </c>
      <c r="L1411" s="27" t="s">
        <v>75</v>
      </c>
      <c r="M1411" s="25">
        <v>5060242624957</v>
      </c>
    </row>
    <row r="1412" spans="2:13" s="20" customFormat="1" ht="21" customHeight="1">
      <c r="B1412" s="14"/>
      <c r="C1412" s="52">
        <v>6449</v>
      </c>
      <c r="D1412" s="28" t="s">
        <v>847</v>
      </c>
      <c r="E1412" s="22" t="s">
        <v>404</v>
      </c>
      <c r="F1412" s="22" t="s">
        <v>620</v>
      </c>
      <c r="G1412" s="23">
        <v>40</v>
      </c>
      <c r="H1412" s="23" t="s">
        <v>589</v>
      </c>
      <c r="I1412" s="22" t="s">
        <v>855</v>
      </c>
      <c r="J1412" s="24">
        <v>1000</v>
      </c>
      <c r="K1412" s="188" t="str">
        <f>IFERROR(VLOOKUP(一覧[[#This Row],[品番]],'202211価格改定一覧'!B:J,9,FALSE),"-")</f>
        <v>-</v>
      </c>
      <c r="L1412" s="27" t="s">
        <v>75</v>
      </c>
      <c r="M1412" s="25">
        <v>4994228029256</v>
      </c>
    </row>
    <row r="1413" spans="2:13" s="20" customFormat="1" ht="21" customHeight="1">
      <c r="B1413" s="14"/>
      <c r="C1413" s="52">
        <v>6450</v>
      </c>
      <c r="D1413" s="28" t="s">
        <v>847</v>
      </c>
      <c r="E1413" s="22" t="s">
        <v>404</v>
      </c>
      <c r="F1413" s="22" t="s">
        <v>620</v>
      </c>
      <c r="G1413" s="23">
        <v>75</v>
      </c>
      <c r="H1413" s="23" t="s">
        <v>589</v>
      </c>
      <c r="I1413" s="22" t="s">
        <v>850</v>
      </c>
      <c r="J1413" s="94">
        <v>2000</v>
      </c>
      <c r="K1413" s="188" t="str">
        <f>IFERROR(VLOOKUP(一覧[[#This Row],[品番]],'202211価格改定一覧'!B:J,9,FALSE),"-")</f>
        <v>-</v>
      </c>
      <c r="L1413" s="27" t="s">
        <v>75</v>
      </c>
      <c r="M1413" s="25">
        <v>4994228023643</v>
      </c>
    </row>
    <row r="1414" spans="2:13" s="20" customFormat="1" ht="21" customHeight="1">
      <c r="B1414" s="14"/>
      <c r="C1414" s="52">
        <v>6451</v>
      </c>
      <c r="D1414" s="28" t="s">
        <v>847</v>
      </c>
      <c r="E1414" s="22" t="s">
        <v>404</v>
      </c>
      <c r="F1414" s="22" t="s">
        <v>620</v>
      </c>
      <c r="G1414" s="23">
        <v>150</v>
      </c>
      <c r="H1414" s="23" t="s">
        <v>589</v>
      </c>
      <c r="I1414" s="22" t="s">
        <v>854</v>
      </c>
      <c r="J1414" s="94">
        <v>3600</v>
      </c>
      <c r="K1414" s="188" t="str">
        <f>IFERROR(VLOOKUP(一覧[[#This Row],[品番]],'202211価格改定一覧'!B:J,9,FALSE),"-")</f>
        <v>-</v>
      </c>
      <c r="L1414" s="27" t="s">
        <v>75</v>
      </c>
      <c r="M1414" s="25">
        <v>4994228023650</v>
      </c>
    </row>
    <row r="1415" spans="2:13" s="20" customFormat="1" ht="21" customHeight="1">
      <c r="B1415" s="14"/>
      <c r="C1415" s="52">
        <v>6452</v>
      </c>
      <c r="D1415" s="28" t="s">
        <v>847</v>
      </c>
      <c r="E1415" s="22" t="s">
        <v>263</v>
      </c>
      <c r="F1415" s="22" t="s">
        <v>982</v>
      </c>
      <c r="G1415" s="23">
        <v>50</v>
      </c>
      <c r="H1415" s="23" t="s">
        <v>593</v>
      </c>
      <c r="I1415" s="22" t="s">
        <v>969</v>
      </c>
      <c r="J1415" s="24">
        <v>8000</v>
      </c>
      <c r="K1415" s="188" t="str">
        <f>IFERROR(VLOOKUP(一覧[[#This Row],[品番]],'202211価格改定一覧'!B:J,9,FALSE),"-")</f>
        <v>-</v>
      </c>
      <c r="L1415" s="27" t="s">
        <v>75</v>
      </c>
      <c r="M1415" s="25">
        <v>4994228023636</v>
      </c>
    </row>
    <row r="1416" spans="2:13" s="20" customFormat="1" ht="21" customHeight="1">
      <c r="B1416" s="14"/>
      <c r="C1416" s="52">
        <v>6455</v>
      </c>
      <c r="D1416" s="28" t="s">
        <v>847</v>
      </c>
      <c r="E1416" s="22" t="s">
        <v>926</v>
      </c>
      <c r="F1416" s="22" t="s">
        <v>933</v>
      </c>
      <c r="G1416" s="23"/>
      <c r="H1416" s="23"/>
      <c r="I1416" s="22" t="s">
        <v>934</v>
      </c>
      <c r="J1416" s="24">
        <v>5800</v>
      </c>
      <c r="K1416" s="188" t="str">
        <f>IFERROR(VLOOKUP(一覧[[#This Row],[品番]],'202211価格改定一覧'!B:J,9,FALSE),"-")</f>
        <v>-</v>
      </c>
      <c r="L1416" s="27" t="s">
        <v>63</v>
      </c>
      <c r="M1416" s="25">
        <v>5060242624018</v>
      </c>
    </row>
    <row r="1417" spans="2:13" s="20" customFormat="1" ht="21" customHeight="1">
      <c r="B1417" s="14"/>
      <c r="C1417" s="52">
        <v>6456</v>
      </c>
      <c r="D1417" s="28" t="s">
        <v>847</v>
      </c>
      <c r="E1417" s="22" t="s">
        <v>926</v>
      </c>
      <c r="F1417" s="22" t="s">
        <v>933</v>
      </c>
      <c r="G1417" s="23"/>
      <c r="H1417" s="23"/>
      <c r="I1417" s="22" t="s">
        <v>935</v>
      </c>
      <c r="J1417" s="24">
        <v>5800</v>
      </c>
      <c r="K1417" s="188" t="str">
        <f>IFERROR(VLOOKUP(一覧[[#This Row],[品番]],'202211価格改定一覧'!B:J,9,FALSE),"-")</f>
        <v>-</v>
      </c>
      <c r="L1417" s="27" t="s">
        <v>63</v>
      </c>
      <c r="M1417" s="25">
        <v>5060242624001</v>
      </c>
    </row>
    <row r="1418" spans="2:13" s="20" customFormat="1" ht="21" customHeight="1">
      <c r="B1418" s="14"/>
      <c r="C1418" s="52">
        <v>6457</v>
      </c>
      <c r="D1418" s="28" t="s">
        <v>847</v>
      </c>
      <c r="E1418" s="22" t="s">
        <v>926</v>
      </c>
      <c r="F1418" s="22" t="s">
        <v>933</v>
      </c>
      <c r="G1418" s="23"/>
      <c r="H1418" s="23"/>
      <c r="I1418" s="22" t="s">
        <v>936</v>
      </c>
      <c r="J1418" s="24">
        <v>5800</v>
      </c>
      <c r="K1418" s="188" t="str">
        <f>IFERROR(VLOOKUP(一覧[[#This Row],[品番]],'202211価格改定一覧'!B:J,9,FALSE),"-")</f>
        <v>-</v>
      </c>
      <c r="L1418" s="27" t="s">
        <v>63</v>
      </c>
      <c r="M1418" s="25">
        <v>5060242623998</v>
      </c>
    </row>
    <row r="1419" spans="2:13" s="20" customFormat="1" ht="21" customHeight="1">
      <c r="B1419" s="14"/>
      <c r="C1419" s="52">
        <v>6458</v>
      </c>
      <c r="D1419" s="28" t="s">
        <v>847</v>
      </c>
      <c r="E1419" s="22" t="s">
        <v>926</v>
      </c>
      <c r="F1419" s="22" t="s">
        <v>933</v>
      </c>
      <c r="G1419" s="23"/>
      <c r="H1419" s="23"/>
      <c r="I1419" s="22" t="s">
        <v>937</v>
      </c>
      <c r="J1419" s="24">
        <v>5800</v>
      </c>
      <c r="K1419" s="188" t="str">
        <f>IFERROR(VLOOKUP(一覧[[#This Row],[品番]],'202211価格改定一覧'!B:J,9,FALSE),"-")</f>
        <v>-</v>
      </c>
      <c r="L1419" s="27" t="s">
        <v>63</v>
      </c>
      <c r="M1419" s="25">
        <v>5060242623981</v>
      </c>
    </row>
    <row r="1420" spans="2:13" s="20" customFormat="1" ht="21" customHeight="1">
      <c r="B1420" s="14"/>
      <c r="C1420" s="52">
        <v>6459</v>
      </c>
      <c r="D1420" s="28" t="s">
        <v>847</v>
      </c>
      <c r="E1420" s="22" t="s">
        <v>926</v>
      </c>
      <c r="F1420" s="22" t="s">
        <v>938</v>
      </c>
      <c r="G1420" s="23">
        <v>15</v>
      </c>
      <c r="H1420" s="23" t="s">
        <v>593</v>
      </c>
      <c r="I1420" s="22" t="s">
        <v>939</v>
      </c>
      <c r="J1420" s="24">
        <v>800</v>
      </c>
      <c r="K1420" s="188" t="str">
        <f>IFERROR(VLOOKUP(一覧[[#This Row],[品番]],'202211価格改定一覧'!B:J,9,FALSE),"-")</f>
        <v>-</v>
      </c>
      <c r="L1420" s="27" t="s">
        <v>940</v>
      </c>
      <c r="M1420" s="25">
        <v>4994228028471</v>
      </c>
    </row>
    <row r="1421" spans="2:13" s="20" customFormat="1" ht="21" customHeight="1">
      <c r="B1421" s="14"/>
      <c r="C1421" s="52">
        <v>6460</v>
      </c>
      <c r="D1421" s="28" t="s">
        <v>847</v>
      </c>
      <c r="E1421" s="22" t="s">
        <v>914</v>
      </c>
      <c r="F1421" s="22" t="s">
        <v>918</v>
      </c>
      <c r="G1421" s="23">
        <v>7.5</v>
      </c>
      <c r="H1421" s="23" t="s">
        <v>589</v>
      </c>
      <c r="I1421" s="22" t="s">
        <v>919</v>
      </c>
      <c r="J1421" s="24">
        <v>1800</v>
      </c>
      <c r="K1421" s="188" t="str">
        <f>IFERROR(VLOOKUP(一覧[[#This Row],[品番]],'202211価格改定一覧'!B:J,9,FALSE),"-")</f>
        <v>-</v>
      </c>
      <c r="L1421" s="27" t="s">
        <v>75</v>
      </c>
      <c r="M1421" s="25">
        <v>5060242622526</v>
      </c>
    </row>
    <row r="1422" spans="2:13" s="20" customFormat="1" ht="21" customHeight="1">
      <c r="B1422" s="14"/>
      <c r="C1422" s="52">
        <v>6461</v>
      </c>
      <c r="D1422" s="28" t="s">
        <v>847</v>
      </c>
      <c r="E1422" s="22" t="s">
        <v>914</v>
      </c>
      <c r="F1422" s="22" t="s">
        <v>923</v>
      </c>
      <c r="G1422" s="23">
        <v>50</v>
      </c>
      <c r="H1422" s="23" t="s">
        <v>593</v>
      </c>
      <c r="I1422" s="22" t="s">
        <v>924</v>
      </c>
      <c r="J1422" s="24">
        <v>5000</v>
      </c>
      <c r="K1422" s="188" t="str">
        <f>IFERROR(VLOOKUP(一覧[[#This Row],[品番]],'202211価格改定一覧'!B:J,9,FALSE),"-")</f>
        <v>-</v>
      </c>
      <c r="L1422" s="27" t="s">
        <v>75</v>
      </c>
      <c r="M1422" s="25">
        <v>4994228024787</v>
      </c>
    </row>
    <row r="1423" spans="2:13" s="20" customFormat="1" ht="21" customHeight="1">
      <c r="B1423" s="14"/>
      <c r="C1423" s="52">
        <v>6462</v>
      </c>
      <c r="D1423" s="28" t="s">
        <v>847</v>
      </c>
      <c r="E1423" s="22" t="s">
        <v>914</v>
      </c>
      <c r="F1423" s="22" t="s">
        <v>917</v>
      </c>
      <c r="G1423" s="23">
        <v>50</v>
      </c>
      <c r="H1423" s="23" t="s">
        <v>593</v>
      </c>
      <c r="I1423" s="22" t="s">
        <v>917</v>
      </c>
      <c r="J1423" s="24">
        <v>4200</v>
      </c>
      <c r="K1423" s="188" t="str">
        <f>IFERROR(VLOOKUP(一覧[[#This Row],[品番]],'202211価格改定一覧'!B:J,9,FALSE),"-")</f>
        <v>-</v>
      </c>
      <c r="L1423" s="27" t="s">
        <v>75</v>
      </c>
      <c r="M1423" s="25">
        <v>4994228024770</v>
      </c>
    </row>
    <row r="1424" spans="2:13" s="20" customFormat="1" ht="21" customHeight="1">
      <c r="B1424" s="14"/>
      <c r="C1424" s="52">
        <v>6464</v>
      </c>
      <c r="D1424" s="28" t="s">
        <v>847</v>
      </c>
      <c r="E1424" s="22" t="s">
        <v>926</v>
      </c>
      <c r="F1424" s="22" t="s">
        <v>938</v>
      </c>
      <c r="G1424" s="23">
        <v>75</v>
      </c>
      <c r="H1424" s="23" t="s">
        <v>593</v>
      </c>
      <c r="I1424" s="22" t="s">
        <v>941</v>
      </c>
      <c r="J1424" s="24">
        <v>2600</v>
      </c>
      <c r="K1424" s="188" t="str">
        <f>IFERROR(VLOOKUP(一覧[[#This Row],[品番]],'202211価格改定一覧'!B:J,9,FALSE),"-")</f>
        <v>-</v>
      </c>
      <c r="L1424" s="27" t="s">
        <v>940</v>
      </c>
      <c r="M1424" s="25">
        <v>4994228024817</v>
      </c>
    </row>
    <row r="1425" spans="2:13" s="20" customFormat="1" ht="21" customHeight="1">
      <c r="B1425" s="14"/>
      <c r="C1425" s="52">
        <v>6466</v>
      </c>
      <c r="D1425" s="28" t="s">
        <v>847</v>
      </c>
      <c r="E1425" s="22" t="s">
        <v>914</v>
      </c>
      <c r="F1425" s="22" t="s">
        <v>918</v>
      </c>
      <c r="G1425" s="23">
        <v>15</v>
      </c>
      <c r="H1425" s="23" t="s">
        <v>589</v>
      </c>
      <c r="I1425" s="22" t="s">
        <v>921</v>
      </c>
      <c r="J1425" s="24">
        <v>1800</v>
      </c>
      <c r="K1425" s="188" t="str">
        <f>IFERROR(VLOOKUP(一覧[[#This Row],[品番]],'202211価格改定一覧'!B:J,9,FALSE),"-")</f>
        <v>-</v>
      </c>
      <c r="L1425" s="27" t="s">
        <v>75</v>
      </c>
      <c r="M1425" s="25">
        <v>4994228027412</v>
      </c>
    </row>
    <row r="1426" spans="2:13" s="20" customFormat="1" ht="21" customHeight="1">
      <c r="B1426" s="14"/>
      <c r="C1426" s="52">
        <v>6467</v>
      </c>
      <c r="D1426" s="28" t="s">
        <v>847</v>
      </c>
      <c r="E1426" s="22" t="s">
        <v>857</v>
      </c>
      <c r="F1426" s="22" t="s">
        <v>867</v>
      </c>
      <c r="G1426" s="23">
        <v>30</v>
      </c>
      <c r="H1426" s="23" t="s">
        <v>593</v>
      </c>
      <c r="I1426" s="22" t="s">
        <v>867</v>
      </c>
      <c r="J1426" s="24">
        <v>7000</v>
      </c>
      <c r="K1426" s="188" t="str">
        <f>IFERROR(VLOOKUP(一覧[[#This Row],[品番]],'202211価格改定一覧'!B:J,9,FALSE),"-")</f>
        <v>-</v>
      </c>
      <c r="L1426" s="27" t="s">
        <v>75</v>
      </c>
      <c r="M1426" s="25">
        <v>4994228027429</v>
      </c>
    </row>
    <row r="1427" spans="2:13" s="20" customFormat="1" ht="21" customHeight="1">
      <c r="B1427" s="14"/>
      <c r="C1427" s="52">
        <v>6468</v>
      </c>
      <c r="D1427" s="28" t="s">
        <v>847</v>
      </c>
      <c r="E1427" s="22" t="s">
        <v>857</v>
      </c>
      <c r="F1427" s="22" t="s">
        <v>875</v>
      </c>
      <c r="G1427" s="23">
        <v>15</v>
      </c>
      <c r="H1427" s="23" t="s">
        <v>593</v>
      </c>
      <c r="I1427" s="22" t="s">
        <v>875</v>
      </c>
      <c r="J1427" s="24">
        <v>3980</v>
      </c>
      <c r="K1427" s="188" t="str">
        <f>IFERROR(VLOOKUP(一覧[[#This Row],[品番]],'202211価格改定一覧'!B:J,9,FALSE),"-")</f>
        <v>-</v>
      </c>
      <c r="L1427" s="27" t="s">
        <v>75</v>
      </c>
      <c r="M1427" s="25">
        <v>4994228027771</v>
      </c>
    </row>
    <row r="1428" spans="2:13" s="20" customFormat="1" ht="21" customHeight="1">
      <c r="B1428" s="14"/>
      <c r="C1428" s="52">
        <v>6469</v>
      </c>
      <c r="D1428" s="28" t="s">
        <v>847</v>
      </c>
      <c r="E1428" s="22" t="s">
        <v>926</v>
      </c>
      <c r="F1428" s="22" t="s">
        <v>942</v>
      </c>
      <c r="G1428" s="23"/>
      <c r="H1428" s="23"/>
      <c r="I1428" s="22"/>
      <c r="J1428" s="24">
        <v>1480</v>
      </c>
      <c r="K1428" s="188" t="str">
        <f>IFERROR(VLOOKUP(一覧[[#This Row],[品番]],'202211価格改定一覧'!B:J,9,FALSE),"-")</f>
        <v>-</v>
      </c>
      <c r="L1428" s="27" t="s">
        <v>75</v>
      </c>
      <c r="M1428" s="25">
        <v>4994228027788</v>
      </c>
    </row>
    <row r="1429" spans="2:13" s="20" customFormat="1" ht="21" customHeight="1">
      <c r="B1429" s="14" t="s">
        <v>2340</v>
      </c>
      <c r="C1429" s="52">
        <v>6470</v>
      </c>
      <c r="D1429" s="28" t="s">
        <v>847</v>
      </c>
      <c r="E1429" s="22" t="s">
        <v>879</v>
      </c>
      <c r="F1429" s="22" t="s">
        <v>880</v>
      </c>
      <c r="G1429" s="23">
        <v>150</v>
      </c>
      <c r="H1429" s="23" t="s">
        <v>593</v>
      </c>
      <c r="I1429" s="22" t="s">
        <v>881</v>
      </c>
      <c r="J1429" s="24">
        <v>8000</v>
      </c>
      <c r="K1429" s="188" t="str">
        <f>IFERROR(VLOOKUP(一覧[[#This Row],[品番]],'202211価格改定一覧'!B:J,9,FALSE),"-")</f>
        <v>-</v>
      </c>
      <c r="L1429" s="27" t="s">
        <v>75</v>
      </c>
      <c r="M1429" s="25">
        <v>4994228023568</v>
      </c>
    </row>
    <row r="1430" spans="2:13" s="20" customFormat="1" ht="21" customHeight="1">
      <c r="B1430" s="14" t="s">
        <v>2338</v>
      </c>
      <c r="C1430" s="52">
        <v>6471</v>
      </c>
      <c r="D1430" s="28" t="s">
        <v>847</v>
      </c>
      <c r="E1430" s="22" t="s">
        <v>876</v>
      </c>
      <c r="F1430" s="22" t="s">
        <v>880</v>
      </c>
      <c r="G1430" s="23">
        <v>150</v>
      </c>
      <c r="H1430" s="23" t="s">
        <v>593</v>
      </c>
      <c r="I1430" s="22" t="s">
        <v>882</v>
      </c>
      <c r="J1430" s="24">
        <v>8000</v>
      </c>
      <c r="K1430" s="188" t="str">
        <f>IFERROR(VLOOKUP(一覧[[#This Row],[品番]],'202211価格改定一覧'!B:J,9,FALSE),"-")</f>
        <v>-</v>
      </c>
      <c r="L1430" s="27" t="s">
        <v>75</v>
      </c>
      <c r="M1430" s="25">
        <v>4994228023575</v>
      </c>
    </row>
    <row r="1431" spans="2:13" s="20" customFormat="1" ht="21" customHeight="1">
      <c r="B1431" s="14" t="s">
        <v>2339</v>
      </c>
      <c r="C1431" s="52">
        <v>6472</v>
      </c>
      <c r="D1431" s="28" t="s">
        <v>847</v>
      </c>
      <c r="E1431" s="22" t="s">
        <v>876</v>
      </c>
      <c r="F1431" s="22" t="s">
        <v>880</v>
      </c>
      <c r="G1431" s="23">
        <v>150</v>
      </c>
      <c r="H1431" s="23" t="s">
        <v>593</v>
      </c>
      <c r="I1431" s="22" t="s">
        <v>883</v>
      </c>
      <c r="J1431" s="24">
        <v>8000</v>
      </c>
      <c r="K1431" s="188" t="str">
        <f>IFERROR(VLOOKUP(一覧[[#This Row],[品番]],'202211価格改定一覧'!B:J,9,FALSE),"-")</f>
        <v>-</v>
      </c>
      <c r="L1431" s="27" t="s">
        <v>75</v>
      </c>
      <c r="M1431" s="25">
        <v>4994228023582</v>
      </c>
    </row>
    <row r="1432" spans="2:13" s="20" customFormat="1" ht="21" customHeight="1">
      <c r="B1432" s="14" t="s">
        <v>2338</v>
      </c>
      <c r="C1432" s="52">
        <v>6473</v>
      </c>
      <c r="D1432" s="28" t="s">
        <v>847</v>
      </c>
      <c r="E1432" s="22" t="s">
        <v>876</v>
      </c>
      <c r="F1432" s="22" t="s">
        <v>880</v>
      </c>
      <c r="G1432" s="23">
        <v>150</v>
      </c>
      <c r="H1432" s="23" t="s">
        <v>593</v>
      </c>
      <c r="I1432" s="22" t="s">
        <v>884</v>
      </c>
      <c r="J1432" s="24">
        <v>8000</v>
      </c>
      <c r="K1432" s="188" t="str">
        <f>IFERROR(VLOOKUP(一覧[[#This Row],[品番]],'202211価格改定一覧'!B:J,9,FALSE),"-")</f>
        <v>-</v>
      </c>
      <c r="L1432" s="27" t="s">
        <v>75</v>
      </c>
      <c r="M1432" s="25">
        <v>4994228023599</v>
      </c>
    </row>
    <row r="1433" spans="2:13" s="20" customFormat="1" ht="21" customHeight="1">
      <c r="B1433" s="14"/>
      <c r="C1433" s="52">
        <v>6474</v>
      </c>
      <c r="D1433" s="28" t="s">
        <v>847</v>
      </c>
      <c r="E1433" s="22" t="s">
        <v>914</v>
      </c>
      <c r="F1433" s="22" t="s">
        <v>925</v>
      </c>
      <c r="G1433" s="23">
        <v>50</v>
      </c>
      <c r="H1433" s="23" t="s">
        <v>593</v>
      </c>
      <c r="I1433" s="22" t="s">
        <v>666</v>
      </c>
      <c r="J1433" s="24">
        <v>5800</v>
      </c>
      <c r="K1433" s="188" t="str">
        <f>IFERROR(VLOOKUP(一覧[[#This Row],[品番]],'202211価格改定一覧'!B:J,9,FALSE),"-")</f>
        <v>-</v>
      </c>
      <c r="L1433" s="27" t="s">
        <v>75</v>
      </c>
      <c r="M1433" s="25">
        <v>4994228028938</v>
      </c>
    </row>
    <row r="1434" spans="2:13" s="20" customFormat="1" ht="21" customHeight="1">
      <c r="B1434" s="14"/>
      <c r="C1434" s="52">
        <v>6475</v>
      </c>
      <c r="D1434" s="28" t="s">
        <v>847</v>
      </c>
      <c r="E1434" s="22" t="s">
        <v>914</v>
      </c>
      <c r="F1434" s="22" t="s">
        <v>172</v>
      </c>
      <c r="G1434" s="23">
        <v>200</v>
      </c>
      <c r="H1434" s="23" t="s">
        <v>593</v>
      </c>
      <c r="I1434" s="22" t="s">
        <v>922</v>
      </c>
      <c r="J1434" s="24">
        <v>6800</v>
      </c>
      <c r="K1434" s="188" t="str">
        <f>IFERROR(VLOOKUP(一覧[[#This Row],[品番]],'202211価格改定一覧'!B:J,9,FALSE),"-")</f>
        <v>-</v>
      </c>
      <c r="L1434" s="27" t="s">
        <v>75</v>
      </c>
      <c r="M1434" s="25">
        <v>4994228027498</v>
      </c>
    </row>
    <row r="1435" spans="2:13" s="20" customFormat="1" ht="21" customHeight="1">
      <c r="B1435" s="14"/>
      <c r="C1435" s="52">
        <v>6476</v>
      </c>
      <c r="D1435" s="28" t="s">
        <v>847</v>
      </c>
      <c r="E1435" s="22" t="s">
        <v>914</v>
      </c>
      <c r="F1435" s="22" t="s">
        <v>172</v>
      </c>
      <c r="G1435" s="23">
        <v>200</v>
      </c>
      <c r="H1435" s="23" t="s">
        <v>593</v>
      </c>
      <c r="I1435" s="22" t="s">
        <v>404</v>
      </c>
      <c r="J1435" s="24">
        <v>6800</v>
      </c>
      <c r="K1435" s="188" t="str">
        <f>IFERROR(VLOOKUP(一覧[[#This Row],[品番]],'202211価格改定一覧'!B:J,9,FALSE),"-")</f>
        <v>-</v>
      </c>
      <c r="L1435" s="27" t="s">
        <v>75</v>
      </c>
      <c r="M1435" s="25">
        <v>4994228027504</v>
      </c>
    </row>
    <row r="1436" spans="2:13" s="20" customFormat="1" ht="21" customHeight="1">
      <c r="B1436" s="14"/>
      <c r="C1436" s="52">
        <v>6477</v>
      </c>
      <c r="D1436" s="28" t="s">
        <v>847</v>
      </c>
      <c r="E1436" s="22" t="s">
        <v>914</v>
      </c>
      <c r="F1436" s="22" t="s">
        <v>224</v>
      </c>
      <c r="G1436" s="23">
        <v>50</v>
      </c>
      <c r="H1436" s="23" t="s">
        <v>593</v>
      </c>
      <c r="I1436" s="22" t="s">
        <v>916</v>
      </c>
      <c r="J1436" s="94">
        <v>3600</v>
      </c>
      <c r="K1436" s="188" t="str">
        <f>IFERROR(VLOOKUP(一覧[[#This Row],[品番]],'202211価格改定一覧'!B:J,9,FALSE),"-")</f>
        <v>-</v>
      </c>
      <c r="L1436" s="27" t="s">
        <v>75</v>
      </c>
      <c r="M1436" s="25">
        <v>5060242623752</v>
      </c>
    </row>
    <row r="1437" spans="2:13" s="20" customFormat="1" ht="21" customHeight="1">
      <c r="B1437" s="14"/>
      <c r="C1437" s="52">
        <v>6478</v>
      </c>
      <c r="D1437" s="28" t="s">
        <v>847</v>
      </c>
      <c r="E1437" s="22" t="s">
        <v>914</v>
      </c>
      <c r="F1437" s="22" t="s">
        <v>915</v>
      </c>
      <c r="G1437" s="23">
        <v>100</v>
      </c>
      <c r="H1437" s="23" t="s">
        <v>593</v>
      </c>
      <c r="I1437" s="22" t="s">
        <v>916</v>
      </c>
      <c r="J1437" s="24">
        <v>7980</v>
      </c>
      <c r="K1437" s="188" t="str">
        <f>IFERROR(VLOOKUP(一覧[[#This Row],[品番]],'202211価格改定一覧'!B:J,9,FALSE),"-")</f>
        <v>-</v>
      </c>
      <c r="L1437" s="27" t="s">
        <v>75</v>
      </c>
      <c r="M1437" s="25">
        <v>5060242622458</v>
      </c>
    </row>
    <row r="1438" spans="2:13" s="20" customFormat="1" ht="21" customHeight="1">
      <c r="B1438" s="14" t="s">
        <v>2338</v>
      </c>
      <c r="C1438" s="52">
        <v>6480</v>
      </c>
      <c r="D1438" s="28" t="s">
        <v>847</v>
      </c>
      <c r="E1438" s="22" t="s">
        <v>876</v>
      </c>
      <c r="F1438" s="22" t="s">
        <v>877</v>
      </c>
      <c r="G1438" s="23">
        <v>150</v>
      </c>
      <c r="H1438" s="23" t="s">
        <v>593</v>
      </c>
      <c r="I1438" s="22" t="s">
        <v>404</v>
      </c>
      <c r="J1438" s="24">
        <v>8000</v>
      </c>
      <c r="K1438" s="188" t="str">
        <f>IFERROR(VLOOKUP(一覧[[#This Row],[品番]],'202211価格改定一覧'!B:J,9,FALSE),"-")</f>
        <v>-</v>
      </c>
      <c r="L1438" s="27" t="s">
        <v>75</v>
      </c>
      <c r="M1438" s="25">
        <v>4994228023551</v>
      </c>
    </row>
    <row r="1439" spans="2:13" s="20" customFormat="1" ht="21" customHeight="1">
      <c r="B1439" s="14" t="s">
        <v>2339</v>
      </c>
      <c r="C1439" s="52">
        <v>6481</v>
      </c>
      <c r="D1439" s="28" t="s">
        <v>847</v>
      </c>
      <c r="E1439" s="22" t="s">
        <v>878</v>
      </c>
      <c r="F1439" s="22" t="s">
        <v>877</v>
      </c>
      <c r="G1439" s="23">
        <v>150</v>
      </c>
      <c r="H1439" s="23" t="s">
        <v>593</v>
      </c>
      <c r="I1439" s="22" t="s">
        <v>410</v>
      </c>
      <c r="J1439" s="24">
        <v>8000</v>
      </c>
      <c r="K1439" s="188" t="str">
        <f>IFERROR(VLOOKUP(一覧[[#This Row],[品番]],'202211価格改定一覧'!B:J,9,FALSE),"-")</f>
        <v>-</v>
      </c>
      <c r="L1439" s="27" t="s">
        <v>75</v>
      </c>
      <c r="M1439" s="25">
        <v>4994228023544</v>
      </c>
    </row>
    <row r="1440" spans="2:13" s="20" customFormat="1" ht="21" customHeight="1">
      <c r="B1440" s="14"/>
      <c r="C1440" s="52">
        <v>6482</v>
      </c>
      <c r="D1440" s="28" t="s">
        <v>847</v>
      </c>
      <c r="E1440" s="22" t="s">
        <v>857</v>
      </c>
      <c r="F1440" s="22" t="s">
        <v>860</v>
      </c>
      <c r="G1440" s="23">
        <v>75</v>
      </c>
      <c r="H1440" s="23" t="s">
        <v>589</v>
      </c>
      <c r="I1440" s="22" t="s">
        <v>861</v>
      </c>
      <c r="J1440" s="24">
        <v>3800</v>
      </c>
      <c r="K1440" s="188" t="str">
        <f>IFERROR(VLOOKUP(一覧[[#This Row],[品番]],'202211価格改定一覧'!B:J,9,FALSE),"-")</f>
        <v>-</v>
      </c>
      <c r="L1440" s="27" t="s">
        <v>75</v>
      </c>
      <c r="M1440" s="25">
        <v>4994228027986</v>
      </c>
    </row>
    <row r="1441" spans="2:13" s="20" customFormat="1" ht="21" customHeight="1">
      <c r="B1441" s="14"/>
      <c r="C1441" s="52">
        <v>6483</v>
      </c>
      <c r="D1441" s="28" t="s">
        <v>847</v>
      </c>
      <c r="E1441" s="22" t="s">
        <v>857</v>
      </c>
      <c r="F1441" s="22" t="s">
        <v>860</v>
      </c>
      <c r="G1441" s="23">
        <v>75</v>
      </c>
      <c r="H1441" s="23" t="s">
        <v>589</v>
      </c>
      <c r="I1441" s="22" t="s">
        <v>862</v>
      </c>
      <c r="J1441" s="24">
        <v>3800</v>
      </c>
      <c r="K1441" s="188" t="str">
        <f>IFERROR(VLOOKUP(一覧[[#This Row],[品番]],'202211価格改定一覧'!B:J,9,FALSE),"-")</f>
        <v>-</v>
      </c>
      <c r="L1441" s="27" t="s">
        <v>75</v>
      </c>
      <c r="M1441" s="25">
        <v>4994228027993</v>
      </c>
    </row>
    <row r="1442" spans="2:13" s="20" customFormat="1" ht="21" customHeight="1">
      <c r="B1442" s="14"/>
      <c r="C1442" s="52">
        <v>6484</v>
      </c>
      <c r="D1442" s="28" t="s">
        <v>847</v>
      </c>
      <c r="E1442" s="22" t="s">
        <v>857</v>
      </c>
      <c r="F1442" s="22" t="s">
        <v>863</v>
      </c>
      <c r="G1442" s="23">
        <v>75</v>
      </c>
      <c r="H1442" s="23" t="s">
        <v>589</v>
      </c>
      <c r="I1442" s="22" t="s">
        <v>864</v>
      </c>
      <c r="J1442" s="24">
        <v>3800</v>
      </c>
      <c r="K1442" s="188" t="str">
        <f>IFERROR(VLOOKUP(一覧[[#This Row],[品番]],'202211価格改定一覧'!B:J,9,FALSE),"-")</f>
        <v>-</v>
      </c>
      <c r="L1442" s="27" t="s">
        <v>75</v>
      </c>
      <c r="M1442" s="25">
        <v>4994228027979</v>
      </c>
    </row>
    <row r="1443" spans="2:13" s="20" customFormat="1" ht="21" customHeight="1">
      <c r="B1443" s="14"/>
      <c r="C1443" s="52">
        <v>6485</v>
      </c>
      <c r="D1443" s="28" t="s">
        <v>847</v>
      </c>
      <c r="E1443" s="22" t="s">
        <v>857</v>
      </c>
      <c r="F1443" s="22" t="s">
        <v>863</v>
      </c>
      <c r="G1443" s="23">
        <v>15</v>
      </c>
      <c r="H1443" s="23" t="s">
        <v>589</v>
      </c>
      <c r="I1443" s="22" t="s">
        <v>865</v>
      </c>
      <c r="J1443" s="24">
        <v>1200</v>
      </c>
      <c r="K1443" s="188" t="str">
        <f>IFERROR(VLOOKUP(一覧[[#This Row],[品番]],'202211価格改定一覧'!B:J,9,FALSE),"-")</f>
        <v>-</v>
      </c>
      <c r="L1443" s="27" t="s">
        <v>75</v>
      </c>
      <c r="M1443" s="25">
        <v>4994228028006</v>
      </c>
    </row>
    <row r="1444" spans="2:13" s="20" customFormat="1" ht="21" customHeight="1">
      <c r="B1444" s="14"/>
      <c r="C1444" s="52">
        <v>6486</v>
      </c>
      <c r="D1444" s="28" t="s">
        <v>847</v>
      </c>
      <c r="E1444" s="22" t="s">
        <v>857</v>
      </c>
      <c r="F1444" s="22" t="s">
        <v>860</v>
      </c>
      <c r="G1444" s="23">
        <v>15</v>
      </c>
      <c r="H1444" s="23" t="s">
        <v>589</v>
      </c>
      <c r="I1444" s="22" t="s">
        <v>866</v>
      </c>
      <c r="J1444" s="24">
        <v>1200</v>
      </c>
      <c r="K1444" s="188" t="str">
        <f>IFERROR(VLOOKUP(一覧[[#This Row],[品番]],'202211価格改定一覧'!B:J,9,FALSE),"-")</f>
        <v>-</v>
      </c>
      <c r="L1444" s="27" t="s">
        <v>75</v>
      </c>
      <c r="M1444" s="25">
        <v>4994228028013</v>
      </c>
    </row>
    <row r="1445" spans="2:13" s="20" customFormat="1" ht="21" customHeight="1">
      <c r="B1445" s="14"/>
      <c r="C1445" s="52">
        <v>6490</v>
      </c>
      <c r="D1445" s="28" t="s">
        <v>847</v>
      </c>
      <c r="E1445" s="22" t="s">
        <v>876</v>
      </c>
      <c r="F1445" s="22" t="s">
        <v>626</v>
      </c>
      <c r="G1445" s="23">
        <v>400</v>
      </c>
      <c r="H1445" s="23" t="s">
        <v>589</v>
      </c>
      <c r="I1445" s="22" t="s">
        <v>853</v>
      </c>
      <c r="J1445" s="24">
        <v>17000</v>
      </c>
      <c r="K1445" s="188" t="str">
        <f>IFERROR(VLOOKUP(一覧[[#This Row],[品番]],'202211価格改定一覧'!B:J,9,FALSE),"-")</f>
        <v>-</v>
      </c>
      <c r="L1445" s="27" t="s">
        <v>75</v>
      </c>
      <c r="M1445" s="25">
        <v>4994228024794</v>
      </c>
    </row>
    <row r="1446" spans="2:13" s="20" customFormat="1" ht="21" customHeight="1">
      <c r="B1446" s="14"/>
      <c r="C1446" s="52">
        <v>6491</v>
      </c>
      <c r="D1446" s="28" t="s">
        <v>847</v>
      </c>
      <c r="E1446" s="22" t="s">
        <v>879</v>
      </c>
      <c r="F1446" s="22" t="s">
        <v>626</v>
      </c>
      <c r="G1446" s="23">
        <v>400</v>
      </c>
      <c r="H1446" s="23" t="s">
        <v>589</v>
      </c>
      <c r="I1446" s="22" t="s">
        <v>404</v>
      </c>
      <c r="J1446" s="24">
        <v>17000</v>
      </c>
      <c r="K1446" s="188" t="str">
        <f>IFERROR(VLOOKUP(一覧[[#This Row],[品番]],'202211価格改定一覧'!B:J,9,FALSE),"-")</f>
        <v>-</v>
      </c>
      <c r="L1446" s="27" t="s">
        <v>75</v>
      </c>
      <c r="M1446" s="25">
        <v>4994228024800</v>
      </c>
    </row>
    <row r="1447" spans="2:13" s="20" customFormat="1" ht="21" customHeight="1">
      <c r="B1447" s="14"/>
      <c r="C1447" s="52">
        <v>6495</v>
      </c>
      <c r="D1447" s="28" t="s">
        <v>847</v>
      </c>
      <c r="E1447" s="22" t="s">
        <v>878</v>
      </c>
      <c r="F1447" s="22" t="s">
        <v>885</v>
      </c>
      <c r="G1447" s="23">
        <v>50</v>
      </c>
      <c r="H1447" s="23" t="s">
        <v>593</v>
      </c>
      <c r="I1447" s="22" t="s">
        <v>739</v>
      </c>
      <c r="J1447" s="24">
        <v>3000</v>
      </c>
      <c r="K1447" s="188" t="str">
        <f>IFERROR(VLOOKUP(一覧[[#This Row],[品番]],'202211価格改定一覧'!B:J,9,FALSE),"-")</f>
        <v>-</v>
      </c>
      <c r="L1447" s="27" t="s">
        <v>75</v>
      </c>
      <c r="M1447" s="25">
        <v>4994228027436</v>
      </c>
    </row>
    <row r="1448" spans="2:13" s="20" customFormat="1" ht="21" customHeight="1">
      <c r="B1448" s="14"/>
      <c r="C1448" s="52">
        <v>6496</v>
      </c>
      <c r="D1448" s="28" t="s">
        <v>847</v>
      </c>
      <c r="E1448" s="22" t="s">
        <v>876</v>
      </c>
      <c r="F1448" s="22" t="s">
        <v>885</v>
      </c>
      <c r="G1448" s="23">
        <v>50</v>
      </c>
      <c r="H1448" s="23" t="s">
        <v>593</v>
      </c>
      <c r="I1448" s="22" t="s">
        <v>887</v>
      </c>
      <c r="J1448" s="24">
        <v>3000</v>
      </c>
      <c r="K1448" s="188" t="str">
        <f>IFERROR(VLOOKUP(一覧[[#This Row],[品番]],'202211価格改定一覧'!B:J,9,FALSE),"-")</f>
        <v>-</v>
      </c>
      <c r="L1448" s="27" t="s">
        <v>75</v>
      </c>
      <c r="M1448" s="25">
        <v>4994228027443</v>
      </c>
    </row>
    <row r="1449" spans="2:13" s="20" customFormat="1" ht="21" customHeight="1">
      <c r="B1449" s="14"/>
      <c r="C1449" s="52">
        <v>6497</v>
      </c>
      <c r="D1449" s="28" t="s">
        <v>847</v>
      </c>
      <c r="E1449" s="22" t="s">
        <v>876</v>
      </c>
      <c r="F1449" s="22" t="s">
        <v>885</v>
      </c>
      <c r="G1449" s="23">
        <v>50</v>
      </c>
      <c r="H1449" s="23" t="s">
        <v>593</v>
      </c>
      <c r="I1449" s="22" t="s">
        <v>853</v>
      </c>
      <c r="J1449" s="24">
        <v>3000</v>
      </c>
      <c r="K1449" s="188" t="str">
        <f>IFERROR(VLOOKUP(一覧[[#This Row],[品番]],'202211価格改定一覧'!B:J,9,FALSE),"-")</f>
        <v>-</v>
      </c>
      <c r="L1449" s="27" t="s">
        <v>75</v>
      </c>
      <c r="M1449" s="25">
        <v>4994228027450</v>
      </c>
    </row>
    <row r="1450" spans="2:13" s="20" customFormat="1" ht="21" customHeight="1">
      <c r="B1450" s="14"/>
      <c r="C1450" s="52">
        <v>6498</v>
      </c>
      <c r="D1450" s="28" t="s">
        <v>847</v>
      </c>
      <c r="E1450" s="22" t="s">
        <v>876</v>
      </c>
      <c r="F1450" s="22" t="s">
        <v>885</v>
      </c>
      <c r="G1450" s="23">
        <v>50</v>
      </c>
      <c r="H1450" s="23" t="s">
        <v>593</v>
      </c>
      <c r="I1450" s="22" t="s">
        <v>888</v>
      </c>
      <c r="J1450" s="24">
        <v>3000</v>
      </c>
      <c r="K1450" s="188" t="str">
        <f>IFERROR(VLOOKUP(一覧[[#This Row],[品番]],'202211価格改定一覧'!B:J,9,FALSE),"-")</f>
        <v>-</v>
      </c>
      <c r="L1450" s="27" t="s">
        <v>75</v>
      </c>
      <c r="M1450" s="25">
        <v>4994228027467</v>
      </c>
    </row>
    <row r="1451" spans="2:13" s="20" customFormat="1" ht="21" customHeight="1">
      <c r="B1451" s="14"/>
      <c r="C1451" s="52">
        <v>6499</v>
      </c>
      <c r="D1451" s="28" t="s">
        <v>847</v>
      </c>
      <c r="E1451" s="22" t="s">
        <v>876</v>
      </c>
      <c r="F1451" s="22" t="s">
        <v>885</v>
      </c>
      <c r="G1451" s="23">
        <v>50</v>
      </c>
      <c r="H1451" s="23" t="s">
        <v>593</v>
      </c>
      <c r="I1451" s="22" t="s">
        <v>856</v>
      </c>
      <c r="J1451" s="24">
        <v>3000</v>
      </c>
      <c r="K1451" s="188" t="str">
        <f>IFERROR(VLOOKUP(一覧[[#This Row],[品番]],'202211価格改定一覧'!B:J,9,FALSE),"-")</f>
        <v>-</v>
      </c>
      <c r="L1451" s="27" t="s">
        <v>75</v>
      </c>
      <c r="M1451" s="25">
        <v>4994228027474</v>
      </c>
    </row>
    <row r="1452" spans="2:13" s="20" customFormat="1" ht="21" customHeight="1">
      <c r="B1452" s="14"/>
      <c r="C1452" s="52">
        <v>6504</v>
      </c>
      <c r="D1452" s="28" t="s">
        <v>847</v>
      </c>
      <c r="E1452" s="22" t="s">
        <v>876</v>
      </c>
      <c r="F1452" s="22" t="s">
        <v>904</v>
      </c>
      <c r="G1452" s="23">
        <v>100</v>
      </c>
      <c r="H1452" s="23" t="s">
        <v>593</v>
      </c>
      <c r="I1452" s="22" t="s">
        <v>905</v>
      </c>
      <c r="J1452" s="24">
        <v>2980</v>
      </c>
      <c r="K1452" s="188" t="str">
        <f>IFERROR(VLOOKUP(一覧[[#This Row],[品番]],'202211価格改定一覧'!B:J,9,FALSE),"-")</f>
        <v>-</v>
      </c>
      <c r="L1452" s="27" t="s">
        <v>75</v>
      </c>
      <c r="M1452" s="25">
        <v>5060242623851</v>
      </c>
    </row>
    <row r="1453" spans="2:13" s="20" customFormat="1" ht="21" customHeight="1">
      <c r="B1453" s="14"/>
      <c r="C1453" s="52">
        <v>6505</v>
      </c>
      <c r="D1453" s="28" t="s">
        <v>847</v>
      </c>
      <c r="E1453" s="22" t="s">
        <v>876</v>
      </c>
      <c r="F1453" s="22" t="s">
        <v>906</v>
      </c>
      <c r="G1453" s="23">
        <v>250</v>
      </c>
      <c r="H1453" s="23" t="s">
        <v>593</v>
      </c>
      <c r="I1453" s="22" t="s">
        <v>907</v>
      </c>
      <c r="J1453" s="24">
        <v>4980</v>
      </c>
      <c r="K1453" s="188" t="str">
        <f>IFERROR(VLOOKUP(一覧[[#This Row],[品番]],'202211価格改定一覧'!B:J,9,FALSE),"-")</f>
        <v>-</v>
      </c>
      <c r="L1453" s="27" t="s">
        <v>75</v>
      </c>
      <c r="M1453" s="25">
        <v>5060242623868</v>
      </c>
    </row>
    <row r="1454" spans="2:13" s="20" customFormat="1" ht="21" customHeight="1">
      <c r="B1454" s="14"/>
      <c r="C1454" s="52">
        <v>6506</v>
      </c>
      <c r="D1454" s="28" t="s">
        <v>847</v>
      </c>
      <c r="E1454" s="22" t="s">
        <v>908</v>
      </c>
      <c r="F1454" s="22" t="s">
        <v>906</v>
      </c>
      <c r="G1454" s="23">
        <v>100</v>
      </c>
      <c r="H1454" s="23" t="s">
        <v>593</v>
      </c>
      <c r="I1454" s="22" t="s">
        <v>901</v>
      </c>
      <c r="J1454" s="24">
        <v>2980</v>
      </c>
      <c r="K1454" s="188" t="str">
        <f>IFERROR(VLOOKUP(一覧[[#This Row],[品番]],'202211価格改定一覧'!B:J,9,FALSE),"-")</f>
        <v>-</v>
      </c>
      <c r="L1454" s="27" t="s">
        <v>75</v>
      </c>
      <c r="M1454" s="25">
        <v>5060242623790</v>
      </c>
    </row>
    <row r="1455" spans="2:13" s="20" customFormat="1" ht="21" customHeight="1">
      <c r="B1455" s="14"/>
      <c r="C1455" s="52">
        <v>6507</v>
      </c>
      <c r="D1455" s="28" t="s">
        <v>847</v>
      </c>
      <c r="E1455" s="22" t="s">
        <v>879</v>
      </c>
      <c r="F1455" s="22" t="s">
        <v>906</v>
      </c>
      <c r="G1455" s="23">
        <v>250</v>
      </c>
      <c r="H1455" s="23" t="s">
        <v>593</v>
      </c>
      <c r="I1455" s="22" t="s">
        <v>903</v>
      </c>
      <c r="J1455" s="24">
        <v>4980</v>
      </c>
      <c r="K1455" s="188" t="str">
        <f>IFERROR(VLOOKUP(一覧[[#This Row],[品番]],'202211価格改定一覧'!B:J,9,FALSE),"-")</f>
        <v>-</v>
      </c>
      <c r="L1455" s="27" t="s">
        <v>75</v>
      </c>
      <c r="M1455" s="25">
        <v>5060242623806</v>
      </c>
    </row>
    <row r="1456" spans="2:13" s="20" customFormat="1" ht="21" customHeight="1">
      <c r="B1456" s="14"/>
      <c r="C1456" s="52">
        <v>6514</v>
      </c>
      <c r="D1456" s="28" t="s">
        <v>847</v>
      </c>
      <c r="E1456" s="22" t="s">
        <v>879</v>
      </c>
      <c r="F1456" s="22" t="s">
        <v>897</v>
      </c>
      <c r="G1456" s="23">
        <v>100</v>
      </c>
      <c r="H1456" s="23" t="s">
        <v>593</v>
      </c>
      <c r="I1456" s="22" t="s">
        <v>898</v>
      </c>
      <c r="J1456" s="24">
        <v>2980</v>
      </c>
      <c r="K1456" s="188" t="str">
        <f>IFERROR(VLOOKUP(一覧[[#This Row],[品番]],'202211価格改定一覧'!B:J,9,FALSE),"-")</f>
        <v>-</v>
      </c>
      <c r="L1456" s="27" t="s">
        <v>75</v>
      </c>
      <c r="M1456" s="25">
        <v>5060242623882</v>
      </c>
    </row>
    <row r="1457" spans="2:13" s="20" customFormat="1" ht="21" customHeight="1">
      <c r="B1457" s="14"/>
      <c r="C1457" s="52">
        <v>6515</v>
      </c>
      <c r="D1457" s="28" t="s">
        <v>847</v>
      </c>
      <c r="E1457" s="22" t="s">
        <v>879</v>
      </c>
      <c r="F1457" s="22" t="s">
        <v>897</v>
      </c>
      <c r="G1457" s="23">
        <v>250</v>
      </c>
      <c r="H1457" s="23" t="s">
        <v>593</v>
      </c>
      <c r="I1457" s="22" t="s">
        <v>900</v>
      </c>
      <c r="J1457" s="24">
        <v>4980</v>
      </c>
      <c r="K1457" s="188" t="str">
        <f>IFERROR(VLOOKUP(一覧[[#This Row],[品番]],'202211価格改定一覧'!B:J,9,FALSE),"-")</f>
        <v>-</v>
      </c>
      <c r="L1457" s="27" t="s">
        <v>75</v>
      </c>
      <c r="M1457" s="25">
        <v>5060242623899</v>
      </c>
    </row>
    <row r="1458" spans="2:13" s="20" customFormat="1" ht="21" customHeight="1">
      <c r="B1458" s="14"/>
      <c r="C1458" s="52">
        <v>6516</v>
      </c>
      <c r="D1458" s="28" t="s">
        <v>847</v>
      </c>
      <c r="E1458" s="22" t="s">
        <v>879</v>
      </c>
      <c r="F1458" s="22" t="s">
        <v>897</v>
      </c>
      <c r="G1458" s="23">
        <v>100</v>
      </c>
      <c r="H1458" s="23" t="s">
        <v>593</v>
      </c>
      <c r="I1458" s="22" t="s">
        <v>901</v>
      </c>
      <c r="J1458" s="24">
        <v>2980</v>
      </c>
      <c r="K1458" s="188" t="str">
        <f>IFERROR(VLOOKUP(一覧[[#This Row],[品番]],'202211価格改定一覧'!B:J,9,FALSE),"-")</f>
        <v>-</v>
      </c>
      <c r="L1458" s="27" t="s">
        <v>75</v>
      </c>
      <c r="M1458" s="25">
        <v>5060242623820</v>
      </c>
    </row>
    <row r="1459" spans="2:13" s="20" customFormat="1" ht="21" customHeight="1">
      <c r="B1459" s="14"/>
      <c r="C1459" s="52">
        <v>6517</v>
      </c>
      <c r="D1459" s="28" t="s">
        <v>847</v>
      </c>
      <c r="E1459" s="22" t="s">
        <v>895</v>
      </c>
      <c r="F1459" s="22" t="s">
        <v>902</v>
      </c>
      <c r="G1459" s="23">
        <v>250</v>
      </c>
      <c r="H1459" s="23" t="s">
        <v>593</v>
      </c>
      <c r="I1459" s="22" t="s">
        <v>903</v>
      </c>
      <c r="J1459" s="24">
        <v>4980</v>
      </c>
      <c r="K1459" s="188" t="str">
        <f>IFERROR(VLOOKUP(一覧[[#This Row],[品番]],'202211価格改定一覧'!B:J,9,FALSE),"-")</f>
        <v>-</v>
      </c>
      <c r="L1459" s="27" t="s">
        <v>75</v>
      </c>
      <c r="M1459" s="25">
        <v>5060242623837</v>
      </c>
    </row>
    <row r="1460" spans="2:13" s="20" customFormat="1" ht="21" customHeight="1">
      <c r="B1460" s="14"/>
      <c r="C1460" s="52">
        <v>6521</v>
      </c>
      <c r="D1460" s="28" t="s">
        <v>847</v>
      </c>
      <c r="E1460" s="22" t="s">
        <v>35</v>
      </c>
      <c r="F1460" s="22" t="s">
        <v>35</v>
      </c>
      <c r="G1460" s="23">
        <v>380</v>
      </c>
      <c r="H1460" s="23" t="s">
        <v>589</v>
      </c>
      <c r="I1460" s="22" t="s">
        <v>404</v>
      </c>
      <c r="J1460" s="24">
        <v>6000</v>
      </c>
      <c r="K1460" s="188" t="str">
        <f>IFERROR(VLOOKUP(一覧[[#This Row],[品番]],'202211価格改定一覧'!B:J,9,FALSE),"-")</f>
        <v>-</v>
      </c>
      <c r="L1460" s="27" t="s">
        <v>75</v>
      </c>
      <c r="M1460" s="25">
        <v>4994228023803</v>
      </c>
    </row>
    <row r="1461" spans="2:13" s="20" customFormat="1" ht="21" customHeight="1">
      <c r="B1461" s="14"/>
      <c r="C1461" s="52">
        <v>6523</v>
      </c>
      <c r="D1461" s="28" t="s">
        <v>847</v>
      </c>
      <c r="E1461" s="22" t="s">
        <v>35</v>
      </c>
      <c r="F1461" s="22" t="s">
        <v>35</v>
      </c>
      <c r="G1461" s="23">
        <v>380</v>
      </c>
      <c r="H1461" s="23" t="s">
        <v>589</v>
      </c>
      <c r="I1461" s="22" t="s">
        <v>881</v>
      </c>
      <c r="J1461" s="24">
        <v>6000</v>
      </c>
      <c r="K1461" s="188" t="str">
        <f>IFERROR(VLOOKUP(一覧[[#This Row],[品番]],'202211価格改定一覧'!B:J,9,FALSE),"-")</f>
        <v>-</v>
      </c>
      <c r="L1461" s="27" t="s">
        <v>75</v>
      </c>
      <c r="M1461" s="25">
        <v>4994228023759</v>
      </c>
    </row>
    <row r="1462" spans="2:13" s="20" customFormat="1" ht="21" customHeight="1">
      <c r="B1462" s="14"/>
      <c r="C1462" s="52">
        <v>6524</v>
      </c>
      <c r="D1462" s="28" t="s">
        <v>847</v>
      </c>
      <c r="E1462" s="22" t="s">
        <v>35</v>
      </c>
      <c r="F1462" s="22" t="s">
        <v>35</v>
      </c>
      <c r="G1462" s="23">
        <v>380</v>
      </c>
      <c r="H1462" s="23" t="s">
        <v>589</v>
      </c>
      <c r="I1462" s="22" t="s">
        <v>882</v>
      </c>
      <c r="J1462" s="24">
        <v>6000</v>
      </c>
      <c r="K1462" s="188" t="str">
        <f>IFERROR(VLOOKUP(一覧[[#This Row],[品番]],'202211価格改定一覧'!B:J,9,FALSE),"-")</f>
        <v>-</v>
      </c>
      <c r="L1462" s="27" t="s">
        <v>75</v>
      </c>
      <c r="M1462" s="25">
        <v>4994228023827</v>
      </c>
    </row>
    <row r="1463" spans="2:13" s="20" customFormat="1" ht="21" customHeight="1">
      <c r="B1463" s="14"/>
      <c r="C1463" s="52">
        <v>6526</v>
      </c>
      <c r="D1463" s="28" t="s">
        <v>847</v>
      </c>
      <c r="E1463" s="22" t="s">
        <v>35</v>
      </c>
      <c r="F1463" s="22" t="s">
        <v>35</v>
      </c>
      <c r="G1463" s="23">
        <v>380</v>
      </c>
      <c r="H1463" s="23" t="s">
        <v>589</v>
      </c>
      <c r="I1463" s="22" t="s">
        <v>954</v>
      </c>
      <c r="J1463" s="24">
        <v>6000</v>
      </c>
      <c r="K1463" s="188" t="str">
        <f>IFERROR(VLOOKUP(一覧[[#This Row],[品番]],'202211価格改定一覧'!B:J,9,FALSE),"-")</f>
        <v>-</v>
      </c>
      <c r="L1463" s="27" t="s">
        <v>75</v>
      </c>
      <c r="M1463" s="25">
        <v>4994228025708</v>
      </c>
    </row>
    <row r="1464" spans="2:13" s="20" customFormat="1" ht="21" customHeight="1">
      <c r="B1464" s="14"/>
      <c r="C1464" s="52">
        <v>6527</v>
      </c>
      <c r="D1464" s="28" t="s">
        <v>847</v>
      </c>
      <c r="E1464" s="22" t="s">
        <v>35</v>
      </c>
      <c r="F1464" s="22" t="s">
        <v>35</v>
      </c>
      <c r="G1464" s="23">
        <v>380</v>
      </c>
      <c r="H1464" s="23" t="s">
        <v>589</v>
      </c>
      <c r="I1464" s="22" t="s">
        <v>856</v>
      </c>
      <c r="J1464" s="24">
        <v>6000</v>
      </c>
      <c r="K1464" s="188" t="str">
        <f>IFERROR(VLOOKUP(一覧[[#This Row],[品番]],'202211価格改定一覧'!B:J,9,FALSE),"-")</f>
        <v>-</v>
      </c>
      <c r="L1464" s="27" t="s">
        <v>75</v>
      </c>
      <c r="M1464" s="25">
        <v>4994228025715</v>
      </c>
    </row>
    <row r="1465" spans="2:13" s="20" customFormat="1" ht="21" customHeight="1">
      <c r="B1465" s="14"/>
      <c r="C1465" s="52">
        <v>6535</v>
      </c>
      <c r="D1465" s="28" t="s">
        <v>847</v>
      </c>
      <c r="E1465" s="22" t="s">
        <v>879</v>
      </c>
      <c r="F1465" s="22" t="s">
        <v>909</v>
      </c>
      <c r="G1465" s="23">
        <v>50</v>
      </c>
      <c r="H1465" s="23" t="s">
        <v>593</v>
      </c>
      <c r="I1465" s="22" t="s">
        <v>910</v>
      </c>
      <c r="J1465" s="24">
        <v>6000</v>
      </c>
      <c r="K1465" s="188" t="str">
        <f>IFERROR(VLOOKUP(一覧[[#This Row],[品番]],'202211価格改定一覧'!B:J,9,FALSE),"-")</f>
        <v>-</v>
      </c>
      <c r="L1465" s="27" t="s">
        <v>75</v>
      </c>
      <c r="M1465" s="25">
        <v>5060242623950</v>
      </c>
    </row>
    <row r="1466" spans="2:13" s="20" customFormat="1" ht="21" customHeight="1">
      <c r="B1466" s="14"/>
      <c r="C1466" s="52">
        <v>6536</v>
      </c>
      <c r="D1466" s="28" t="s">
        <v>847</v>
      </c>
      <c r="E1466" s="22" t="s">
        <v>879</v>
      </c>
      <c r="F1466" s="22" t="s">
        <v>909</v>
      </c>
      <c r="G1466" s="23">
        <v>50</v>
      </c>
      <c r="H1466" s="23" t="s">
        <v>593</v>
      </c>
      <c r="I1466" s="22" t="s">
        <v>912</v>
      </c>
      <c r="J1466" s="24">
        <v>6000</v>
      </c>
      <c r="K1466" s="188" t="str">
        <f>IFERROR(VLOOKUP(一覧[[#This Row],[品番]],'202211価格改定一覧'!B:J,9,FALSE),"-")</f>
        <v>-</v>
      </c>
      <c r="L1466" s="27" t="s">
        <v>75</v>
      </c>
      <c r="M1466" s="25">
        <v>5060242623967</v>
      </c>
    </row>
    <row r="1467" spans="2:13" s="20" customFormat="1" ht="21" customHeight="1">
      <c r="B1467" s="14"/>
      <c r="C1467" s="52">
        <v>6537</v>
      </c>
      <c r="D1467" s="28" t="s">
        <v>847</v>
      </c>
      <c r="E1467" s="22" t="s">
        <v>879</v>
      </c>
      <c r="F1467" s="22" t="s">
        <v>909</v>
      </c>
      <c r="G1467" s="23">
        <v>50</v>
      </c>
      <c r="H1467" s="23" t="s">
        <v>593</v>
      </c>
      <c r="I1467" s="22" t="s">
        <v>913</v>
      </c>
      <c r="J1467" s="24">
        <v>6000</v>
      </c>
      <c r="K1467" s="188" t="str">
        <f>IFERROR(VLOOKUP(一覧[[#This Row],[品番]],'202211価格改定一覧'!B:J,9,FALSE),"-")</f>
        <v>-</v>
      </c>
      <c r="L1467" s="27" t="s">
        <v>75</v>
      </c>
      <c r="M1467" s="25">
        <v>5060242623974</v>
      </c>
    </row>
    <row r="1468" spans="2:13" s="20" customFormat="1" ht="21" customHeight="1">
      <c r="B1468" s="14"/>
      <c r="C1468" s="52">
        <v>6550</v>
      </c>
      <c r="D1468" s="28" t="s">
        <v>847</v>
      </c>
      <c r="E1468" s="22" t="s">
        <v>857</v>
      </c>
      <c r="F1468" s="22" t="s">
        <v>859</v>
      </c>
      <c r="G1468" s="23">
        <v>100</v>
      </c>
      <c r="H1468" s="23" t="s">
        <v>589</v>
      </c>
      <c r="I1468" s="22" t="s">
        <v>853</v>
      </c>
      <c r="J1468" s="24">
        <v>7600</v>
      </c>
      <c r="K1468" s="188" t="str">
        <f>IFERROR(VLOOKUP(一覧[[#This Row],[品番]],'202211価格改定一覧'!B:J,9,FALSE),"-")</f>
        <v>-</v>
      </c>
      <c r="L1468" s="27" t="s">
        <v>75</v>
      </c>
      <c r="M1468" s="25">
        <v>4994228024718</v>
      </c>
    </row>
    <row r="1469" spans="2:13" s="20" customFormat="1" ht="21" customHeight="1">
      <c r="B1469" s="14"/>
      <c r="C1469" s="52">
        <v>6551</v>
      </c>
      <c r="D1469" s="28" t="s">
        <v>847</v>
      </c>
      <c r="E1469" s="22" t="s">
        <v>857</v>
      </c>
      <c r="F1469" s="22" t="s">
        <v>859</v>
      </c>
      <c r="G1469" s="23">
        <v>100</v>
      </c>
      <c r="H1469" s="23" t="s">
        <v>589</v>
      </c>
      <c r="I1469" s="22" t="s">
        <v>856</v>
      </c>
      <c r="J1469" s="24">
        <v>7600</v>
      </c>
      <c r="K1469" s="188" t="str">
        <f>IFERROR(VLOOKUP(一覧[[#This Row],[品番]],'202211価格改定一覧'!B:J,9,FALSE),"-")</f>
        <v>-</v>
      </c>
      <c r="L1469" s="27" t="s">
        <v>75</v>
      </c>
      <c r="M1469" s="25">
        <v>4994228024725</v>
      </c>
    </row>
    <row r="1470" spans="2:13" s="20" customFormat="1" ht="21" customHeight="1">
      <c r="B1470" s="14"/>
      <c r="C1470" s="52">
        <v>6552</v>
      </c>
      <c r="D1470" s="28" t="s">
        <v>847</v>
      </c>
      <c r="E1470" s="22" t="s">
        <v>857</v>
      </c>
      <c r="F1470" s="22" t="s">
        <v>859</v>
      </c>
      <c r="G1470" s="23">
        <v>100</v>
      </c>
      <c r="H1470" s="23" t="s">
        <v>589</v>
      </c>
      <c r="I1470" s="22" t="s">
        <v>666</v>
      </c>
      <c r="J1470" s="24">
        <v>7600</v>
      </c>
      <c r="K1470" s="188" t="str">
        <f>IFERROR(VLOOKUP(一覧[[#This Row],[品番]],'202211価格改定一覧'!B:J,9,FALSE),"-")</f>
        <v>-</v>
      </c>
      <c r="L1470" s="27" t="s">
        <v>75</v>
      </c>
      <c r="M1470" s="25">
        <v>4994228024732</v>
      </c>
    </row>
    <row r="1471" spans="2:13" s="20" customFormat="1" ht="21" customHeight="1">
      <c r="B1471" s="14"/>
      <c r="C1471" s="52">
        <v>6553</v>
      </c>
      <c r="D1471" s="28" t="s">
        <v>847</v>
      </c>
      <c r="E1471" s="22" t="s">
        <v>857</v>
      </c>
      <c r="F1471" s="22" t="s">
        <v>2138</v>
      </c>
      <c r="G1471" s="23"/>
      <c r="H1471" s="23"/>
      <c r="I1471" s="22" t="s">
        <v>801</v>
      </c>
      <c r="J1471" s="24">
        <v>40000</v>
      </c>
      <c r="K1471" s="188" t="str">
        <f>IFERROR(VLOOKUP(一覧[[#This Row],[品番]],'202211価格改定一覧'!B:J,9,FALSE),"-")</f>
        <v>-</v>
      </c>
      <c r="L1471" s="27" t="s">
        <v>75</v>
      </c>
      <c r="M1471" s="26"/>
    </row>
    <row r="1472" spans="2:13" s="20" customFormat="1" ht="21" customHeight="1">
      <c r="B1472" s="14"/>
      <c r="C1472" s="52">
        <v>6554</v>
      </c>
      <c r="D1472" s="28" t="s">
        <v>847</v>
      </c>
      <c r="E1472" s="22" t="s">
        <v>857</v>
      </c>
      <c r="F1472" s="22" t="s">
        <v>2139</v>
      </c>
      <c r="G1472" s="23"/>
      <c r="H1472" s="23"/>
      <c r="I1472" s="22" t="s">
        <v>2140</v>
      </c>
      <c r="J1472" s="24">
        <v>40000</v>
      </c>
      <c r="K1472" s="188" t="str">
        <f>IFERROR(VLOOKUP(一覧[[#This Row],[品番]],'202211価格改定一覧'!B:J,9,FALSE),"-")</f>
        <v>-</v>
      </c>
      <c r="L1472" s="27" t="s">
        <v>75</v>
      </c>
      <c r="M1472" s="26"/>
    </row>
    <row r="1473" spans="2:13" s="20" customFormat="1" ht="21" customHeight="1">
      <c r="B1473" s="14"/>
      <c r="C1473" s="52">
        <v>6556</v>
      </c>
      <c r="D1473" s="28" t="s">
        <v>847</v>
      </c>
      <c r="E1473" s="22" t="s">
        <v>857</v>
      </c>
      <c r="F1473" s="22" t="s">
        <v>872</v>
      </c>
      <c r="G1473" s="23">
        <v>100</v>
      </c>
      <c r="H1473" s="23" t="s">
        <v>589</v>
      </c>
      <c r="I1473" s="22" t="s">
        <v>853</v>
      </c>
      <c r="J1473" s="24">
        <v>3400</v>
      </c>
      <c r="K1473" s="188" t="str">
        <f>IFERROR(VLOOKUP(一覧[[#This Row],[品番]],'202211価格改定一覧'!B:J,9,FALSE),"-")</f>
        <v>-</v>
      </c>
      <c r="L1473" s="27" t="s">
        <v>75</v>
      </c>
      <c r="M1473" s="25">
        <v>4994228024749</v>
      </c>
    </row>
    <row r="1474" spans="2:13" s="20" customFormat="1" ht="21" customHeight="1">
      <c r="B1474" s="14"/>
      <c r="C1474" s="52">
        <v>6557</v>
      </c>
      <c r="D1474" s="28" t="s">
        <v>847</v>
      </c>
      <c r="E1474" s="22" t="s">
        <v>857</v>
      </c>
      <c r="F1474" s="22" t="s">
        <v>872</v>
      </c>
      <c r="G1474" s="23">
        <v>100</v>
      </c>
      <c r="H1474" s="23" t="s">
        <v>589</v>
      </c>
      <c r="I1474" s="22" t="s">
        <v>856</v>
      </c>
      <c r="J1474" s="24">
        <v>3400</v>
      </c>
      <c r="K1474" s="188" t="str">
        <f>IFERROR(VLOOKUP(一覧[[#This Row],[品番]],'202211価格改定一覧'!B:J,9,FALSE),"-")</f>
        <v>-</v>
      </c>
      <c r="L1474" s="27" t="s">
        <v>75</v>
      </c>
      <c r="M1474" s="25">
        <v>4994228024756</v>
      </c>
    </row>
    <row r="1475" spans="2:13" s="20" customFormat="1" ht="21" customHeight="1">
      <c r="B1475" s="14"/>
      <c r="C1475" s="52">
        <v>6558</v>
      </c>
      <c r="D1475" s="28" t="s">
        <v>847</v>
      </c>
      <c r="E1475" s="22" t="s">
        <v>857</v>
      </c>
      <c r="F1475" s="22" t="s">
        <v>872</v>
      </c>
      <c r="G1475" s="23">
        <v>100</v>
      </c>
      <c r="H1475" s="23" t="s">
        <v>589</v>
      </c>
      <c r="I1475" s="22" t="s">
        <v>666</v>
      </c>
      <c r="J1475" s="24">
        <v>3400</v>
      </c>
      <c r="K1475" s="188" t="str">
        <f>IFERROR(VLOOKUP(一覧[[#This Row],[品番]],'202211価格改定一覧'!B:J,9,FALSE),"-")</f>
        <v>-</v>
      </c>
      <c r="L1475" s="27" t="s">
        <v>75</v>
      </c>
      <c r="M1475" s="25">
        <v>4994228024763</v>
      </c>
    </row>
    <row r="1476" spans="2:13" s="20" customFormat="1" ht="21" customHeight="1">
      <c r="B1476" s="14"/>
      <c r="C1476" s="52">
        <v>6560</v>
      </c>
      <c r="D1476" s="28" t="s">
        <v>847</v>
      </c>
      <c r="E1476" s="22" t="s">
        <v>857</v>
      </c>
      <c r="F1476" s="22" t="s">
        <v>871</v>
      </c>
      <c r="G1476" s="23"/>
      <c r="H1476" s="23"/>
      <c r="I1476" s="22" t="s">
        <v>870</v>
      </c>
      <c r="J1476" s="24">
        <v>60000</v>
      </c>
      <c r="K1476" s="188" t="str">
        <f>IFERROR(VLOOKUP(一覧[[#This Row],[品番]],'202211価格改定一覧'!B:J,9,FALSE),"-")</f>
        <v>-</v>
      </c>
      <c r="L1476" s="27" t="s">
        <v>75</v>
      </c>
      <c r="M1476" s="25" t="s">
        <v>39</v>
      </c>
    </row>
    <row r="1477" spans="2:13" s="20" customFormat="1" ht="21" customHeight="1">
      <c r="B1477" s="14"/>
      <c r="C1477" s="52">
        <v>6561</v>
      </c>
      <c r="D1477" s="28" t="s">
        <v>847</v>
      </c>
      <c r="E1477" s="22" t="s">
        <v>857</v>
      </c>
      <c r="F1477" s="22" t="s">
        <v>871</v>
      </c>
      <c r="G1477" s="23"/>
      <c r="H1477" s="23"/>
      <c r="I1477" s="22" t="s">
        <v>858</v>
      </c>
      <c r="J1477" s="24">
        <v>60000</v>
      </c>
      <c r="K1477" s="188" t="str">
        <f>IFERROR(VLOOKUP(一覧[[#This Row],[品番]],'202211価格改定一覧'!B:J,9,FALSE),"-")</f>
        <v>-</v>
      </c>
      <c r="L1477" s="27" t="s">
        <v>75</v>
      </c>
      <c r="M1477" s="25" t="s">
        <v>39</v>
      </c>
    </row>
    <row r="1478" spans="2:13" s="20" customFormat="1" ht="21" customHeight="1">
      <c r="B1478" s="14"/>
      <c r="C1478" s="52">
        <v>6562</v>
      </c>
      <c r="D1478" s="28" t="s">
        <v>847</v>
      </c>
      <c r="E1478" s="22" t="s">
        <v>857</v>
      </c>
      <c r="F1478" s="22" t="s">
        <v>159</v>
      </c>
      <c r="G1478" s="23"/>
      <c r="H1478" s="23"/>
      <c r="I1478" s="22" t="s">
        <v>858</v>
      </c>
      <c r="J1478" s="24">
        <v>16000</v>
      </c>
      <c r="K1478" s="188" t="str">
        <f>IFERROR(VLOOKUP(一覧[[#This Row],[品番]],'202211価格改定一覧'!B:J,9,FALSE),"-")</f>
        <v>-</v>
      </c>
      <c r="L1478" s="27" t="s">
        <v>75</v>
      </c>
      <c r="M1478" s="25" t="s">
        <v>39</v>
      </c>
    </row>
    <row r="1479" spans="2:13" s="20" customFormat="1" ht="21" customHeight="1">
      <c r="B1479" s="14"/>
      <c r="C1479" s="52">
        <v>6563</v>
      </c>
      <c r="D1479" s="28" t="s">
        <v>847</v>
      </c>
      <c r="E1479" s="22" t="s">
        <v>857</v>
      </c>
      <c r="F1479" s="22" t="s">
        <v>868</v>
      </c>
      <c r="G1479" s="23"/>
      <c r="H1479" s="23"/>
      <c r="I1479" s="22" t="s">
        <v>858</v>
      </c>
      <c r="J1479" s="24">
        <v>12000</v>
      </c>
      <c r="K1479" s="188" t="str">
        <f>IFERROR(VLOOKUP(一覧[[#This Row],[品番]],'202211価格改定一覧'!B:J,9,FALSE),"-")</f>
        <v>-</v>
      </c>
      <c r="L1479" s="27" t="s">
        <v>75</v>
      </c>
      <c r="M1479" s="25" t="s">
        <v>39</v>
      </c>
    </row>
    <row r="1480" spans="2:13" s="20" customFormat="1" ht="21" customHeight="1">
      <c r="B1480" s="14"/>
      <c r="C1480" s="52">
        <v>6564</v>
      </c>
      <c r="D1480" s="28" t="s">
        <v>847</v>
      </c>
      <c r="E1480" s="22" t="s">
        <v>857</v>
      </c>
      <c r="F1480" s="22" t="s">
        <v>873</v>
      </c>
      <c r="G1480" s="23"/>
      <c r="H1480" s="23"/>
      <c r="I1480" s="22" t="s">
        <v>874</v>
      </c>
      <c r="J1480" s="24">
        <v>6800</v>
      </c>
      <c r="K1480" s="188" t="str">
        <f>IFERROR(VLOOKUP(一覧[[#This Row],[品番]],'202211価格改定一覧'!B:J,9,FALSE),"-")</f>
        <v>-</v>
      </c>
      <c r="L1480" s="27" t="s">
        <v>75</v>
      </c>
      <c r="M1480" s="25" t="s">
        <v>39</v>
      </c>
    </row>
    <row r="1481" spans="2:13" s="20" customFormat="1" ht="21" customHeight="1">
      <c r="B1481" s="14"/>
      <c r="C1481" s="52">
        <v>6565</v>
      </c>
      <c r="D1481" s="28" t="s">
        <v>847</v>
      </c>
      <c r="E1481" s="22" t="s">
        <v>857</v>
      </c>
      <c r="F1481" s="22" t="s">
        <v>869</v>
      </c>
      <c r="G1481" s="23"/>
      <c r="H1481" s="23"/>
      <c r="I1481" s="22" t="s">
        <v>870</v>
      </c>
      <c r="J1481" s="24">
        <v>26000</v>
      </c>
      <c r="K1481" s="188" t="str">
        <f>IFERROR(VLOOKUP(一覧[[#This Row],[品番]],'202211価格改定一覧'!B:J,9,FALSE),"-")</f>
        <v>-</v>
      </c>
      <c r="L1481" s="27" t="s">
        <v>75</v>
      </c>
      <c r="M1481" s="25" t="s">
        <v>39</v>
      </c>
    </row>
    <row r="1482" spans="2:13" s="20" customFormat="1" ht="21" customHeight="1">
      <c r="B1482" s="14"/>
      <c r="C1482" s="52">
        <v>6566</v>
      </c>
      <c r="D1482" s="28" t="s">
        <v>847</v>
      </c>
      <c r="E1482" s="22" t="s">
        <v>857</v>
      </c>
      <c r="F1482" s="22" t="s">
        <v>869</v>
      </c>
      <c r="G1482" s="23"/>
      <c r="H1482" s="23"/>
      <c r="I1482" s="22" t="s">
        <v>858</v>
      </c>
      <c r="J1482" s="24">
        <v>26000</v>
      </c>
      <c r="K1482" s="188" t="str">
        <f>IFERROR(VLOOKUP(一覧[[#This Row],[品番]],'202211価格改定一覧'!B:J,9,FALSE),"-")</f>
        <v>-</v>
      </c>
      <c r="L1482" s="27" t="s">
        <v>75</v>
      </c>
      <c r="M1482" s="25" t="s">
        <v>39</v>
      </c>
    </row>
    <row r="1483" spans="2:13" s="20" customFormat="1" ht="21" customHeight="1">
      <c r="B1483" s="14"/>
      <c r="C1483" s="52">
        <v>6571</v>
      </c>
      <c r="D1483" s="28" t="s">
        <v>847</v>
      </c>
      <c r="E1483" s="22" t="s">
        <v>876</v>
      </c>
      <c r="F1483" s="22" t="s">
        <v>889</v>
      </c>
      <c r="G1483" s="23"/>
      <c r="H1483" s="23"/>
      <c r="I1483" s="22" t="s">
        <v>890</v>
      </c>
      <c r="J1483" s="24">
        <v>8700</v>
      </c>
      <c r="K1483" s="188" t="str">
        <f>IFERROR(VLOOKUP(一覧[[#This Row],[品番]],'202211価格改定一覧'!B:J,9,FALSE),"-")</f>
        <v>-</v>
      </c>
      <c r="L1483" s="27" t="s">
        <v>63</v>
      </c>
      <c r="M1483" s="25" t="s">
        <v>39</v>
      </c>
    </row>
    <row r="1484" spans="2:13" s="20" customFormat="1" ht="21" customHeight="1">
      <c r="B1484" s="14"/>
      <c r="C1484" s="52">
        <v>6572</v>
      </c>
      <c r="D1484" s="28" t="s">
        <v>847</v>
      </c>
      <c r="E1484" s="22" t="s">
        <v>879</v>
      </c>
      <c r="F1484" s="22" t="s">
        <v>891</v>
      </c>
      <c r="G1484" s="23"/>
      <c r="H1484" s="23"/>
      <c r="I1484" s="22" t="s">
        <v>892</v>
      </c>
      <c r="J1484" s="24">
        <v>8700</v>
      </c>
      <c r="K1484" s="188" t="str">
        <f>IFERROR(VLOOKUP(一覧[[#This Row],[品番]],'202211価格改定一覧'!B:J,9,FALSE),"-")</f>
        <v>-</v>
      </c>
      <c r="L1484" s="27" t="s">
        <v>63</v>
      </c>
      <c r="M1484" s="25" t="s">
        <v>39</v>
      </c>
    </row>
    <row r="1485" spans="2:13" s="20" customFormat="1" ht="21" customHeight="1">
      <c r="B1485" s="14"/>
      <c r="C1485" s="52">
        <v>6573</v>
      </c>
      <c r="D1485" s="28" t="s">
        <v>847</v>
      </c>
      <c r="E1485" s="22" t="s">
        <v>876</v>
      </c>
      <c r="F1485" s="22" t="s">
        <v>893</v>
      </c>
      <c r="G1485" s="23"/>
      <c r="H1485" s="23"/>
      <c r="I1485" s="22" t="s">
        <v>894</v>
      </c>
      <c r="J1485" s="24">
        <v>6500</v>
      </c>
      <c r="K1485" s="188" t="str">
        <f>IFERROR(VLOOKUP(一覧[[#This Row],[品番]],'202211価格改定一覧'!B:J,9,FALSE),"-")</f>
        <v>-</v>
      </c>
      <c r="L1485" s="27" t="s">
        <v>63</v>
      </c>
      <c r="M1485" s="25" t="s">
        <v>39</v>
      </c>
    </row>
    <row r="1486" spans="2:13" s="20" customFormat="1" ht="21" customHeight="1">
      <c r="B1486" s="14"/>
      <c r="C1486" s="52">
        <v>6574</v>
      </c>
      <c r="D1486" s="28" t="s">
        <v>847</v>
      </c>
      <c r="E1486" s="22" t="s">
        <v>895</v>
      </c>
      <c r="F1486" s="22" t="s">
        <v>893</v>
      </c>
      <c r="G1486" s="23"/>
      <c r="H1486" s="23"/>
      <c r="I1486" s="22" t="s">
        <v>896</v>
      </c>
      <c r="J1486" s="24">
        <v>6500</v>
      </c>
      <c r="K1486" s="188" t="str">
        <f>IFERROR(VLOOKUP(一覧[[#This Row],[品番]],'202211価格改定一覧'!B:J,9,FALSE),"-")</f>
        <v>-</v>
      </c>
      <c r="L1486" s="27" t="s">
        <v>63</v>
      </c>
      <c r="M1486" s="25" t="s">
        <v>39</v>
      </c>
    </row>
    <row r="1487" spans="2:13" s="20" customFormat="1" ht="21" customHeight="1">
      <c r="B1487" s="14"/>
      <c r="C1487" s="52">
        <v>6575</v>
      </c>
      <c r="D1487" s="28" t="s">
        <v>847</v>
      </c>
      <c r="E1487" s="22" t="s">
        <v>945</v>
      </c>
      <c r="F1487" s="22" t="s">
        <v>947</v>
      </c>
      <c r="G1487" s="23"/>
      <c r="H1487" s="23"/>
      <c r="I1487" s="22"/>
      <c r="J1487" s="24">
        <v>3800</v>
      </c>
      <c r="K1487" s="188" t="str">
        <f>IFERROR(VLOOKUP(一覧[[#This Row],[品番]],'202211価格改定一覧'!B:J,9,FALSE),"-")</f>
        <v>-</v>
      </c>
      <c r="L1487" s="27" t="s">
        <v>75</v>
      </c>
      <c r="M1487" s="25">
        <v>5060067464363</v>
      </c>
    </row>
    <row r="1488" spans="2:13" s="20" customFormat="1" ht="21" customHeight="1">
      <c r="B1488" s="14"/>
      <c r="C1488" s="52">
        <v>6580</v>
      </c>
      <c r="D1488" s="28" t="s">
        <v>847</v>
      </c>
      <c r="E1488" s="22" t="s">
        <v>955</v>
      </c>
      <c r="F1488" s="22" t="s">
        <v>958</v>
      </c>
      <c r="G1488" s="23" t="s">
        <v>3</v>
      </c>
      <c r="H1488" s="23" t="s">
        <v>3</v>
      </c>
      <c r="I1488" s="22" t="s">
        <v>3</v>
      </c>
      <c r="J1488" s="94">
        <v>14000</v>
      </c>
      <c r="K1488" s="188" t="str">
        <f>IFERROR(VLOOKUP(一覧[[#This Row],[品番]],'202211価格改定一覧'!B:J,9,FALSE),"-")</f>
        <v>-</v>
      </c>
      <c r="L1488" s="27"/>
      <c r="M1488" s="25">
        <v>4994228027252</v>
      </c>
    </row>
    <row r="1489" spans="2:13" s="20" customFormat="1" ht="21" customHeight="1">
      <c r="B1489" s="14"/>
      <c r="C1489" s="52">
        <v>6581</v>
      </c>
      <c r="D1489" s="28" t="s">
        <v>847</v>
      </c>
      <c r="E1489" s="22" t="s">
        <v>955</v>
      </c>
      <c r="F1489" s="22" t="s">
        <v>960</v>
      </c>
      <c r="G1489" s="23" t="s">
        <v>3</v>
      </c>
      <c r="H1489" s="23" t="s">
        <v>3</v>
      </c>
      <c r="I1489" s="22" t="s">
        <v>3</v>
      </c>
      <c r="J1489" s="94">
        <v>7000</v>
      </c>
      <c r="K1489" s="188" t="str">
        <f>IFERROR(VLOOKUP(一覧[[#This Row],[品番]],'202211価格改定一覧'!B:J,9,FALSE),"-")</f>
        <v>-</v>
      </c>
      <c r="L1489" s="27"/>
      <c r="M1489" s="25" t="s">
        <v>39</v>
      </c>
    </row>
    <row r="1490" spans="2:13" s="20" customFormat="1" ht="21" customHeight="1">
      <c r="B1490" s="14"/>
      <c r="C1490" s="52">
        <v>6582</v>
      </c>
      <c r="D1490" s="28" t="s">
        <v>847</v>
      </c>
      <c r="E1490" s="22" t="s">
        <v>955</v>
      </c>
      <c r="F1490" s="22" t="s">
        <v>957</v>
      </c>
      <c r="G1490" s="23" t="s">
        <v>3</v>
      </c>
      <c r="H1490" s="23" t="s">
        <v>3</v>
      </c>
      <c r="I1490" s="22" t="s">
        <v>3</v>
      </c>
      <c r="J1490" s="94">
        <v>10000</v>
      </c>
      <c r="K1490" s="188" t="str">
        <f>IFERROR(VLOOKUP(一覧[[#This Row],[品番]],'202211価格改定一覧'!B:J,9,FALSE),"-")</f>
        <v>-</v>
      </c>
      <c r="L1490" s="27"/>
      <c r="M1490" s="25" t="s">
        <v>39</v>
      </c>
    </row>
    <row r="1491" spans="2:13" s="20" customFormat="1" ht="21" customHeight="1">
      <c r="B1491" s="14"/>
      <c r="C1491" s="52">
        <v>6583</v>
      </c>
      <c r="D1491" s="28" t="s">
        <v>847</v>
      </c>
      <c r="E1491" s="22" t="s">
        <v>955</v>
      </c>
      <c r="F1491" s="22" t="s">
        <v>956</v>
      </c>
      <c r="G1491" s="23" t="s">
        <v>3</v>
      </c>
      <c r="H1491" s="23" t="s">
        <v>3</v>
      </c>
      <c r="I1491" s="22" t="s">
        <v>3</v>
      </c>
      <c r="J1491" s="24">
        <v>9000</v>
      </c>
      <c r="K1491" s="188" t="str">
        <f>IFERROR(VLOOKUP(一覧[[#This Row],[品番]],'202211価格改定一覧'!B:J,9,FALSE),"-")</f>
        <v>-</v>
      </c>
      <c r="L1491" s="27"/>
      <c r="M1491" s="25" t="s">
        <v>39</v>
      </c>
    </row>
    <row r="1492" spans="2:13" s="20" customFormat="1" ht="21" customHeight="1">
      <c r="B1492" s="14"/>
      <c r="C1492" s="52">
        <v>6584</v>
      </c>
      <c r="D1492" s="28" t="s">
        <v>847</v>
      </c>
      <c r="E1492" s="22" t="s">
        <v>955</v>
      </c>
      <c r="F1492" s="22" t="s">
        <v>959</v>
      </c>
      <c r="G1492" s="23" t="s">
        <v>3</v>
      </c>
      <c r="H1492" s="23" t="s">
        <v>3</v>
      </c>
      <c r="I1492" s="22" t="s">
        <v>3</v>
      </c>
      <c r="J1492" s="24">
        <v>10000</v>
      </c>
      <c r="K1492" s="188" t="str">
        <f>IFERROR(VLOOKUP(一覧[[#This Row],[品番]],'202211価格改定一覧'!B:J,9,FALSE),"-")</f>
        <v>-</v>
      </c>
      <c r="L1492" s="27"/>
      <c r="M1492" s="25" t="s">
        <v>39</v>
      </c>
    </row>
    <row r="1493" spans="2:13" s="20" customFormat="1" ht="21" customHeight="1">
      <c r="B1493" s="14"/>
      <c r="C1493" s="52">
        <v>6585</v>
      </c>
      <c r="D1493" s="28" t="s">
        <v>847</v>
      </c>
      <c r="E1493" s="22" t="s">
        <v>948</v>
      </c>
      <c r="F1493" s="22" t="s">
        <v>949</v>
      </c>
      <c r="G1493" s="23"/>
      <c r="H1493" s="23"/>
      <c r="I1493" s="22"/>
      <c r="J1493" s="24">
        <v>2800</v>
      </c>
      <c r="K1493" s="188" t="str">
        <f>IFERROR(VLOOKUP(一覧[[#This Row],[品番]],'202211価格改定一覧'!B:J,9,FALSE),"-")</f>
        <v>-</v>
      </c>
      <c r="L1493" s="27" t="s">
        <v>950</v>
      </c>
      <c r="M1493" s="25" t="s">
        <v>39</v>
      </c>
    </row>
    <row r="1494" spans="2:13" s="20" customFormat="1" ht="21" customHeight="1">
      <c r="B1494" s="14"/>
      <c r="C1494" s="52">
        <v>6586</v>
      </c>
      <c r="D1494" s="28" t="s">
        <v>847</v>
      </c>
      <c r="E1494" s="22" t="s">
        <v>943</v>
      </c>
      <c r="F1494" s="22" t="s">
        <v>944</v>
      </c>
      <c r="G1494" s="23"/>
      <c r="H1494" s="23"/>
      <c r="I1494" s="22" t="s">
        <v>2145</v>
      </c>
      <c r="J1494" s="24">
        <v>3800</v>
      </c>
      <c r="K1494" s="188" t="str">
        <f>IFERROR(VLOOKUP(一覧[[#This Row],[品番]],'202211価格改定一覧'!B:J,9,FALSE),"-")</f>
        <v>-</v>
      </c>
      <c r="L1494" s="27" t="s">
        <v>4</v>
      </c>
      <c r="M1494" s="25" t="s">
        <v>39</v>
      </c>
    </row>
    <row r="1495" spans="2:13" s="20" customFormat="1" ht="21" customHeight="1">
      <c r="B1495" s="14"/>
      <c r="C1495" s="52">
        <v>6587</v>
      </c>
      <c r="D1495" s="28" t="s">
        <v>847</v>
      </c>
      <c r="E1495" s="22" t="s">
        <v>945</v>
      </c>
      <c r="F1495" s="22" t="s">
        <v>946</v>
      </c>
      <c r="G1495" s="23"/>
      <c r="H1495" s="23"/>
      <c r="I1495" s="22"/>
      <c r="J1495" s="24">
        <v>7800</v>
      </c>
      <c r="K1495" s="188" t="str">
        <f>IFERROR(VLOOKUP(一覧[[#This Row],[品番]],'202211価格改定一覧'!B:J,9,FALSE),"-")</f>
        <v>-</v>
      </c>
      <c r="L1495" s="27" t="s">
        <v>75</v>
      </c>
      <c r="M1495" s="25" t="s">
        <v>39</v>
      </c>
    </row>
    <row r="1496" spans="2:13" s="20" customFormat="1" ht="21" customHeight="1">
      <c r="B1496" s="14"/>
      <c r="C1496" s="52">
        <v>6588</v>
      </c>
      <c r="D1496" s="28" t="s">
        <v>847</v>
      </c>
      <c r="E1496" s="22" t="s">
        <v>948</v>
      </c>
      <c r="F1496" s="22" t="s">
        <v>951</v>
      </c>
      <c r="G1496" s="23"/>
      <c r="H1496" s="23"/>
      <c r="I1496" s="22" t="s">
        <v>952</v>
      </c>
      <c r="J1496" s="24">
        <v>27000</v>
      </c>
      <c r="K1496" s="188" t="str">
        <f>IFERROR(VLOOKUP(一覧[[#This Row],[品番]],'202211価格改定一覧'!B:J,9,FALSE),"-")</f>
        <v>-</v>
      </c>
      <c r="L1496" s="27" t="s">
        <v>75</v>
      </c>
      <c r="M1496" s="25" t="s">
        <v>39</v>
      </c>
    </row>
    <row r="1497" spans="2:13" s="20" customFormat="1" ht="21" customHeight="1">
      <c r="B1497" s="14"/>
      <c r="C1497" s="52">
        <v>6589</v>
      </c>
      <c r="D1497" s="28" t="s">
        <v>847</v>
      </c>
      <c r="E1497" s="22" t="s">
        <v>945</v>
      </c>
      <c r="F1497" s="22" t="s">
        <v>951</v>
      </c>
      <c r="G1497" s="23"/>
      <c r="H1497" s="23"/>
      <c r="I1497" s="22" t="s">
        <v>953</v>
      </c>
      <c r="J1497" s="24">
        <v>27000</v>
      </c>
      <c r="K1497" s="188" t="str">
        <f>IFERROR(VLOOKUP(一覧[[#This Row],[品番]],'202211価格改定一覧'!B:J,9,FALSE),"-")</f>
        <v>-</v>
      </c>
      <c r="L1497" s="27" t="s">
        <v>75</v>
      </c>
      <c r="M1497" s="25" t="s">
        <v>39</v>
      </c>
    </row>
    <row r="1498" spans="2:13" s="20" customFormat="1" ht="21" customHeight="1">
      <c r="B1498" s="14"/>
      <c r="C1498" s="52">
        <v>6590</v>
      </c>
      <c r="D1498" s="28" t="s">
        <v>847</v>
      </c>
      <c r="E1498" s="22" t="s">
        <v>961</v>
      </c>
      <c r="F1498" s="22" t="s">
        <v>963</v>
      </c>
      <c r="G1498" s="23" t="s">
        <v>3</v>
      </c>
      <c r="H1498" s="23" t="s">
        <v>3</v>
      </c>
      <c r="I1498" s="22" t="s">
        <v>964</v>
      </c>
      <c r="J1498" s="24">
        <v>14800</v>
      </c>
      <c r="K1498" s="188" t="str">
        <f>IFERROR(VLOOKUP(一覧[[#This Row],[品番]],'202211価格改定一覧'!B:J,9,FALSE),"-")</f>
        <v>-</v>
      </c>
      <c r="L1498" s="27"/>
      <c r="M1498" s="25" t="s">
        <v>39</v>
      </c>
    </row>
    <row r="1499" spans="2:13" s="20" customFormat="1" ht="21" customHeight="1">
      <c r="B1499" s="14"/>
      <c r="C1499" s="52">
        <v>6591</v>
      </c>
      <c r="D1499" s="28" t="s">
        <v>847</v>
      </c>
      <c r="E1499" s="22" t="s">
        <v>961</v>
      </c>
      <c r="F1499" s="22" t="s">
        <v>963</v>
      </c>
      <c r="G1499" s="23" t="s">
        <v>3</v>
      </c>
      <c r="H1499" s="23" t="s">
        <v>3</v>
      </c>
      <c r="I1499" s="22" t="s">
        <v>965</v>
      </c>
      <c r="J1499" s="24">
        <v>14800</v>
      </c>
      <c r="K1499" s="188" t="str">
        <f>IFERROR(VLOOKUP(一覧[[#This Row],[品番]],'202211価格改定一覧'!B:J,9,FALSE),"-")</f>
        <v>-</v>
      </c>
      <c r="L1499" s="27"/>
      <c r="M1499" s="25" t="s">
        <v>39</v>
      </c>
    </row>
    <row r="1500" spans="2:13" s="20" customFormat="1" ht="21" customHeight="1">
      <c r="B1500" s="14"/>
      <c r="C1500" s="52">
        <v>6592</v>
      </c>
      <c r="D1500" s="28" t="s">
        <v>847</v>
      </c>
      <c r="E1500" s="22" t="s">
        <v>961</v>
      </c>
      <c r="F1500" s="22" t="s">
        <v>962</v>
      </c>
      <c r="G1500" s="23"/>
      <c r="H1500" s="23"/>
      <c r="I1500" s="22" t="s">
        <v>666</v>
      </c>
      <c r="J1500" s="24">
        <v>12800</v>
      </c>
      <c r="K1500" s="188" t="str">
        <f>IFERROR(VLOOKUP(一覧[[#This Row],[品番]],'202211価格改定一覧'!B:J,9,FALSE),"-")</f>
        <v>-</v>
      </c>
      <c r="L1500" s="27"/>
      <c r="M1500" s="25" t="s">
        <v>39</v>
      </c>
    </row>
    <row r="1501" spans="2:13" s="20" customFormat="1" ht="21" customHeight="1">
      <c r="B1501" s="14"/>
      <c r="C1501" s="52">
        <v>6593</v>
      </c>
      <c r="D1501" s="28" t="s">
        <v>847</v>
      </c>
      <c r="E1501" s="22" t="s">
        <v>926</v>
      </c>
      <c r="F1501" s="22" t="s">
        <v>927</v>
      </c>
      <c r="G1501" s="23"/>
      <c r="H1501" s="23"/>
      <c r="I1501" s="22" t="s">
        <v>928</v>
      </c>
      <c r="J1501" s="24">
        <v>1400</v>
      </c>
      <c r="K1501" s="188" t="str">
        <f>IFERROR(VLOOKUP(一覧[[#This Row],[品番]],'202211価格改定一覧'!B:J,9,FALSE),"-")</f>
        <v>-</v>
      </c>
      <c r="L1501" s="27" t="s">
        <v>174</v>
      </c>
      <c r="M1501" s="25">
        <v>5060242624568</v>
      </c>
    </row>
    <row r="1502" spans="2:13" s="20" customFormat="1" ht="21" customHeight="1">
      <c r="B1502" s="14"/>
      <c r="C1502" s="52">
        <v>6594</v>
      </c>
      <c r="D1502" s="28" t="s">
        <v>847</v>
      </c>
      <c r="E1502" s="22" t="s">
        <v>926</v>
      </c>
      <c r="F1502" s="22" t="s">
        <v>929</v>
      </c>
      <c r="G1502" s="23"/>
      <c r="H1502" s="23"/>
      <c r="I1502" s="22" t="s">
        <v>930</v>
      </c>
      <c r="J1502" s="24">
        <v>1400</v>
      </c>
      <c r="K1502" s="188" t="str">
        <f>IFERROR(VLOOKUP(一覧[[#This Row],[品番]],'202211価格改定一覧'!B:J,9,FALSE),"-")</f>
        <v>-</v>
      </c>
      <c r="L1502" s="27" t="s">
        <v>174</v>
      </c>
      <c r="M1502" s="25">
        <v>5060242624605</v>
      </c>
    </row>
    <row r="1503" spans="2:13" s="20" customFormat="1" ht="21" customHeight="1">
      <c r="B1503" s="14"/>
      <c r="C1503" s="52">
        <v>6595</v>
      </c>
      <c r="D1503" s="28" t="s">
        <v>847</v>
      </c>
      <c r="E1503" s="22" t="s">
        <v>926</v>
      </c>
      <c r="F1503" s="22" t="s">
        <v>931</v>
      </c>
      <c r="G1503" s="23"/>
      <c r="H1503" s="23"/>
      <c r="I1503" s="22" t="s">
        <v>573</v>
      </c>
      <c r="J1503" s="24">
        <v>1400</v>
      </c>
      <c r="K1503" s="188" t="str">
        <f>IFERROR(VLOOKUP(一覧[[#This Row],[品番]],'202211価格改定一覧'!B:J,9,FALSE),"-")</f>
        <v>-</v>
      </c>
      <c r="L1503" s="27" t="s">
        <v>174</v>
      </c>
      <c r="M1503" s="25">
        <v>5060242624575</v>
      </c>
    </row>
    <row r="1504" spans="2:13" s="20" customFormat="1" ht="21" customHeight="1">
      <c r="B1504" s="14"/>
      <c r="C1504" s="52">
        <v>6596</v>
      </c>
      <c r="D1504" s="28" t="s">
        <v>847</v>
      </c>
      <c r="E1504" s="22" t="s">
        <v>1974</v>
      </c>
      <c r="F1504" s="22" t="s">
        <v>931</v>
      </c>
      <c r="G1504" s="23"/>
      <c r="H1504" s="23"/>
      <c r="I1504" s="22" t="s">
        <v>932</v>
      </c>
      <c r="J1504" s="24">
        <v>1400</v>
      </c>
      <c r="K1504" s="188" t="str">
        <f>IFERROR(VLOOKUP(一覧[[#This Row],[品番]],'202211価格改定一覧'!B:J,9,FALSE),"-")</f>
        <v>-</v>
      </c>
      <c r="L1504" s="27" t="s">
        <v>174</v>
      </c>
      <c r="M1504" s="25">
        <v>5060242624599</v>
      </c>
    </row>
    <row r="1505" spans="2:13" s="20" customFormat="1" ht="21" customHeight="1">
      <c r="B1505" s="14"/>
      <c r="C1505" s="52">
        <v>6597</v>
      </c>
      <c r="D1505" s="28" t="s">
        <v>847</v>
      </c>
      <c r="E1505" s="22" t="s">
        <v>943</v>
      </c>
      <c r="F1505" s="22" t="s">
        <v>944</v>
      </c>
      <c r="G1505" s="23"/>
      <c r="H1505" s="23"/>
      <c r="I1505" s="22" t="s">
        <v>2144</v>
      </c>
      <c r="J1505" s="24">
        <v>3800</v>
      </c>
      <c r="K1505" s="188" t="str">
        <f>IFERROR(VLOOKUP(一覧[[#This Row],[品番]],'202211価格改定一覧'!B:J,9,FALSE),"-")</f>
        <v>-</v>
      </c>
      <c r="L1505" s="27" t="s">
        <v>4</v>
      </c>
      <c r="M1505" s="25" t="s">
        <v>39</v>
      </c>
    </row>
    <row r="1506" spans="2:13" s="20" customFormat="1" ht="21" customHeight="1">
      <c r="B1506" s="14" t="s">
        <v>2268</v>
      </c>
      <c r="C1506" s="52">
        <v>6619</v>
      </c>
      <c r="D1506" s="28" t="s">
        <v>1314</v>
      </c>
      <c r="E1506" s="22" t="s">
        <v>668</v>
      </c>
      <c r="F1506" s="22" t="s">
        <v>1344</v>
      </c>
      <c r="G1506" s="23">
        <v>25</v>
      </c>
      <c r="H1506" s="23" t="s">
        <v>589</v>
      </c>
      <c r="I1506" s="22" t="s">
        <v>668</v>
      </c>
      <c r="J1506" s="24">
        <v>200</v>
      </c>
      <c r="K1506" s="188" t="str">
        <f>IFERROR(VLOOKUP(一覧[[#This Row],[品番]],'202211価格改定一覧'!B:J,9,FALSE),"-")</f>
        <v>-</v>
      </c>
      <c r="L1506" s="27" t="s">
        <v>76</v>
      </c>
      <c r="M1506" s="25" t="s">
        <v>39</v>
      </c>
    </row>
    <row r="1507" spans="2:13" s="20" customFormat="1" ht="21" customHeight="1">
      <c r="B1507" s="14"/>
      <c r="C1507" s="52">
        <v>6631</v>
      </c>
      <c r="D1507" s="28" t="s">
        <v>1314</v>
      </c>
      <c r="E1507" s="22" t="s">
        <v>170</v>
      </c>
      <c r="F1507" s="22" t="s">
        <v>1319</v>
      </c>
      <c r="G1507" s="23" t="s">
        <v>1320</v>
      </c>
      <c r="H1507" s="23" t="s">
        <v>3</v>
      </c>
      <c r="I1507" s="22" t="s">
        <v>1319</v>
      </c>
      <c r="J1507" s="94">
        <v>3600</v>
      </c>
      <c r="K1507" s="188" t="str">
        <f>IFERROR(VLOOKUP(一覧[[#This Row],[品番]],'202211価格改定一覧'!B:J,9,FALSE),"-")</f>
        <v>-</v>
      </c>
      <c r="L1507" s="27" t="s">
        <v>76</v>
      </c>
      <c r="M1507" s="25">
        <v>5016365032582</v>
      </c>
    </row>
    <row r="1508" spans="2:13" s="20" customFormat="1" ht="21" customHeight="1">
      <c r="B1508" s="14"/>
      <c r="C1508" s="52">
        <v>6632</v>
      </c>
      <c r="D1508" s="28" t="s">
        <v>1314</v>
      </c>
      <c r="E1508" s="22" t="s">
        <v>170</v>
      </c>
      <c r="F1508" s="22" t="s">
        <v>1321</v>
      </c>
      <c r="G1508" s="23">
        <v>75</v>
      </c>
      <c r="H1508" s="23" t="s">
        <v>593</v>
      </c>
      <c r="I1508" s="22" t="s">
        <v>1321</v>
      </c>
      <c r="J1508" s="24">
        <v>2000</v>
      </c>
      <c r="K1508" s="188" t="str">
        <f>IFERROR(VLOOKUP(一覧[[#This Row],[品番]],'202211価格改定一覧'!B:J,9,FALSE),"-")</f>
        <v>-</v>
      </c>
      <c r="L1508" s="27" t="s">
        <v>76</v>
      </c>
      <c r="M1508" s="25">
        <v>5016365032544</v>
      </c>
    </row>
    <row r="1509" spans="2:13" s="20" customFormat="1" ht="21" customHeight="1">
      <c r="B1509" s="14"/>
      <c r="C1509" s="52">
        <v>6633</v>
      </c>
      <c r="D1509" s="28" t="s">
        <v>1314</v>
      </c>
      <c r="E1509" s="22" t="s">
        <v>170</v>
      </c>
      <c r="F1509" s="22" t="s">
        <v>1315</v>
      </c>
      <c r="G1509" s="23">
        <v>200</v>
      </c>
      <c r="H1509" s="23" t="s">
        <v>593</v>
      </c>
      <c r="I1509" s="22" t="s">
        <v>1315</v>
      </c>
      <c r="J1509" s="24">
        <v>2400</v>
      </c>
      <c r="K1509" s="188" t="str">
        <f>IFERROR(VLOOKUP(一覧[[#This Row],[品番]],'202211価格改定一覧'!B:J,9,FALSE),"-")</f>
        <v>-</v>
      </c>
      <c r="L1509" s="27" t="s">
        <v>76</v>
      </c>
      <c r="M1509" s="25">
        <v>5016365032520</v>
      </c>
    </row>
    <row r="1510" spans="2:13" s="20" customFormat="1" ht="21" customHeight="1">
      <c r="B1510" s="14" t="s">
        <v>2427</v>
      </c>
      <c r="C1510" s="52">
        <v>6634</v>
      </c>
      <c r="D1510" s="28" t="s">
        <v>1314</v>
      </c>
      <c r="E1510" s="22" t="s">
        <v>170</v>
      </c>
      <c r="F1510" s="22" t="s">
        <v>1324</v>
      </c>
      <c r="G1510" s="23">
        <v>150</v>
      </c>
      <c r="H1510" s="23" t="s">
        <v>593</v>
      </c>
      <c r="I1510" s="22" t="s">
        <v>1324</v>
      </c>
      <c r="J1510" s="24">
        <v>2200</v>
      </c>
      <c r="K1510" s="188" t="str">
        <f>IFERROR(VLOOKUP(一覧[[#This Row],[品番]],'202211価格改定一覧'!B:J,9,FALSE),"-")</f>
        <v>-</v>
      </c>
      <c r="L1510" s="27" t="s">
        <v>76</v>
      </c>
      <c r="M1510" s="25">
        <v>5016365032537</v>
      </c>
    </row>
    <row r="1511" spans="2:13" s="20" customFormat="1" ht="21" customHeight="1">
      <c r="B1511" s="14" t="s">
        <v>1757</v>
      </c>
      <c r="C1511" s="52">
        <v>6635</v>
      </c>
      <c r="D1511" s="28" t="s">
        <v>1314</v>
      </c>
      <c r="E1511" s="22" t="s">
        <v>170</v>
      </c>
      <c r="F1511" s="22" t="s">
        <v>626</v>
      </c>
      <c r="G1511" s="23">
        <v>500</v>
      </c>
      <c r="H1511" s="23" t="s">
        <v>589</v>
      </c>
      <c r="I1511" s="22" t="s">
        <v>626</v>
      </c>
      <c r="J1511" s="24">
        <v>2400</v>
      </c>
      <c r="K1511" s="188" t="str">
        <f>IFERROR(VLOOKUP(一覧[[#This Row],[品番]],'202211価格改定一覧'!B:J,9,FALSE),"-")</f>
        <v>-</v>
      </c>
      <c r="L1511" s="27" t="s">
        <v>76</v>
      </c>
      <c r="M1511" s="25">
        <v>5016365032575</v>
      </c>
    </row>
    <row r="1512" spans="2:13" s="20" customFormat="1" ht="21" customHeight="1">
      <c r="B1512" s="14"/>
      <c r="C1512" s="52">
        <v>6636</v>
      </c>
      <c r="D1512" s="28" t="s">
        <v>1314</v>
      </c>
      <c r="E1512" s="22" t="s">
        <v>170</v>
      </c>
      <c r="F1512" s="22" t="s">
        <v>1316</v>
      </c>
      <c r="G1512" s="23"/>
      <c r="H1512" s="23"/>
      <c r="I1512" s="22" t="s">
        <v>1316</v>
      </c>
      <c r="J1512" s="94">
        <v>3500</v>
      </c>
      <c r="K1512" s="188">
        <f>IFERROR(VLOOKUP(一覧[[#This Row],[品番]],'202211価格改定一覧'!B:J,9,FALSE),"-")</f>
        <v>4000</v>
      </c>
      <c r="L1512" s="27" t="s">
        <v>76</v>
      </c>
      <c r="M1512" s="25">
        <v>5016365032568</v>
      </c>
    </row>
    <row r="1513" spans="2:13" s="20" customFormat="1" ht="21" customHeight="1">
      <c r="B1513" s="14"/>
      <c r="C1513" s="52">
        <v>6637</v>
      </c>
      <c r="D1513" s="28" t="s">
        <v>1314</v>
      </c>
      <c r="E1513" s="22" t="s">
        <v>170</v>
      </c>
      <c r="F1513" s="22" t="s">
        <v>2043</v>
      </c>
      <c r="G1513" s="23">
        <v>300</v>
      </c>
      <c r="H1513" s="23" t="s">
        <v>2044</v>
      </c>
      <c r="I1513" s="22" t="s">
        <v>2043</v>
      </c>
      <c r="J1513" s="24">
        <v>2700</v>
      </c>
      <c r="K1513" s="188" t="str">
        <f>IFERROR(VLOOKUP(一覧[[#This Row],[品番]],'202211価格改定一覧'!B:J,9,FALSE),"-")</f>
        <v>-</v>
      </c>
      <c r="L1513" s="27" t="s">
        <v>76</v>
      </c>
      <c r="M1513" s="25">
        <v>5016365032612</v>
      </c>
    </row>
    <row r="1514" spans="2:13" s="20" customFormat="1" ht="21" customHeight="1">
      <c r="B1514" s="14"/>
      <c r="C1514" s="52">
        <v>6662</v>
      </c>
      <c r="D1514" s="28" t="s">
        <v>1314</v>
      </c>
      <c r="E1514" s="22" t="s">
        <v>2539</v>
      </c>
      <c r="F1514" s="22" t="s">
        <v>2043</v>
      </c>
      <c r="G1514" s="23">
        <v>300</v>
      </c>
      <c r="H1514" s="23" t="s">
        <v>211</v>
      </c>
      <c r="I1514" s="22" t="s">
        <v>2043</v>
      </c>
      <c r="J1514" s="24">
        <v>2500</v>
      </c>
      <c r="K1514" s="188">
        <f>IFERROR(VLOOKUP(一覧[[#This Row],[品番]],'202211価格改定一覧'!B:J,9,FALSE),"-")</f>
        <v>3000</v>
      </c>
      <c r="L1514" s="27" t="s">
        <v>76</v>
      </c>
      <c r="M1514" s="25">
        <v>5016365001120</v>
      </c>
    </row>
    <row r="1515" spans="2:13" s="20" customFormat="1" ht="21" customHeight="1">
      <c r="B1515" s="14"/>
      <c r="C1515" s="52">
        <v>6663</v>
      </c>
      <c r="D1515" s="28" t="s">
        <v>1314</v>
      </c>
      <c r="E1515" s="22" t="s">
        <v>2539</v>
      </c>
      <c r="F1515" s="22" t="s">
        <v>2540</v>
      </c>
      <c r="G1515" s="23">
        <v>30</v>
      </c>
      <c r="H1515" s="23" t="s">
        <v>211</v>
      </c>
      <c r="I1515" s="22" t="s">
        <v>2540</v>
      </c>
      <c r="J1515" s="24">
        <v>1200</v>
      </c>
      <c r="K1515" s="188">
        <f>IFERROR(VLOOKUP(一覧[[#This Row],[品番]],'202211価格改定一覧'!B:J,9,FALSE),"-")</f>
        <v>1400</v>
      </c>
      <c r="L1515" s="27" t="s">
        <v>76</v>
      </c>
      <c r="M1515" s="25">
        <v>5016365001199</v>
      </c>
    </row>
    <row r="1516" spans="2:13" s="20" customFormat="1" ht="21" customHeight="1">
      <c r="B1516" s="14"/>
      <c r="C1516" s="52">
        <v>6664</v>
      </c>
      <c r="D1516" s="28" t="s">
        <v>1314</v>
      </c>
      <c r="E1516" s="22" t="s">
        <v>2539</v>
      </c>
      <c r="F1516" s="22" t="s">
        <v>2541</v>
      </c>
      <c r="G1516" s="23" t="s">
        <v>1320</v>
      </c>
      <c r="H1516" s="23" t="s">
        <v>3</v>
      </c>
      <c r="I1516" s="22" t="s">
        <v>2541</v>
      </c>
      <c r="J1516" s="24">
        <v>3300</v>
      </c>
      <c r="K1516" s="188">
        <f>IFERROR(VLOOKUP(一覧[[#This Row],[品番]],'202211価格改定一覧'!B:J,9,FALSE),"-")</f>
        <v>3600</v>
      </c>
      <c r="L1516" s="27" t="s">
        <v>76</v>
      </c>
      <c r="M1516" s="25">
        <v>5016365001403</v>
      </c>
    </row>
    <row r="1517" spans="2:13" s="20" customFormat="1" ht="21" customHeight="1">
      <c r="B1517" s="14" t="s">
        <v>2369</v>
      </c>
      <c r="C1517" s="52">
        <v>6681</v>
      </c>
      <c r="D1517" s="28" t="s">
        <v>1314</v>
      </c>
      <c r="E1517" s="22" t="s">
        <v>170</v>
      </c>
      <c r="F1517" s="22" t="s">
        <v>1711</v>
      </c>
      <c r="G1517" s="23">
        <v>50</v>
      </c>
      <c r="H1517" s="23" t="s">
        <v>1712</v>
      </c>
      <c r="I1517" s="22" t="s">
        <v>1713</v>
      </c>
      <c r="J1517" s="24">
        <v>300</v>
      </c>
      <c r="K1517" s="188" t="str">
        <f>IFERROR(VLOOKUP(一覧[[#This Row],[品番]],'202211価格改定一覧'!B:J,9,FALSE),"-")</f>
        <v>-</v>
      </c>
      <c r="L1517" s="27" t="s">
        <v>76</v>
      </c>
      <c r="M1517" s="25" t="s">
        <v>1714</v>
      </c>
    </row>
    <row r="1518" spans="2:13" s="20" customFormat="1" ht="21" customHeight="1">
      <c r="B1518" s="14" t="s">
        <v>2369</v>
      </c>
      <c r="C1518" s="52">
        <v>6682</v>
      </c>
      <c r="D1518" s="28" t="s">
        <v>1314</v>
      </c>
      <c r="E1518" s="22" t="s">
        <v>170</v>
      </c>
      <c r="F1518" s="22" t="s">
        <v>1322</v>
      </c>
      <c r="G1518" s="23">
        <v>50</v>
      </c>
      <c r="H1518" s="23" t="s">
        <v>593</v>
      </c>
      <c r="I1518" s="22" t="s">
        <v>1322</v>
      </c>
      <c r="J1518" s="24">
        <v>300</v>
      </c>
      <c r="K1518" s="188" t="str">
        <f>IFERROR(VLOOKUP(一覧[[#This Row],[品番]],'202211価格改定一覧'!B:J,9,FALSE),"-")</f>
        <v>-</v>
      </c>
      <c r="L1518" s="27" t="s">
        <v>76</v>
      </c>
      <c r="M1518" s="25" t="s">
        <v>1714</v>
      </c>
    </row>
    <row r="1519" spans="2:13" s="20" customFormat="1" ht="21" customHeight="1">
      <c r="B1519" s="14" t="s">
        <v>2369</v>
      </c>
      <c r="C1519" s="52">
        <v>6683</v>
      </c>
      <c r="D1519" s="28" t="s">
        <v>1314</v>
      </c>
      <c r="E1519" s="22" t="s">
        <v>170</v>
      </c>
      <c r="F1519" s="22" t="s">
        <v>1326</v>
      </c>
      <c r="G1519" s="23">
        <v>50</v>
      </c>
      <c r="H1519" s="23" t="s">
        <v>593</v>
      </c>
      <c r="I1519" s="22" t="s">
        <v>1327</v>
      </c>
      <c r="J1519" s="24">
        <v>300</v>
      </c>
      <c r="K1519" s="188" t="str">
        <f>IFERROR(VLOOKUP(一覧[[#This Row],[品番]],'202211価格改定一覧'!B:J,9,FALSE),"-")</f>
        <v>-</v>
      </c>
      <c r="L1519" s="27" t="s">
        <v>76</v>
      </c>
      <c r="M1519" s="25" t="s">
        <v>39</v>
      </c>
    </row>
    <row r="1520" spans="2:13" s="20" customFormat="1" ht="21" customHeight="1">
      <c r="B1520" s="14" t="s">
        <v>2369</v>
      </c>
      <c r="C1520" s="52">
        <v>6684</v>
      </c>
      <c r="D1520" s="28" t="s">
        <v>1314</v>
      </c>
      <c r="E1520" s="22" t="s">
        <v>170</v>
      </c>
      <c r="F1520" s="22" t="s">
        <v>1317</v>
      </c>
      <c r="G1520" s="23">
        <v>50</v>
      </c>
      <c r="H1520" s="23" t="s">
        <v>593</v>
      </c>
      <c r="I1520" s="22" t="s">
        <v>1318</v>
      </c>
      <c r="J1520" s="24">
        <v>300</v>
      </c>
      <c r="K1520" s="188" t="str">
        <f>IFERROR(VLOOKUP(一覧[[#This Row],[品番]],'202211価格改定一覧'!B:J,9,FALSE),"-")</f>
        <v>-</v>
      </c>
      <c r="L1520" s="27" t="s">
        <v>76</v>
      </c>
      <c r="M1520" s="25" t="s">
        <v>39</v>
      </c>
    </row>
    <row r="1521" spans="2:13" s="20" customFormat="1" ht="21" customHeight="1">
      <c r="B1521" s="14" t="s">
        <v>226</v>
      </c>
      <c r="C1521" s="52">
        <v>6685</v>
      </c>
      <c r="D1521" s="28" t="s">
        <v>1314</v>
      </c>
      <c r="E1521" s="22" t="s">
        <v>1609</v>
      </c>
      <c r="F1521" s="22"/>
      <c r="G1521" s="23"/>
      <c r="H1521" s="23"/>
      <c r="I1521" s="22"/>
      <c r="J1521" s="31">
        <v>0</v>
      </c>
      <c r="K1521" s="188" t="str">
        <f>IFERROR(VLOOKUP(一覧[[#This Row],[品番]],'202211価格改定一覧'!B:J,9,FALSE),"-")</f>
        <v>-</v>
      </c>
      <c r="L1521" s="27"/>
      <c r="M1521" s="25">
        <v>0</v>
      </c>
    </row>
    <row r="1522" spans="2:13" s="20" customFormat="1" ht="21" customHeight="1">
      <c r="B1522" s="14"/>
      <c r="C1522" s="52">
        <v>6686</v>
      </c>
      <c r="D1522" s="28" t="s">
        <v>1314</v>
      </c>
      <c r="E1522" s="22" t="s">
        <v>170</v>
      </c>
      <c r="F1522" s="22" t="s">
        <v>1325</v>
      </c>
      <c r="G1522" s="23"/>
      <c r="H1522" s="23"/>
      <c r="I1522" s="22" t="s">
        <v>1325</v>
      </c>
      <c r="J1522" s="24">
        <v>1200</v>
      </c>
      <c r="K1522" s="188" t="str">
        <f>IFERROR(VLOOKUP(一覧[[#This Row],[品番]],'202211価格改定一覧'!B:J,9,FALSE),"-")</f>
        <v>-</v>
      </c>
      <c r="L1522" s="27" t="s">
        <v>76</v>
      </c>
      <c r="M1522" s="26"/>
    </row>
    <row r="1523" spans="2:13" s="20" customFormat="1" ht="21" customHeight="1">
      <c r="B1523" s="14" t="s">
        <v>2337</v>
      </c>
      <c r="C1523" s="52">
        <v>6689</v>
      </c>
      <c r="D1523" s="28" t="s">
        <v>1314</v>
      </c>
      <c r="E1523" s="22" t="s">
        <v>170</v>
      </c>
      <c r="F1523" s="22" t="s">
        <v>1293</v>
      </c>
      <c r="G1523" s="23">
        <v>100</v>
      </c>
      <c r="H1523" s="23" t="s">
        <v>589</v>
      </c>
      <c r="I1523" s="22" t="s">
        <v>1293</v>
      </c>
      <c r="J1523" s="24">
        <v>1200</v>
      </c>
      <c r="K1523" s="188" t="str">
        <f>IFERROR(VLOOKUP(一覧[[#This Row],[品番]],'202211価格改定一覧'!B:J,9,FALSE),"-")</f>
        <v>-</v>
      </c>
      <c r="L1523" s="27" t="s">
        <v>76</v>
      </c>
      <c r="M1523" s="25">
        <v>5016365016575</v>
      </c>
    </row>
    <row r="1524" spans="2:13" s="20" customFormat="1" ht="21" customHeight="1">
      <c r="B1524" s="14" t="s">
        <v>2337</v>
      </c>
      <c r="C1524" s="52">
        <v>6690</v>
      </c>
      <c r="D1524" s="28" t="s">
        <v>1314</v>
      </c>
      <c r="E1524" s="22" t="s">
        <v>170</v>
      </c>
      <c r="F1524" s="22" t="s">
        <v>677</v>
      </c>
      <c r="G1524" s="23">
        <v>100</v>
      </c>
      <c r="H1524" s="23" t="s">
        <v>589</v>
      </c>
      <c r="I1524" s="22" t="s">
        <v>677</v>
      </c>
      <c r="J1524" s="24">
        <v>1200</v>
      </c>
      <c r="K1524" s="188" t="str">
        <f>IFERROR(VLOOKUP(一覧[[#This Row],[品番]],'202211価格改定一覧'!B:J,9,FALSE),"-")</f>
        <v>-</v>
      </c>
      <c r="L1524" s="27" t="s">
        <v>76</v>
      </c>
      <c r="M1524" s="25">
        <v>5016365016506</v>
      </c>
    </row>
    <row r="1525" spans="2:13" s="20" customFormat="1" ht="21" customHeight="1">
      <c r="B1525" s="14" t="s">
        <v>226</v>
      </c>
      <c r="C1525" s="52">
        <v>6691</v>
      </c>
      <c r="D1525" s="28" t="s">
        <v>1314</v>
      </c>
      <c r="E1525" s="22" t="s">
        <v>77</v>
      </c>
      <c r="F1525" s="22"/>
      <c r="G1525" s="23"/>
      <c r="H1525" s="23"/>
      <c r="I1525" s="22"/>
      <c r="J1525" s="31">
        <v>2400</v>
      </c>
      <c r="K1525" s="188" t="str">
        <f>IFERROR(VLOOKUP(一覧[[#This Row],[品番]],'202211価格改定一覧'!B:J,9,FALSE),"-")</f>
        <v>-</v>
      </c>
      <c r="L1525" s="27" t="s">
        <v>2336</v>
      </c>
      <c r="M1525" s="25">
        <v>5016365016551</v>
      </c>
    </row>
    <row r="1526" spans="2:13" s="20" customFormat="1" ht="21" customHeight="1">
      <c r="B1526" s="14"/>
      <c r="C1526" s="52">
        <v>6692</v>
      </c>
      <c r="D1526" s="28" t="s">
        <v>1314</v>
      </c>
      <c r="E1526" s="22" t="s">
        <v>170</v>
      </c>
      <c r="F1526" s="22" t="s">
        <v>1323</v>
      </c>
      <c r="G1526" s="23">
        <v>100</v>
      </c>
      <c r="H1526" s="23" t="s">
        <v>215</v>
      </c>
      <c r="I1526" s="22" t="s">
        <v>1323</v>
      </c>
      <c r="J1526" s="24">
        <v>2000</v>
      </c>
      <c r="K1526" s="188" t="str">
        <f>IFERROR(VLOOKUP(一覧[[#This Row],[品番]],'202211価格改定一覧'!B:J,9,FALSE),"-")</f>
        <v>-</v>
      </c>
      <c r="L1526" s="27" t="s">
        <v>76</v>
      </c>
      <c r="M1526" s="26"/>
    </row>
    <row r="1527" spans="2:13" s="20" customFormat="1" ht="21" customHeight="1">
      <c r="B1527" s="14" t="s">
        <v>226</v>
      </c>
      <c r="C1527" s="52">
        <v>6693</v>
      </c>
      <c r="D1527" s="28" t="s">
        <v>1314</v>
      </c>
      <c r="E1527" s="22" t="s">
        <v>78</v>
      </c>
      <c r="F1527" s="22"/>
      <c r="G1527" s="23"/>
      <c r="H1527" s="23"/>
      <c r="I1527" s="22"/>
      <c r="J1527" s="31">
        <v>2400</v>
      </c>
      <c r="K1527" s="188" t="str">
        <f>IFERROR(VLOOKUP(一覧[[#This Row],[品番]],'202211価格改定一覧'!B:J,9,FALSE),"-")</f>
        <v>-</v>
      </c>
      <c r="L1527" s="27"/>
      <c r="M1527" s="25">
        <v>5016365016537</v>
      </c>
    </row>
    <row r="1528" spans="2:13" s="20" customFormat="1" ht="21" customHeight="1">
      <c r="B1528" s="14" t="s">
        <v>1717</v>
      </c>
      <c r="C1528" s="52">
        <v>6694</v>
      </c>
      <c r="D1528" s="28" t="s">
        <v>1314</v>
      </c>
      <c r="E1528" s="22" t="s">
        <v>170</v>
      </c>
      <c r="F1528" s="22" t="s">
        <v>1326</v>
      </c>
      <c r="G1528" s="23">
        <v>300</v>
      </c>
      <c r="H1528" s="23" t="s">
        <v>593</v>
      </c>
      <c r="I1528" s="22" t="s">
        <v>886</v>
      </c>
      <c r="J1528" s="24">
        <v>2400</v>
      </c>
      <c r="K1528" s="188" t="str">
        <f>IFERROR(VLOOKUP(一覧[[#This Row],[品番]],'202211価格改定一覧'!B:J,9,FALSE),"-")</f>
        <v>-</v>
      </c>
      <c r="L1528" s="27" t="s">
        <v>76</v>
      </c>
      <c r="M1528" s="25">
        <v>5016365016612</v>
      </c>
    </row>
    <row r="1529" spans="2:13" s="20" customFormat="1" ht="21" customHeight="1">
      <c r="B1529" s="14" t="s">
        <v>2337</v>
      </c>
      <c r="C1529" s="52">
        <v>6695</v>
      </c>
      <c r="D1529" s="28" t="s">
        <v>1314</v>
      </c>
      <c r="E1529" s="22" t="s">
        <v>170</v>
      </c>
      <c r="F1529" s="22" t="s">
        <v>1317</v>
      </c>
      <c r="G1529" s="23">
        <v>300</v>
      </c>
      <c r="H1529" s="23" t="s">
        <v>593</v>
      </c>
      <c r="I1529" s="22" t="s">
        <v>899</v>
      </c>
      <c r="J1529" s="24">
        <v>2400</v>
      </c>
      <c r="K1529" s="188" t="str">
        <f>IFERROR(VLOOKUP(一覧[[#This Row],[品番]],'202211価格改定一覧'!B:J,9,FALSE),"-")</f>
        <v>-</v>
      </c>
      <c r="L1529" s="27" t="s">
        <v>76</v>
      </c>
      <c r="M1529" s="25">
        <v>5016365016568</v>
      </c>
    </row>
    <row r="1530" spans="2:13" s="20" customFormat="1" ht="21" customHeight="1">
      <c r="B1530" s="14" t="s">
        <v>226</v>
      </c>
      <c r="C1530" s="52">
        <v>6710</v>
      </c>
      <c r="D1530" s="28" t="s">
        <v>1314</v>
      </c>
      <c r="E1530" s="22" t="s">
        <v>79</v>
      </c>
      <c r="F1530" s="22"/>
      <c r="G1530" s="23"/>
      <c r="H1530" s="23"/>
      <c r="I1530" s="22"/>
      <c r="J1530" s="31">
        <v>1200</v>
      </c>
      <c r="K1530" s="188" t="str">
        <f>IFERROR(VLOOKUP(一覧[[#This Row],[品番]],'202211価格改定一覧'!B:J,9,FALSE),"-")</f>
        <v>-</v>
      </c>
      <c r="L1530" s="27"/>
      <c r="M1530" s="25">
        <v>5016365017503</v>
      </c>
    </row>
    <row r="1531" spans="2:13" s="20" customFormat="1" ht="21" customHeight="1">
      <c r="B1531" s="14" t="s">
        <v>226</v>
      </c>
      <c r="C1531" s="52">
        <v>6712</v>
      </c>
      <c r="D1531" s="28" t="s">
        <v>1314</v>
      </c>
      <c r="E1531" s="22" t="s">
        <v>80</v>
      </c>
      <c r="F1531" s="22"/>
      <c r="G1531" s="23"/>
      <c r="H1531" s="23"/>
      <c r="I1531" s="22"/>
      <c r="J1531" s="31">
        <v>2400</v>
      </c>
      <c r="K1531" s="188" t="str">
        <f>IFERROR(VLOOKUP(一覧[[#This Row],[品番]],'202211価格改定一覧'!B:J,9,FALSE),"-")</f>
        <v>-</v>
      </c>
      <c r="L1531" s="27"/>
      <c r="M1531" s="25">
        <v>5016365017558</v>
      </c>
    </row>
    <row r="1532" spans="2:13" s="20" customFormat="1" ht="21" customHeight="1">
      <c r="B1532" s="14" t="s">
        <v>226</v>
      </c>
      <c r="C1532" s="52">
        <v>6713</v>
      </c>
      <c r="D1532" s="28" t="s">
        <v>1314</v>
      </c>
      <c r="E1532" s="22" t="s">
        <v>81</v>
      </c>
      <c r="F1532" s="22"/>
      <c r="G1532" s="23"/>
      <c r="H1532" s="23"/>
      <c r="I1532" s="22"/>
      <c r="J1532" s="31">
        <v>2000</v>
      </c>
      <c r="K1532" s="188" t="str">
        <f>IFERROR(VLOOKUP(一覧[[#This Row],[品番]],'202211価格改定一覧'!B:J,9,FALSE),"-")</f>
        <v>-</v>
      </c>
      <c r="L1532" s="27"/>
      <c r="M1532" s="25">
        <v>5016365017541</v>
      </c>
    </row>
    <row r="1533" spans="2:13" s="20" customFormat="1" ht="21" customHeight="1">
      <c r="B1533" s="14"/>
      <c r="C1533" s="52">
        <v>6715</v>
      </c>
      <c r="D1533" s="28" t="s">
        <v>1314</v>
      </c>
      <c r="E1533" s="22" t="s">
        <v>2040</v>
      </c>
      <c r="F1533" s="22" t="s">
        <v>1306</v>
      </c>
      <c r="G1533" s="23">
        <v>500</v>
      </c>
      <c r="H1533" s="23" t="s">
        <v>593</v>
      </c>
      <c r="I1533" s="22" t="s">
        <v>2041</v>
      </c>
      <c r="J1533" s="24">
        <v>3200</v>
      </c>
      <c r="K1533" s="188" t="str">
        <f>IFERROR(VLOOKUP(一覧[[#This Row],[品番]],'202211価格改定一覧'!B:J,9,FALSE),"-")</f>
        <v>-</v>
      </c>
      <c r="L1533" s="27" t="s">
        <v>76</v>
      </c>
      <c r="M1533" s="25">
        <v>5016365013451</v>
      </c>
    </row>
    <row r="1534" spans="2:13" s="20" customFormat="1" ht="21" customHeight="1">
      <c r="B1534" s="14"/>
      <c r="C1534" s="52">
        <v>6716</v>
      </c>
      <c r="D1534" s="28" t="s">
        <v>1314</v>
      </c>
      <c r="E1534" s="22" t="s">
        <v>2040</v>
      </c>
      <c r="F1534" s="22" t="s">
        <v>1306</v>
      </c>
      <c r="G1534" s="23">
        <v>500</v>
      </c>
      <c r="H1534" s="23" t="s">
        <v>593</v>
      </c>
      <c r="I1534" s="22" t="s">
        <v>2042</v>
      </c>
      <c r="J1534" s="24">
        <v>3200</v>
      </c>
      <c r="K1534" s="188" t="str">
        <f>IFERROR(VLOOKUP(一覧[[#This Row],[品番]],'202211価格改定一覧'!B:J,9,FALSE),"-")</f>
        <v>-</v>
      </c>
      <c r="L1534" s="27" t="s">
        <v>76</v>
      </c>
      <c r="M1534" s="25">
        <v>5016365013468</v>
      </c>
    </row>
    <row r="1535" spans="2:13" s="20" customFormat="1" ht="21" customHeight="1">
      <c r="B1535" s="14"/>
      <c r="C1535" s="52">
        <v>6717</v>
      </c>
      <c r="D1535" s="28" t="s">
        <v>1314</v>
      </c>
      <c r="E1535" s="22" t="s">
        <v>2040</v>
      </c>
      <c r="F1535" s="22" t="s">
        <v>1293</v>
      </c>
      <c r="G1535" s="23">
        <v>100</v>
      </c>
      <c r="H1535" s="23" t="s">
        <v>589</v>
      </c>
      <c r="I1535" s="22" t="s">
        <v>2041</v>
      </c>
      <c r="J1535" s="24">
        <v>1800</v>
      </c>
      <c r="K1535" s="188" t="str">
        <f>IFERROR(VLOOKUP(一覧[[#This Row],[品番]],'202211価格改定一覧'!B:J,9,FALSE),"-")</f>
        <v>-</v>
      </c>
      <c r="L1535" s="27" t="s">
        <v>76</v>
      </c>
      <c r="M1535" s="25">
        <v>5016365010870</v>
      </c>
    </row>
    <row r="1536" spans="2:13" s="20" customFormat="1" ht="21" customHeight="1">
      <c r="B1536" s="14"/>
      <c r="C1536" s="52">
        <v>6718</v>
      </c>
      <c r="D1536" s="28" t="s">
        <v>1314</v>
      </c>
      <c r="E1536" s="22" t="s">
        <v>2040</v>
      </c>
      <c r="F1536" s="22" t="s">
        <v>1293</v>
      </c>
      <c r="G1536" s="23">
        <v>100</v>
      </c>
      <c r="H1536" s="23" t="s">
        <v>589</v>
      </c>
      <c r="I1536" s="22" t="s">
        <v>2042</v>
      </c>
      <c r="J1536" s="24">
        <v>1800</v>
      </c>
      <c r="K1536" s="188" t="str">
        <f>IFERROR(VLOOKUP(一覧[[#This Row],[品番]],'202211価格改定一覧'!B:J,9,FALSE),"-")</f>
        <v>-</v>
      </c>
      <c r="L1536" s="27" t="s">
        <v>76</v>
      </c>
      <c r="M1536" s="25">
        <v>5016365010863</v>
      </c>
    </row>
    <row r="1537" spans="2:13" s="20" customFormat="1" ht="21" customHeight="1">
      <c r="B1537" s="14" t="s">
        <v>226</v>
      </c>
      <c r="C1537" s="52">
        <v>6720</v>
      </c>
      <c r="D1537" s="28" t="s">
        <v>1314</v>
      </c>
      <c r="E1537" s="22" t="s">
        <v>180</v>
      </c>
      <c r="F1537" s="22"/>
      <c r="G1537" s="23"/>
      <c r="H1537" s="23"/>
      <c r="I1537" s="22"/>
      <c r="J1537" s="31">
        <v>1200</v>
      </c>
      <c r="K1537" s="188" t="str">
        <f>IFERROR(VLOOKUP(一覧[[#This Row],[品番]],'202211価格改定一覧'!B:J,9,FALSE),"-")</f>
        <v>-</v>
      </c>
      <c r="L1537" s="27"/>
      <c r="M1537" s="25">
        <v>5016365017107</v>
      </c>
    </row>
    <row r="1538" spans="2:13" s="20" customFormat="1" ht="21" customHeight="1">
      <c r="B1538" s="14" t="s">
        <v>226</v>
      </c>
      <c r="C1538" s="52">
        <v>6722</v>
      </c>
      <c r="D1538" s="28" t="s">
        <v>1314</v>
      </c>
      <c r="E1538" s="22" t="s">
        <v>82</v>
      </c>
      <c r="F1538" s="22"/>
      <c r="G1538" s="23"/>
      <c r="H1538" s="23"/>
      <c r="I1538" s="22"/>
      <c r="J1538" s="31">
        <v>2400</v>
      </c>
      <c r="K1538" s="188" t="str">
        <f>IFERROR(VLOOKUP(一覧[[#This Row],[品番]],'202211価格改定一覧'!B:J,9,FALSE),"-")</f>
        <v>-</v>
      </c>
      <c r="L1538" s="27"/>
      <c r="M1538" s="25">
        <v>5016365017152</v>
      </c>
    </row>
    <row r="1539" spans="2:13" s="20" customFormat="1" ht="21" customHeight="1">
      <c r="B1539" s="14" t="s">
        <v>226</v>
      </c>
      <c r="C1539" s="52">
        <v>6723</v>
      </c>
      <c r="D1539" s="28" t="s">
        <v>1314</v>
      </c>
      <c r="E1539" s="22" t="s">
        <v>83</v>
      </c>
      <c r="F1539" s="22"/>
      <c r="G1539" s="23"/>
      <c r="H1539" s="23"/>
      <c r="I1539" s="22"/>
      <c r="J1539" s="31">
        <v>2000</v>
      </c>
      <c r="K1539" s="188" t="str">
        <f>IFERROR(VLOOKUP(一覧[[#This Row],[品番]],'202211価格改定一覧'!B:J,9,FALSE),"-")</f>
        <v>-</v>
      </c>
      <c r="L1539" s="27"/>
      <c r="M1539" s="25">
        <v>5016365017145</v>
      </c>
    </row>
    <row r="1540" spans="2:13" s="20" customFormat="1" ht="21" customHeight="1">
      <c r="B1540" s="14" t="s">
        <v>226</v>
      </c>
      <c r="C1540" s="52">
        <v>6724</v>
      </c>
      <c r="D1540" s="28" t="s">
        <v>1314</v>
      </c>
      <c r="E1540" s="22" t="s">
        <v>84</v>
      </c>
      <c r="F1540" s="22"/>
      <c r="G1540" s="23"/>
      <c r="H1540" s="23"/>
      <c r="I1540" s="22"/>
      <c r="J1540" s="31">
        <v>2400</v>
      </c>
      <c r="K1540" s="188" t="str">
        <f>IFERROR(VLOOKUP(一覧[[#This Row],[品番]],'202211価格改定一覧'!B:J,9,FALSE),"-")</f>
        <v>-</v>
      </c>
      <c r="L1540" s="27"/>
      <c r="M1540" s="25">
        <v>5016365017138</v>
      </c>
    </row>
    <row r="1541" spans="2:13" s="20" customFormat="1" ht="21" customHeight="1">
      <c r="B1541" s="14"/>
      <c r="C1541" s="52">
        <v>6731</v>
      </c>
      <c r="D1541" s="28" t="s">
        <v>1314</v>
      </c>
      <c r="E1541" s="22" t="s">
        <v>169</v>
      </c>
      <c r="F1541" s="22" t="s">
        <v>626</v>
      </c>
      <c r="G1541" s="23">
        <v>600</v>
      </c>
      <c r="H1541" s="23" t="s">
        <v>589</v>
      </c>
      <c r="I1541" s="22" t="s">
        <v>1341</v>
      </c>
      <c r="J1541" s="24">
        <v>3200</v>
      </c>
      <c r="K1541" s="188" t="str">
        <f>IFERROR(VLOOKUP(一覧[[#This Row],[品番]],'202211価格改定一覧'!B:J,9,FALSE),"-")</f>
        <v>-</v>
      </c>
      <c r="L1541" s="27" t="s">
        <v>76</v>
      </c>
      <c r="M1541" s="25">
        <v>5016365018043</v>
      </c>
    </row>
    <row r="1542" spans="2:13" s="20" customFormat="1" ht="21" customHeight="1">
      <c r="B1542" s="14"/>
      <c r="C1542" s="52">
        <v>6733</v>
      </c>
      <c r="D1542" s="28" t="s">
        <v>1314</v>
      </c>
      <c r="E1542" s="22" t="s">
        <v>169</v>
      </c>
      <c r="F1542" s="22" t="s">
        <v>633</v>
      </c>
      <c r="G1542" s="23">
        <v>100</v>
      </c>
      <c r="H1542" s="23" t="s">
        <v>593</v>
      </c>
      <c r="I1542" s="22" t="s">
        <v>1341</v>
      </c>
      <c r="J1542" s="94">
        <v>5200</v>
      </c>
      <c r="K1542" s="188">
        <f>IFERROR(VLOOKUP(一覧[[#This Row],[品番]],'202211価格改定一覧'!B:J,9,FALSE),"-")</f>
        <v>6600</v>
      </c>
      <c r="L1542" s="27" t="s">
        <v>76</v>
      </c>
      <c r="M1542" s="25">
        <v>5016365018067</v>
      </c>
    </row>
    <row r="1543" spans="2:13" s="20" customFormat="1" ht="21" customHeight="1">
      <c r="B1543" s="14"/>
      <c r="C1543" s="52">
        <v>6734</v>
      </c>
      <c r="D1543" s="28" t="s">
        <v>1314</v>
      </c>
      <c r="E1543" s="22" t="s">
        <v>169</v>
      </c>
      <c r="F1543" s="22" t="s">
        <v>1293</v>
      </c>
      <c r="G1543" s="23">
        <v>100</v>
      </c>
      <c r="H1543" s="23" t="s">
        <v>589</v>
      </c>
      <c r="I1543" s="22" t="s">
        <v>1342</v>
      </c>
      <c r="J1543" s="94">
        <v>1800</v>
      </c>
      <c r="K1543" s="188" t="str">
        <f>IFERROR(VLOOKUP(一覧[[#This Row],[品番]],'202211価格改定一覧'!B:J,9,FALSE),"-")</f>
        <v>-</v>
      </c>
      <c r="L1543" s="27" t="s">
        <v>76</v>
      </c>
      <c r="M1543" s="25">
        <v>5016365018128</v>
      </c>
    </row>
    <row r="1544" spans="2:13" s="20" customFormat="1" ht="21" customHeight="1">
      <c r="B1544" s="14"/>
      <c r="C1544" s="52">
        <v>6735</v>
      </c>
      <c r="D1544" s="28" t="s">
        <v>1314</v>
      </c>
      <c r="E1544" s="22" t="s">
        <v>169</v>
      </c>
      <c r="F1544" s="22" t="s">
        <v>633</v>
      </c>
      <c r="G1544" s="23">
        <v>100</v>
      </c>
      <c r="H1544" s="23" t="s">
        <v>593</v>
      </c>
      <c r="I1544" s="22" t="s">
        <v>1342</v>
      </c>
      <c r="J1544" s="94">
        <v>5200</v>
      </c>
      <c r="K1544" s="188">
        <f>IFERROR(VLOOKUP(一覧[[#This Row],[品番]],'202211価格改定一覧'!B:J,9,FALSE),"-")</f>
        <v>6600</v>
      </c>
      <c r="L1544" s="27" t="s">
        <v>76</v>
      </c>
      <c r="M1544" s="25">
        <v>5016365032001</v>
      </c>
    </row>
    <row r="1545" spans="2:13" s="20" customFormat="1" ht="21" customHeight="1">
      <c r="B1545" s="14"/>
      <c r="C1545" s="52">
        <v>6736</v>
      </c>
      <c r="D1545" s="28" t="s">
        <v>1314</v>
      </c>
      <c r="E1545" s="22" t="s">
        <v>169</v>
      </c>
      <c r="F1545" s="22" t="s">
        <v>1293</v>
      </c>
      <c r="G1545" s="23">
        <v>100</v>
      </c>
      <c r="H1545" s="23" t="s">
        <v>589</v>
      </c>
      <c r="I1545" s="22" t="s">
        <v>1341</v>
      </c>
      <c r="J1545" s="94">
        <v>1800</v>
      </c>
      <c r="K1545" s="188" t="str">
        <f>IFERROR(VLOOKUP(一覧[[#This Row],[品番]],'202211価格改定一覧'!B:J,9,FALSE),"-")</f>
        <v>-</v>
      </c>
      <c r="L1545" s="27" t="s">
        <v>76</v>
      </c>
      <c r="M1545" s="25">
        <v>5016365032032</v>
      </c>
    </row>
    <row r="1546" spans="2:13" s="20" customFormat="1" ht="21" customHeight="1">
      <c r="B1546" s="14"/>
      <c r="C1546" s="52">
        <v>6737</v>
      </c>
      <c r="D1546" s="28" t="s">
        <v>1314</v>
      </c>
      <c r="E1546" s="22" t="s">
        <v>169</v>
      </c>
      <c r="F1546" s="22" t="s">
        <v>2641</v>
      </c>
      <c r="G1546" s="23">
        <v>200</v>
      </c>
      <c r="H1546" s="23" t="s">
        <v>593</v>
      </c>
      <c r="I1546" s="22" t="s">
        <v>2639</v>
      </c>
      <c r="J1546" s="24">
        <v>2000</v>
      </c>
      <c r="K1546" s="188">
        <f>IFERROR(VLOOKUP(一覧[[#This Row],[品番]],'202211価格改定一覧'!B:J,9,FALSE),"-")</f>
        <v>2800</v>
      </c>
      <c r="L1546" s="27" t="s">
        <v>76</v>
      </c>
      <c r="M1546" s="25">
        <v>5016365018173</v>
      </c>
    </row>
    <row r="1547" spans="2:13" s="20" customFormat="1" ht="21" customHeight="1">
      <c r="B1547" s="14"/>
      <c r="C1547" s="52">
        <v>6738</v>
      </c>
      <c r="D1547" s="28" t="s">
        <v>1314</v>
      </c>
      <c r="E1547" s="22" t="s">
        <v>169</v>
      </c>
      <c r="F1547" s="22" t="s">
        <v>1340</v>
      </c>
      <c r="G1547" s="23">
        <v>200</v>
      </c>
      <c r="H1547" s="23" t="s">
        <v>593</v>
      </c>
      <c r="I1547" s="22" t="s">
        <v>2640</v>
      </c>
      <c r="J1547" s="24">
        <v>2000</v>
      </c>
      <c r="K1547" s="188">
        <f>IFERROR(VLOOKUP(一覧[[#This Row],[品番]],'202211価格改定一覧'!B:J,9,FALSE),"-")</f>
        <v>2800</v>
      </c>
      <c r="L1547" s="27" t="s">
        <v>76</v>
      </c>
      <c r="M1547" s="25">
        <v>5016365032063</v>
      </c>
    </row>
    <row r="1548" spans="2:13" s="20" customFormat="1" ht="21" customHeight="1">
      <c r="B1548" s="14" t="s">
        <v>226</v>
      </c>
      <c r="C1548" s="52">
        <v>6740</v>
      </c>
      <c r="D1548" s="28" t="s">
        <v>1314</v>
      </c>
      <c r="E1548" s="22" t="s">
        <v>85</v>
      </c>
      <c r="F1548" s="22"/>
      <c r="G1548" s="23"/>
      <c r="H1548" s="23"/>
      <c r="I1548" s="22"/>
      <c r="J1548" s="31">
        <v>1200</v>
      </c>
      <c r="K1548" s="188" t="str">
        <f>IFERROR(VLOOKUP(一覧[[#This Row],[品番]],'202211価格改定一覧'!B:J,9,FALSE),"-")</f>
        <v>-</v>
      </c>
      <c r="L1548" s="27"/>
      <c r="M1548" s="25">
        <v>5016365012713</v>
      </c>
    </row>
    <row r="1549" spans="2:13" s="20" customFormat="1" ht="21" customHeight="1">
      <c r="B1549" s="14" t="s">
        <v>226</v>
      </c>
      <c r="C1549" s="52">
        <v>6743</v>
      </c>
      <c r="D1549" s="28" t="s">
        <v>1314</v>
      </c>
      <c r="E1549" s="22" t="s">
        <v>86</v>
      </c>
      <c r="F1549" s="22"/>
      <c r="G1549" s="23"/>
      <c r="H1549" s="23"/>
      <c r="I1549" s="22"/>
      <c r="J1549" s="31">
        <v>1200</v>
      </c>
      <c r="K1549" s="188" t="str">
        <f>IFERROR(VLOOKUP(一覧[[#This Row],[品番]],'202211価格改定一覧'!B:J,9,FALSE),"-")</f>
        <v>-</v>
      </c>
      <c r="L1549" s="27"/>
      <c r="M1549" s="25">
        <v>5016365012744</v>
      </c>
    </row>
    <row r="1550" spans="2:13" s="20" customFormat="1" ht="21" customHeight="1">
      <c r="B1550" s="14" t="s">
        <v>2369</v>
      </c>
      <c r="C1550" s="52">
        <v>6748</v>
      </c>
      <c r="D1550" s="28" t="s">
        <v>1314</v>
      </c>
      <c r="E1550" s="22" t="s">
        <v>2051</v>
      </c>
      <c r="F1550" s="22" t="s">
        <v>1316</v>
      </c>
      <c r="G1550" s="23"/>
      <c r="H1550" s="23"/>
      <c r="I1550" s="22" t="s">
        <v>1316</v>
      </c>
      <c r="J1550" s="24">
        <v>3000</v>
      </c>
      <c r="K1550" s="188" t="str">
        <f>IFERROR(VLOOKUP(一覧[[#This Row],[品番]],'202211価格改定一覧'!B:J,9,FALSE),"-")</f>
        <v>-</v>
      </c>
      <c r="L1550" s="27" t="s">
        <v>76</v>
      </c>
      <c r="M1550" s="25">
        <v>5016365042178</v>
      </c>
    </row>
    <row r="1551" spans="2:13" s="20" customFormat="1" ht="21" customHeight="1">
      <c r="B1551" s="14" t="s">
        <v>226</v>
      </c>
      <c r="C1551" s="52">
        <v>6750</v>
      </c>
      <c r="D1551" s="28" t="s">
        <v>1314</v>
      </c>
      <c r="E1551" s="22" t="s">
        <v>87</v>
      </c>
      <c r="F1551" s="22"/>
      <c r="G1551" s="23"/>
      <c r="H1551" s="23"/>
      <c r="I1551" s="22"/>
      <c r="J1551" s="31">
        <v>800</v>
      </c>
      <c r="K1551" s="188" t="str">
        <f>IFERROR(VLOOKUP(一覧[[#This Row],[品番]],'202211価格改定一覧'!B:J,9,FALSE),"-")</f>
        <v>-</v>
      </c>
      <c r="L1551" s="27"/>
      <c r="M1551" s="25">
        <v>5016365002707</v>
      </c>
    </row>
    <row r="1552" spans="2:13" s="20" customFormat="1" ht="21" customHeight="1">
      <c r="B1552" s="14" t="s">
        <v>226</v>
      </c>
      <c r="C1552" s="52">
        <v>6751</v>
      </c>
      <c r="D1552" s="28" t="s">
        <v>1314</v>
      </c>
      <c r="E1552" s="22" t="s">
        <v>88</v>
      </c>
      <c r="F1552" s="22"/>
      <c r="G1552" s="23"/>
      <c r="H1552" s="23"/>
      <c r="I1552" s="22"/>
      <c r="J1552" s="31">
        <v>2800</v>
      </c>
      <c r="K1552" s="188" t="str">
        <f>IFERROR(VLOOKUP(一覧[[#This Row],[品番]],'202211価格改定一覧'!B:J,9,FALSE),"-")</f>
        <v>-</v>
      </c>
      <c r="L1552" s="27"/>
      <c r="M1552" s="25">
        <v>5016365002745</v>
      </c>
    </row>
    <row r="1553" spans="2:13" s="20" customFormat="1" ht="21" customHeight="1">
      <c r="B1553" s="14"/>
      <c r="C1553" s="52">
        <v>6752</v>
      </c>
      <c r="D1553" s="28" t="s">
        <v>1314</v>
      </c>
      <c r="E1553" s="22" t="s">
        <v>1345</v>
      </c>
      <c r="F1553" s="22" t="s">
        <v>1346</v>
      </c>
      <c r="G1553" s="23">
        <v>200</v>
      </c>
      <c r="H1553" s="23" t="s">
        <v>215</v>
      </c>
      <c r="I1553" s="22" t="s">
        <v>1345</v>
      </c>
      <c r="J1553" s="24">
        <v>1800</v>
      </c>
      <c r="K1553" s="188" t="str">
        <f>IFERROR(VLOOKUP(一覧[[#This Row],[品番]],'202211価格改定一覧'!B:J,9,FALSE),"-")</f>
        <v>-</v>
      </c>
      <c r="L1553" s="27" t="s">
        <v>76</v>
      </c>
      <c r="M1553" s="25"/>
    </row>
    <row r="1554" spans="2:13" s="20" customFormat="1" ht="21" customHeight="1">
      <c r="B1554" s="14" t="s">
        <v>226</v>
      </c>
      <c r="C1554" s="52">
        <v>6753</v>
      </c>
      <c r="D1554" s="28" t="s">
        <v>1314</v>
      </c>
      <c r="E1554" s="22" t="s">
        <v>89</v>
      </c>
      <c r="F1554" s="22"/>
      <c r="G1554" s="23"/>
      <c r="H1554" s="23"/>
      <c r="I1554" s="22"/>
      <c r="J1554" s="31">
        <v>2000</v>
      </c>
      <c r="K1554" s="188" t="str">
        <f>IFERROR(VLOOKUP(一覧[[#This Row],[品番]],'202211価格改定一覧'!B:J,9,FALSE),"-")</f>
        <v>-</v>
      </c>
      <c r="L1554" s="27"/>
      <c r="M1554" s="25">
        <v>5016365002738</v>
      </c>
    </row>
    <row r="1555" spans="2:13" s="20" customFormat="1" ht="21" customHeight="1">
      <c r="B1555" s="14" t="s">
        <v>226</v>
      </c>
      <c r="C1555" s="52">
        <v>6754</v>
      </c>
      <c r="D1555" s="28" t="s">
        <v>1314</v>
      </c>
      <c r="E1555" s="22" t="s">
        <v>1610</v>
      </c>
      <c r="F1555" s="22"/>
      <c r="G1555" s="23"/>
      <c r="H1555" s="23"/>
      <c r="I1555" s="22"/>
      <c r="J1555" s="31">
        <v>2400</v>
      </c>
      <c r="K1555" s="188" t="str">
        <f>IFERROR(VLOOKUP(一覧[[#This Row],[品番]],'202211価格改定一覧'!B:J,9,FALSE),"-")</f>
        <v>-</v>
      </c>
      <c r="L1555" s="27"/>
      <c r="M1555" s="25">
        <v>5016365002721</v>
      </c>
    </row>
    <row r="1556" spans="2:13" s="20" customFormat="1" ht="21" customHeight="1">
      <c r="B1556" s="14"/>
      <c r="C1556" s="52">
        <v>6755</v>
      </c>
      <c r="D1556" s="28" t="s">
        <v>1314</v>
      </c>
      <c r="E1556" s="22" t="s">
        <v>668</v>
      </c>
      <c r="F1556" s="22" t="s">
        <v>1343</v>
      </c>
      <c r="G1556" s="23">
        <v>500</v>
      </c>
      <c r="H1556" s="23" t="s">
        <v>288</v>
      </c>
      <c r="I1556" s="22" t="s">
        <v>668</v>
      </c>
      <c r="J1556" s="24">
        <v>2200</v>
      </c>
      <c r="K1556" s="188" t="str">
        <f>IFERROR(VLOOKUP(一覧[[#This Row],[品番]],'202211価格改定一覧'!B:J,9,FALSE),"-")</f>
        <v>-</v>
      </c>
      <c r="L1556" s="27" t="s">
        <v>76</v>
      </c>
      <c r="M1556" s="25">
        <v>5016365002806</v>
      </c>
    </row>
    <row r="1557" spans="2:13" s="20" customFormat="1" ht="21" customHeight="1">
      <c r="B1557" s="14"/>
      <c r="C1557" s="52">
        <v>6756</v>
      </c>
      <c r="D1557" s="28" t="s">
        <v>1314</v>
      </c>
      <c r="E1557" s="22" t="s">
        <v>1328</v>
      </c>
      <c r="F1557" s="22" t="s">
        <v>1316</v>
      </c>
      <c r="G1557" s="23"/>
      <c r="H1557" s="23"/>
      <c r="I1557" s="22" t="s">
        <v>1316</v>
      </c>
      <c r="J1557" s="24">
        <v>4400</v>
      </c>
      <c r="K1557" s="188" t="str">
        <f>IFERROR(VLOOKUP(一覧[[#This Row],[品番]],'202211価格改定一覧'!B:J,9,FALSE),"-")</f>
        <v>-</v>
      </c>
      <c r="L1557" s="27" t="s">
        <v>76</v>
      </c>
      <c r="M1557" s="25">
        <v>5016365042154</v>
      </c>
    </row>
    <row r="1558" spans="2:13" s="20" customFormat="1" ht="21" customHeight="1">
      <c r="B1558" s="14"/>
      <c r="C1558" s="52">
        <v>6757</v>
      </c>
      <c r="D1558" s="28" t="s">
        <v>1314</v>
      </c>
      <c r="E1558" s="22" t="s">
        <v>2350</v>
      </c>
      <c r="F1558" s="22" t="s">
        <v>1316</v>
      </c>
      <c r="G1558" s="23"/>
      <c r="H1558" s="23"/>
      <c r="I1558" s="22" t="s">
        <v>2351</v>
      </c>
      <c r="J1558" s="24">
        <v>3500</v>
      </c>
      <c r="K1558" s="188" t="str">
        <f>IFERROR(VLOOKUP(一覧[[#This Row],[品番]],'202211価格改定一覧'!B:J,9,FALSE),"-")</f>
        <v>-</v>
      </c>
      <c r="L1558" s="27" t="s">
        <v>76</v>
      </c>
      <c r="M1558" s="25">
        <v>5016365042338</v>
      </c>
    </row>
    <row r="1559" spans="2:13" s="20" customFormat="1" ht="21" customHeight="1">
      <c r="B1559" s="14"/>
      <c r="C1559" s="52">
        <v>6758</v>
      </c>
      <c r="D1559" s="28" t="s">
        <v>1314</v>
      </c>
      <c r="E1559" s="22" t="s">
        <v>2350</v>
      </c>
      <c r="F1559" s="22" t="s">
        <v>1316</v>
      </c>
      <c r="G1559" s="23"/>
      <c r="H1559" s="23"/>
      <c r="I1559" s="22" t="s">
        <v>2352</v>
      </c>
      <c r="J1559" s="24">
        <v>3500</v>
      </c>
      <c r="K1559" s="188" t="str">
        <f>IFERROR(VLOOKUP(一覧[[#This Row],[品番]],'202211価格改定一覧'!B:J,9,FALSE),"-")</f>
        <v>-</v>
      </c>
      <c r="L1559" s="27" t="s">
        <v>76</v>
      </c>
      <c r="M1559" s="25">
        <v>5016365042284</v>
      </c>
    </row>
    <row r="1560" spans="2:13" s="20" customFormat="1" ht="21" customHeight="1">
      <c r="B1560" s="14"/>
      <c r="C1560" s="52">
        <v>6760</v>
      </c>
      <c r="D1560" s="28" t="s">
        <v>1314</v>
      </c>
      <c r="E1560" s="22" t="s">
        <v>1335</v>
      </c>
      <c r="F1560" s="22" t="s">
        <v>677</v>
      </c>
      <c r="G1560" s="23">
        <v>220</v>
      </c>
      <c r="H1560" s="23" t="s">
        <v>589</v>
      </c>
      <c r="I1560" s="22" t="s">
        <v>1336</v>
      </c>
      <c r="J1560" s="24">
        <v>1500</v>
      </c>
      <c r="K1560" s="188" t="str">
        <f>IFERROR(VLOOKUP(一覧[[#This Row],[品番]],'202211価格改定一覧'!B:J,9,FALSE),"-")</f>
        <v>-</v>
      </c>
      <c r="L1560" s="27" t="s">
        <v>76</v>
      </c>
      <c r="M1560" s="25">
        <v>5016365040228</v>
      </c>
    </row>
    <row r="1561" spans="2:13" s="20" customFormat="1" ht="21" customHeight="1">
      <c r="B1561" s="14"/>
      <c r="C1561" s="52">
        <v>6761</v>
      </c>
      <c r="D1561" s="28" t="s">
        <v>1314</v>
      </c>
      <c r="E1561" s="22" t="s">
        <v>1335</v>
      </c>
      <c r="F1561" s="22" t="s">
        <v>677</v>
      </c>
      <c r="G1561" s="23">
        <v>220</v>
      </c>
      <c r="H1561" s="23" t="s">
        <v>589</v>
      </c>
      <c r="I1561" s="22" t="s">
        <v>1337</v>
      </c>
      <c r="J1561" s="24">
        <v>1500</v>
      </c>
      <c r="K1561" s="188" t="str">
        <f>IFERROR(VLOOKUP(一覧[[#This Row],[品番]],'202211価格改定一覧'!B:J,9,FALSE),"-")</f>
        <v>-</v>
      </c>
      <c r="L1561" s="27" t="s">
        <v>76</v>
      </c>
      <c r="M1561" s="25">
        <v>5016365040259</v>
      </c>
    </row>
    <row r="1562" spans="2:13" s="20" customFormat="1" ht="21" customHeight="1">
      <c r="B1562" s="14"/>
      <c r="C1562" s="52">
        <v>6762</v>
      </c>
      <c r="D1562" s="28" t="s">
        <v>1314</v>
      </c>
      <c r="E1562" s="22" t="s">
        <v>1335</v>
      </c>
      <c r="F1562" s="22" t="s">
        <v>677</v>
      </c>
      <c r="G1562" s="23">
        <v>220</v>
      </c>
      <c r="H1562" s="23" t="s">
        <v>589</v>
      </c>
      <c r="I1562" s="22" t="s">
        <v>1338</v>
      </c>
      <c r="J1562" s="24">
        <v>1500</v>
      </c>
      <c r="K1562" s="188" t="str">
        <f>IFERROR(VLOOKUP(一覧[[#This Row],[品番]],'202211価格改定一覧'!B:J,9,FALSE),"-")</f>
        <v>-</v>
      </c>
      <c r="L1562" s="27" t="s">
        <v>76</v>
      </c>
      <c r="M1562" s="25">
        <v>5016365040280</v>
      </c>
    </row>
    <row r="1563" spans="2:13" s="20" customFormat="1" ht="21" customHeight="1">
      <c r="B1563" s="14"/>
      <c r="C1563" s="52">
        <v>6763</v>
      </c>
      <c r="D1563" s="28" t="s">
        <v>1314</v>
      </c>
      <c r="E1563" s="22" t="s">
        <v>1335</v>
      </c>
      <c r="F1563" s="22" t="s">
        <v>677</v>
      </c>
      <c r="G1563" s="23">
        <v>220</v>
      </c>
      <c r="H1563" s="23" t="s">
        <v>589</v>
      </c>
      <c r="I1563" s="22" t="s">
        <v>1339</v>
      </c>
      <c r="J1563" s="24">
        <v>1500</v>
      </c>
      <c r="K1563" s="188" t="str">
        <f>IFERROR(VLOOKUP(一覧[[#This Row],[品番]],'202211価格改定一覧'!B:J,9,FALSE),"-")</f>
        <v>-</v>
      </c>
      <c r="L1563" s="27" t="s">
        <v>76</v>
      </c>
      <c r="M1563" s="25">
        <v>5016365040310</v>
      </c>
    </row>
    <row r="1564" spans="2:13" s="20" customFormat="1" ht="21" customHeight="1">
      <c r="B1564" s="14"/>
      <c r="C1564" s="52">
        <v>6765</v>
      </c>
      <c r="D1564" s="28" t="s">
        <v>1314</v>
      </c>
      <c r="E1564" s="22" t="s">
        <v>1335</v>
      </c>
      <c r="F1564" s="22" t="s">
        <v>1306</v>
      </c>
      <c r="G1564" s="23">
        <v>500</v>
      </c>
      <c r="H1564" s="23" t="s">
        <v>593</v>
      </c>
      <c r="I1564" s="22" t="s">
        <v>1336</v>
      </c>
      <c r="J1564" s="94">
        <v>3000</v>
      </c>
      <c r="K1564" s="188">
        <f>IFERROR(VLOOKUP(一覧[[#This Row],[品番]],'202211価格改定一覧'!B:J,9,FALSE),"-")</f>
        <v>3200</v>
      </c>
      <c r="L1564" s="27" t="s">
        <v>76</v>
      </c>
      <c r="M1564" s="25">
        <v>5016365040204</v>
      </c>
    </row>
    <row r="1565" spans="2:13" s="20" customFormat="1" ht="21" customHeight="1">
      <c r="B1565" s="14"/>
      <c r="C1565" s="52">
        <v>6766</v>
      </c>
      <c r="D1565" s="28" t="s">
        <v>1314</v>
      </c>
      <c r="E1565" s="22" t="s">
        <v>1335</v>
      </c>
      <c r="F1565" s="22" t="s">
        <v>1306</v>
      </c>
      <c r="G1565" s="23">
        <v>500</v>
      </c>
      <c r="H1565" s="23" t="s">
        <v>593</v>
      </c>
      <c r="I1565" s="22" t="s">
        <v>1337</v>
      </c>
      <c r="J1565" s="94">
        <v>3000</v>
      </c>
      <c r="K1565" s="188">
        <f>IFERROR(VLOOKUP(一覧[[#This Row],[品番]],'202211価格改定一覧'!B:J,9,FALSE),"-")</f>
        <v>3200</v>
      </c>
      <c r="L1565" s="27" t="s">
        <v>76</v>
      </c>
      <c r="M1565" s="25">
        <v>5016365040235</v>
      </c>
    </row>
    <row r="1566" spans="2:13" s="20" customFormat="1" ht="21" customHeight="1">
      <c r="B1566" s="14"/>
      <c r="C1566" s="52">
        <v>6767</v>
      </c>
      <c r="D1566" s="28" t="s">
        <v>1314</v>
      </c>
      <c r="E1566" s="22" t="s">
        <v>1335</v>
      </c>
      <c r="F1566" s="22" t="s">
        <v>1306</v>
      </c>
      <c r="G1566" s="23">
        <v>500</v>
      </c>
      <c r="H1566" s="23" t="s">
        <v>593</v>
      </c>
      <c r="I1566" s="22" t="s">
        <v>1338</v>
      </c>
      <c r="J1566" s="94">
        <v>3000</v>
      </c>
      <c r="K1566" s="188">
        <f>IFERROR(VLOOKUP(一覧[[#This Row],[品番]],'202211価格改定一覧'!B:J,9,FALSE),"-")</f>
        <v>3200</v>
      </c>
      <c r="L1566" s="27" t="s">
        <v>76</v>
      </c>
      <c r="M1566" s="25">
        <v>5016365040266</v>
      </c>
    </row>
    <row r="1567" spans="2:13" s="20" customFormat="1" ht="21" customHeight="1">
      <c r="B1567" s="14"/>
      <c r="C1567" s="52">
        <v>6768</v>
      </c>
      <c r="D1567" s="28" t="s">
        <v>1314</v>
      </c>
      <c r="E1567" s="22" t="s">
        <v>1335</v>
      </c>
      <c r="F1567" s="22" t="s">
        <v>1306</v>
      </c>
      <c r="G1567" s="23">
        <v>500</v>
      </c>
      <c r="H1567" s="23" t="s">
        <v>593</v>
      </c>
      <c r="I1567" s="22" t="s">
        <v>1339</v>
      </c>
      <c r="J1567" s="94">
        <v>3000</v>
      </c>
      <c r="K1567" s="188">
        <f>IFERROR(VLOOKUP(一覧[[#This Row],[品番]],'202211価格改定一覧'!B:J,9,FALSE),"-")</f>
        <v>3200</v>
      </c>
      <c r="L1567" s="27" t="s">
        <v>76</v>
      </c>
      <c r="M1567" s="25">
        <v>5016365040297</v>
      </c>
    </row>
    <row r="1568" spans="2:13" s="20" customFormat="1" ht="21" customHeight="1">
      <c r="B1568" s="14"/>
      <c r="C1568" s="52">
        <v>6770</v>
      </c>
      <c r="D1568" s="28" t="s">
        <v>1314</v>
      </c>
      <c r="E1568" s="22" t="s">
        <v>1335</v>
      </c>
      <c r="F1568" s="22" t="s">
        <v>224</v>
      </c>
      <c r="G1568" s="23">
        <v>30</v>
      </c>
      <c r="H1568" s="23" t="s">
        <v>593</v>
      </c>
      <c r="I1568" s="22" t="s">
        <v>1336</v>
      </c>
      <c r="J1568" s="24">
        <v>1200</v>
      </c>
      <c r="K1568" s="188">
        <f>IFERROR(VLOOKUP(一覧[[#This Row],[品番]],'202211価格改定一覧'!B:J,9,FALSE),"-")</f>
        <v>1400</v>
      </c>
      <c r="L1568" s="27" t="s">
        <v>76</v>
      </c>
      <c r="M1568" s="25">
        <v>5016365040211</v>
      </c>
    </row>
    <row r="1569" spans="2:13" s="20" customFormat="1" ht="21" customHeight="1">
      <c r="B1569" s="14"/>
      <c r="C1569" s="52">
        <v>6771</v>
      </c>
      <c r="D1569" s="28" t="s">
        <v>1314</v>
      </c>
      <c r="E1569" s="22" t="s">
        <v>1335</v>
      </c>
      <c r="F1569" s="22" t="s">
        <v>224</v>
      </c>
      <c r="G1569" s="23">
        <v>30</v>
      </c>
      <c r="H1569" s="23" t="s">
        <v>593</v>
      </c>
      <c r="I1569" s="22" t="s">
        <v>1337</v>
      </c>
      <c r="J1569" s="24">
        <v>1200</v>
      </c>
      <c r="K1569" s="188">
        <f>IFERROR(VLOOKUP(一覧[[#This Row],[品番]],'202211価格改定一覧'!B:J,9,FALSE),"-")</f>
        <v>1400</v>
      </c>
      <c r="L1569" s="27" t="s">
        <v>76</v>
      </c>
      <c r="M1569" s="25">
        <v>5016365040242</v>
      </c>
    </row>
    <row r="1570" spans="2:13" s="20" customFormat="1" ht="21" customHeight="1">
      <c r="B1570" s="14"/>
      <c r="C1570" s="52">
        <v>6772</v>
      </c>
      <c r="D1570" s="28" t="s">
        <v>1314</v>
      </c>
      <c r="E1570" s="22" t="s">
        <v>1335</v>
      </c>
      <c r="F1570" s="22" t="s">
        <v>224</v>
      </c>
      <c r="G1570" s="23">
        <v>30</v>
      </c>
      <c r="H1570" s="23" t="s">
        <v>593</v>
      </c>
      <c r="I1570" s="22" t="s">
        <v>1338</v>
      </c>
      <c r="J1570" s="24">
        <v>1200</v>
      </c>
      <c r="K1570" s="188">
        <f>IFERROR(VLOOKUP(一覧[[#This Row],[品番]],'202211価格改定一覧'!B:J,9,FALSE),"-")</f>
        <v>1400</v>
      </c>
      <c r="L1570" s="27" t="s">
        <v>76</v>
      </c>
      <c r="M1570" s="25">
        <v>5016365040273</v>
      </c>
    </row>
    <row r="1571" spans="2:13" s="20" customFormat="1" ht="21" customHeight="1">
      <c r="B1571" s="14"/>
      <c r="C1571" s="52">
        <v>6773</v>
      </c>
      <c r="D1571" s="28" t="s">
        <v>1314</v>
      </c>
      <c r="E1571" s="22" t="s">
        <v>1335</v>
      </c>
      <c r="F1571" s="22" t="s">
        <v>224</v>
      </c>
      <c r="G1571" s="23">
        <v>30</v>
      </c>
      <c r="H1571" s="23" t="s">
        <v>593</v>
      </c>
      <c r="I1571" s="22" t="s">
        <v>1339</v>
      </c>
      <c r="J1571" s="24">
        <v>1200</v>
      </c>
      <c r="K1571" s="188">
        <f>IFERROR(VLOOKUP(一覧[[#This Row],[品番]],'202211価格改定一覧'!B:J,9,FALSE),"-")</f>
        <v>1400</v>
      </c>
      <c r="L1571" s="27" t="s">
        <v>76</v>
      </c>
      <c r="M1571" s="25">
        <v>5016365040303</v>
      </c>
    </row>
    <row r="1572" spans="2:13" s="20" customFormat="1" ht="21" customHeight="1">
      <c r="B1572" s="14" t="s">
        <v>1929</v>
      </c>
      <c r="C1572" s="52">
        <v>6780</v>
      </c>
      <c r="D1572" s="28" t="s">
        <v>1314</v>
      </c>
      <c r="E1572" s="22" t="s">
        <v>1329</v>
      </c>
      <c r="F1572" s="22" t="s">
        <v>1332</v>
      </c>
      <c r="G1572" s="23">
        <v>100</v>
      </c>
      <c r="H1572" s="23" t="s">
        <v>589</v>
      </c>
      <c r="I1572" s="22" t="s">
        <v>1332</v>
      </c>
      <c r="J1572" s="24">
        <v>1500</v>
      </c>
      <c r="K1572" s="188" t="str">
        <f>IFERROR(VLOOKUP(一覧[[#This Row],[品番]],'202211価格改定一覧'!B:J,9,FALSE),"-")</f>
        <v>-</v>
      </c>
      <c r="L1572" s="27" t="s">
        <v>76</v>
      </c>
      <c r="M1572" s="25">
        <v>5016365002301</v>
      </c>
    </row>
    <row r="1573" spans="2:13" s="20" customFormat="1" ht="21" customHeight="1">
      <c r="B1573" s="14" t="s">
        <v>2141</v>
      </c>
      <c r="C1573" s="52">
        <v>6781</v>
      </c>
      <c r="D1573" s="28" t="s">
        <v>1314</v>
      </c>
      <c r="E1573" s="22" t="s">
        <v>1329</v>
      </c>
      <c r="F1573" s="22" t="s">
        <v>1306</v>
      </c>
      <c r="G1573" s="23">
        <v>300</v>
      </c>
      <c r="H1573" s="23" t="s">
        <v>593</v>
      </c>
      <c r="I1573" s="22" t="s">
        <v>1306</v>
      </c>
      <c r="J1573" s="24">
        <v>2400</v>
      </c>
      <c r="K1573" s="188" t="str">
        <f>IFERROR(VLOOKUP(一覧[[#This Row],[品番]],'202211価格改定一覧'!B:J,9,FALSE),"-")</f>
        <v>-</v>
      </c>
      <c r="L1573" s="27" t="s">
        <v>76</v>
      </c>
      <c r="M1573" s="25">
        <v>5016365002370</v>
      </c>
    </row>
    <row r="1574" spans="2:13" s="20" customFormat="1" ht="21" customHeight="1">
      <c r="B1574" s="14"/>
      <c r="C1574" s="52">
        <v>6782</v>
      </c>
      <c r="D1574" s="28" t="s">
        <v>1314</v>
      </c>
      <c r="E1574" s="22" t="s">
        <v>1329</v>
      </c>
      <c r="F1574" s="22" t="s">
        <v>1321</v>
      </c>
      <c r="G1574" s="23">
        <v>75</v>
      </c>
      <c r="H1574" s="23" t="s">
        <v>593</v>
      </c>
      <c r="I1574" s="22" t="s">
        <v>1321</v>
      </c>
      <c r="J1574" s="24">
        <v>2000</v>
      </c>
      <c r="K1574" s="188" t="str">
        <f>IFERROR(VLOOKUP(一覧[[#This Row],[品番]],'202211価格改定一覧'!B:J,9,FALSE),"-")</f>
        <v>-</v>
      </c>
      <c r="L1574" s="27" t="s">
        <v>76</v>
      </c>
      <c r="M1574" s="25">
        <v>5016365002332</v>
      </c>
    </row>
    <row r="1575" spans="2:13" s="20" customFormat="1" ht="21" customHeight="1">
      <c r="B1575" s="14"/>
      <c r="C1575" s="52">
        <v>6783</v>
      </c>
      <c r="D1575" s="28" t="s">
        <v>1314</v>
      </c>
      <c r="E1575" s="22" t="s">
        <v>1329</v>
      </c>
      <c r="F1575" s="22" t="s">
        <v>1330</v>
      </c>
      <c r="G1575" s="23">
        <v>150</v>
      </c>
      <c r="H1575" s="23" t="s">
        <v>593</v>
      </c>
      <c r="I1575" s="22" t="s">
        <v>1330</v>
      </c>
      <c r="J1575" s="24">
        <v>2400</v>
      </c>
      <c r="K1575" s="188" t="str">
        <f>IFERROR(VLOOKUP(一覧[[#This Row],[品番]],'202211価格改定一覧'!B:J,9,FALSE),"-")</f>
        <v>-</v>
      </c>
      <c r="L1575" s="27" t="s">
        <v>76</v>
      </c>
      <c r="M1575" s="25">
        <v>5016365002325</v>
      </c>
    </row>
    <row r="1576" spans="2:13" s="20" customFormat="1" ht="21" customHeight="1">
      <c r="B1576" s="14" t="s">
        <v>2106</v>
      </c>
      <c r="C1576" s="52">
        <v>6784</v>
      </c>
      <c r="D1576" s="28" t="s">
        <v>1314</v>
      </c>
      <c r="E1576" s="22" t="s">
        <v>1329</v>
      </c>
      <c r="F1576" s="22" t="s">
        <v>1331</v>
      </c>
      <c r="G1576" s="23">
        <v>500</v>
      </c>
      <c r="H1576" s="23" t="s">
        <v>589</v>
      </c>
      <c r="I1576" s="22" t="s">
        <v>1331</v>
      </c>
      <c r="J1576" s="24">
        <v>3800</v>
      </c>
      <c r="K1576" s="188" t="str">
        <f>IFERROR(VLOOKUP(一覧[[#This Row],[品番]],'202211価格改定一覧'!B:J,9,FALSE),"-")</f>
        <v>-</v>
      </c>
      <c r="L1576" s="27" t="s">
        <v>76</v>
      </c>
      <c r="M1576" s="25">
        <v>5016365002424</v>
      </c>
    </row>
    <row r="1577" spans="2:13" s="20" customFormat="1" ht="21" customHeight="1">
      <c r="B1577" s="14"/>
      <c r="C1577" s="52">
        <v>6785</v>
      </c>
      <c r="D1577" s="28" t="s">
        <v>1314</v>
      </c>
      <c r="E1577" s="22" t="s">
        <v>1329</v>
      </c>
      <c r="F1577" s="22" t="s">
        <v>633</v>
      </c>
      <c r="G1577" s="23">
        <v>50</v>
      </c>
      <c r="H1577" s="23" t="s">
        <v>593</v>
      </c>
      <c r="I1577" s="22" t="s">
        <v>633</v>
      </c>
      <c r="J1577" s="24">
        <v>3800</v>
      </c>
      <c r="K1577" s="188" t="str">
        <f>IFERROR(VLOOKUP(一覧[[#This Row],[品番]],'202211価格改定一覧'!B:J,9,FALSE),"-")</f>
        <v>-</v>
      </c>
      <c r="L1577" s="27" t="s">
        <v>76</v>
      </c>
      <c r="M1577" s="25">
        <v>5016365002356</v>
      </c>
    </row>
    <row r="1578" spans="2:13" s="20" customFormat="1" ht="21" customHeight="1">
      <c r="B1578" s="14"/>
      <c r="C1578" s="52">
        <v>6786</v>
      </c>
      <c r="D1578" s="28" t="s">
        <v>1314</v>
      </c>
      <c r="E1578" s="22" t="s">
        <v>1329</v>
      </c>
      <c r="F1578" s="22" t="s">
        <v>1316</v>
      </c>
      <c r="G1578" s="23"/>
      <c r="H1578" s="23"/>
      <c r="I1578" s="22" t="s">
        <v>1316</v>
      </c>
      <c r="J1578" s="24">
        <v>3000</v>
      </c>
      <c r="K1578" s="188">
        <f>IFERROR(VLOOKUP(一覧[[#This Row],[品番]],'202211価格改定一覧'!B:J,9,FALSE),"-")</f>
        <v>4000</v>
      </c>
      <c r="L1578" s="27" t="s">
        <v>76</v>
      </c>
      <c r="M1578" s="25">
        <v>5016365042000</v>
      </c>
    </row>
    <row r="1579" spans="2:13" s="20" customFormat="1" ht="21" customHeight="1">
      <c r="B1579" s="14"/>
      <c r="C1579" s="52">
        <v>6790</v>
      </c>
      <c r="D1579" s="28" t="s">
        <v>1314</v>
      </c>
      <c r="E1579" s="22" t="s">
        <v>1333</v>
      </c>
      <c r="F1579" s="22" t="s">
        <v>677</v>
      </c>
      <c r="G1579" s="23">
        <v>220</v>
      </c>
      <c r="H1579" s="23" t="s">
        <v>589</v>
      </c>
      <c r="I1579" s="22" t="s">
        <v>677</v>
      </c>
      <c r="J1579" s="94">
        <v>1800</v>
      </c>
      <c r="K1579" s="188" t="str">
        <f>IFERROR(VLOOKUP(一覧[[#This Row],[品番]],'202211価格改定一覧'!B:J,9,FALSE),"-")</f>
        <v>-</v>
      </c>
      <c r="L1579" s="27" t="s">
        <v>76</v>
      </c>
      <c r="M1579" s="25">
        <v>5016365003230</v>
      </c>
    </row>
    <row r="1580" spans="2:13" s="20" customFormat="1" ht="21" customHeight="1">
      <c r="B1580" s="14"/>
      <c r="C1580" s="52">
        <v>6791</v>
      </c>
      <c r="D1580" s="28" t="s">
        <v>1314</v>
      </c>
      <c r="E1580" s="22" t="s">
        <v>1333</v>
      </c>
      <c r="F1580" s="22" t="s">
        <v>1306</v>
      </c>
      <c r="G1580" s="23">
        <v>300</v>
      </c>
      <c r="H1580" s="23" t="s">
        <v>593</v>
      </c>
      <c r="I1580" s="22" t="s">
        <v>1306</v>
      </c>
      <c r="J1580" s="24">
        <v>2400</v>
      </c>
      <c r="K1580" s="188">
        <f>IFERROR(VLOOKUP(一覧[[#This Row],[品番]],'202211価格改定一覧'!B:J,9,FALSE),"-")</f>
        <v>2800</v>
      </c>
      <c r="L1580" s="27" t="s">
        <v>76</v>
      </c>
      <c r="M1580" s="25">
        <v>5016365003216</v>
      </c>
    </row>
    <row r="1581" spans="2:13" s="20" customFormat="1" ht="21" customHeight="1">
      <c r="B1581" s="14"/>
      <c r="C1581" s="52">
        <v>6792</v>
      </c>
      <c r="D1581" s="28" t="s">
        <v>1314</v>
      </c>
      <c r="E1581" s="22" t="s">
        <v>1333</v>
      </c>
      <c r="F1581" s="22" t="s">
        <v>1321</v>
      </c>
      <c r="G1581" s="23">
        <v>75</v>
      </c>
      <c r="H1581" s="23" t="s">
        <v>593</v>
      </c>
      <c r="I1581" s="22" t="s">
        <v>1321</v>
      </c>
      <c r="J1581" s="24">
        <v>2000</v>
      </c>
      <c r="K1581" s="188">
        <f>IFERROR(VLOOKUP(一覧[[#This Row],[品番]],'202211価格改定一覧'!B:J,9,FALSE),"-")</f>
        <v>2400</v>
      </c>
      <c r="L1581" s="27" t="s">
        <v>76</v>
      </c>
      <c r="M1581" s="25">
        <v>5016365003223</v>
      </c>
    </row>
    <row r="1582" spans="2:13" s="20" customFormat="1" ht="21" customHeight="1">
      <c r="B1582" s="14"/>
      <c r="C1582" s="52">
        <v>6793</v>
      </c>
      <c r="D1582" s="28" t="s">
        <v>1314</v>
      </c>
      <c r="E1582" s="22" t="s">
        <v>1333</v>
      </c>
      <c r="F1582" s="22" t="s">
        <v>1334</v>
      </c>
      <c r="G1582" s="23">
        <v>200</v>
      </c>
      <c r="H1582" s="23" t="s">
        <v>593</v>
      </c>
      <c r="I1582" s="22" t="s">
        <v>1334</v>
      </c>
      <c r="J1582" s="24">
        <v>2400</v>
      </c>
      <c r="K1582" s="188" t="str">
        <f>IFERROR(VLOOKUP(一覧[[#This Row],[品番]],'202211価格改定一覧'!B:J,9,FALSE),"-")</f>
        <v>-</v>
      </c>
      <c r="L1582" s="27" t="s">
        <v>76</v>
      </c>
      <c r="M1582" s="25">
        <v>5016365003209</v>
      </c>
    </row>
    <row r="1583" spans="2:13" s="20" customFormat="1" ht="21" customHeight="1">
      <c r="B1583" s="14"/>
      <c r="C1583" s="52">
        <v>6794</v>
      </c>
      <c r="D1583" s="28" t="s">
        <v>1314</v>
      </c>
      <c r="E1583" s="22" t="s">
        <v>1333</v>
      </c>
      <c r="F1583" s="22" t="s">
        <v>1316</v>
      </c>
      <c r="G1583" s="23"/>
      <c r="H1583" s="23"/>
      <c r="I1583" s="22" t="s">
        <v>1316</v>
      </c>
      <c r="J1583" s="94">
        <v>3500</v>
      </c>
      <c r="K1583" s="188">
        <f>IFERROR(VLOOKUP(一覧[[#This Row],[品番]],'202211価格改定一覧'!B:J,9,FALSE),"-")</f>
        <v>4000</v>
      </c>
      <c r="L1583" s="27" t="s">
        <v>76</v>
      </c>
      <c r="M1583" s="25">
        <v>5016365042079</v>
      </c>
    </row>
    <row r="1584" spans="2:13" s="20" customFormat="1" ht="21" customHeight="1">
      <c r="B1584" s="14" t="s">
        <v>2181</v>
      </c>
      <c r="C1584" s="52">
        <v>6800</v>
      </c>
      <c r="D1584" s="28" t="s">
        <v>1283</v>
      </c>
      <c r="E1584" s="22" t="s">
        <v>90</v>
      </c>
      <c r="F1584" s="22"/>
      <c r="G1584" s="23"/>
      <c r="H1584" s="23"/>
      <c r="I1584" s="22"/>
      <c r="J1584" s="24">
        <v>1200</v>
      </c>
      <c r="K1584" s="188" t="str">
        <f>IFERROR(VLOOKUP(一覧[[#This Row],[品番]],'202211価格改定一覧'!B:J,9,FALSE),"-")</f>
        <v>-</v>
      </c>
      <c r="L1584" s="27"/>
      <c r="M1584" s="25">
        <v>639136520153</v>
      </c>
    </row>
    <row r="1585" spans="2:13" s="20" customFormat="1" ht="21" customHeight="1">
      <c r="B1585" s="14"/>
      <c r="C1585" s="52">
        <v>6801</v>
      </c>
      <c r="D1585" s="28" t="s">
        <v>1283</v>
      </c>
      <c r="E1585" s="22" t="s">
        <v>1289</v>
      </c>
      <c r="F1585" s="22"/>
      <c r="G1585" s="23">
        <v>200</v>
      </c>
      <c r="H1585" s="23" t="s">
        <v>589</v>
      </c>
      <c r="I1585" s="22" t="s">
        <v>1290</v>
      </c>
      <c r="J1585" s="24">
        <v>1200</v>
      </c>
      <c r="K1585" s="188" t="str">
        <f>IFERROR(VLOOKUP(一覧[[#This Row],[品番]],'202211価格改定一覧'!B:J,9,FALSE),"-")</f>
        <v>-</v>
      </c>
      <c r="L1585" s="27" t="s">
        <v>64</v>
      </c>
      <c r="M1585" s="25">
        <v>639136520160</v>
      </c>
    </row>
    <row r="1586" spans="2:13" s="20" customFormat="1" ht="21" customHeight="1">
      <c r="B1586" s="14" t="s">
        <v>2181</v>
      </c>
      <c r="C1586" s="52">
        <v>6802</v>
      </c>
      <c r="D1586" s="28" t="s">
        <v>1283</v>
      </c>
      <c r="E1586" s="22" t="s">
        <v>1289</v>
      </c>
      <c r="F1586" s="22"/>
      <c r="G1586" s="23">
        <v>200</v>
      </c>
      <c r="H1586" s="23" t="s">
        <v>589</v>
      </c>
      <c r="I1586" s="22" t="s">
        <v>1291</v>
      </c>
      <c r="J1586" s="24">
        <v>1200</v>
      </c>
      <c r="K1586" s="188" t="str">
        <f>IFERROR(VLOOKUP(一覧[[#This Row],[品番]],'202211価格改定一覧'!B:J,9,FALSE),"-")</f>
        <v>-</v>
      </c>
      <c r="L1586" s="27" t="s">
        <v>64</v>
      </c>
      <c r="M1586" s="25">
        <v>639136520177</v>
      </c>
    </row>
    <row r="1587" spans="2:13" s="20" customFormat="1" ht="21" customHeight="1">
      <c r="B1587" s="14"/>
      <c r="C1587" s="52">
        <v>6803</v>
      </c>
      <c r="D1587" s="28" t="s">
        <v>1283</v>
      </c>
      <c r="E1587" s="22" t="s">
        <v>1289</v>
      </c>
      <c r="F1587" s="22"/>
      <c r="G1587" s="23">
        <v>200</v>
      </c>
      <c r="H1587" s="23" t="s">
        <v>589</v>
      </c>
      <c r="I1587" s="22" t="s">
        <v>1292</v>
      </c>
      <c r="J1587" s="24">
        <v>1200</v>
      </c>
      <c r="K1587" s="188" t="str">
        <f>IFERROR(VLOOKUP(一覧[[#This Row],[品番]],'202211価格改定一覧'!B:J,9,FALSE),"-")</f>
        <v>-</v>
      </c>
      <c r="L1587" s="27" t="s">
        <v>64</v>
      </c>
      <c r="M1587" s="25">
        <v>639136520184</v>
      </c>
    </row>
    <row r="1588" spans="2:13" s="20" customFormat="1" ht="21" customHeight="1">
      <c r="B1588" s="14"/>
      <c r="C1588" s="52">
        <v>6805</v>
      </c>
      <c r="D1588" s="28" t="s">
        <v>1283</v>
      </c>
      <c r="E1588" s="22" t="s">
        <v>1293</v>
      </c>
      <c r="F1588" s="22" t="s">
        <v>1299</v>
      </c>
      <c r="G1588" s="23">
        <v>150</v>
      </c>
      <c r="H1588" s="23" t="s">
        <v>589</v>
      </c>
      <c r="I1588" s="22" t="s">
        <v>404</v>
      </c>
      <c r="J1588" s="24">
        <v>1800</v>
      </c>
      <c r="K1588" s="188" t="str">
        <f>IFERROR(VLOOKUP(一覧[[#This Row],[品番]],'202211価格改定一覧'!B:J,9,FALSE),"-")</f>
        <v>-</v>
      </c>
      <c r="L1588" s="27" t="s">
        <v>64</v>
      </c>
      <c r="M1588" s="25">
        <v>639136771753</v>
      </c>
    </row>
    <row r="1589" spans="2:13" s="20" customFormat="1" ht="21" customHeight="1">
      <c r="B1589" s="14"/>
      <c r="C1589" s="52">
        <v>6806</v>
      </c>
      <c r="D1589" s="28" t="s">
        <v>1283</v>
      </c>
      <c r="E1589" s="22" t="s">
        <v>1293</v>
      </c>
      <c r="F1589" s="22" t="s">
        <v>1299</v>
      </c>
      <c r="G1589" s="23">
        <v>150</v>
      </c>
      <c r="H1589" s="23" t="s">
        <v>589</v>
      </c>
      <c r="I1589" s="22" t="s">
        <v>407</v>
      </c>
      <c r="J1589" s="24">
        <v>1800</v>
      </c>
      <c r="K1589" s="188" t="str">
        <f>IFERROR(VLOOKUP(一覧[[#This Row],[品番]],'202211価格改定一覧'!B:J,9,FALSE),"-")</f>
        <v>-</v>
      </c>
      <c r="L1589" s="27" t="s">
        <v>64</v>
      </c>
      <c r="M1589" s="25">
        <v>639136771760</v>
      </c>
    </row>
    <row r="1590" spans="2:13" s="20" customFormat="1" ht="21" customHeight="1">
      <c r="B1590" s="14"/>
      <c r="C1590" s="52">
        <v>6807</v>
      </c>
      <c r="D1590" s="28" t="s">
        <v>1283</v>
      </c>
      <c r="E1590" s="22" t="s">
        <v>1293</v>
      </c>
      <c r="F1590" s="22" t="s">
        <v>1299</v>
      </c>
      <c r="G1590" s="23">
        <v>150</v>
      </c>
      <c r="H1590" s="23" t="s">
        <v>589</v>
      </c>
      <c r="I1590" s="22" t="s">
        <v>402</v>
      </c>
      <c r="J1590" s="24">
        <v>1800</v>
      </c>
      <c r="K1590" s="188" t="str">
        <f>IFERROR(VLOOKUP(一覧[[#This Row],[品番]],'202211価格改定一覧'!B:J,9,FALSE),"-")</f>
        <v>-</v>
      </c>
      <c r="L1590" s="27" t="s">
        <v>64</v>
      </c>
      <c r="M1590" s="25">
        <v>639136771777</v>
      </c>
    </row>
    <row r="1591" spans="2:13" s="20" customFormat="1" ht="21" customHeight="1">
      <c r="B1591" s="14" t="s">
        <v>2282</v>
      </c>
      <c r="C1591" s="52">
        <v>6810</v>
      </c>
      <c r="D1591" s="28" t="s">
        <v>1283</v>
      </c>
      <c r="E1591" s="22" t="s">
        <v>1293</v>
      </c>
      <c r="F1591" s="22" t="s">
        <v>1294</v>
      </c>
      <c r="G1591" s="23">
        <v>150</v>
      </c>
      <c r="H1591" s="23" t="s">
        <v>589</v>
      </c>
      <c r="I1591" s="22" t="s">
        <v>1295</v>
      </c>
      <c r="J1591" s="24">
        <v>1400</v>
      </c>
      <c r="K1591" s="188" t="str">
        <f>IFERROR(VLOOKUP(一覧[[#This Row],[品番]],'202211価格改定一覧'!B:J,9,FALSE),"-")</f>
        <v>-</v>
      </c>
      <c r="L1591" s="27" t="s">
        <v>64</v>
      </c>
      <c r="M1591" s="25">
        <v>639136510079</v>
      </c>
    </row>
    <row r="1592" spans="2:13" s="20" customFormat="1" ht="21" customHeight="1">
      <c r="B1592" s="14" t="s">
        <v>2342</v>
      </c>
      <c r="C1592" s="52">
        <v>6811</v>
      </c>
      <c r="D1592" s="28" t="s">
        <v>1283</v>
      </c>
      <c r="E1592" s="22" t="s">
        <v>1293</v>
      </c>
      <c r="F1592" s="22" t="s">
        <v>1294</v>
      </c>
      <c r="G1592" s="23">
        <v>150</v>
      </c>
      <c r="H1592" s="23" t="s">
        <v>589</v>
      </c>
      <c r="I1592" s="22" t="s">
        <v>1296</v>
      </c>
      <c r="J1592" s="24">
        <v>1400</v>
      </c>
      <c r="K1592" s="188" t="str">
        <f>IFERROR(VLOOKUP(一覧[[#This Row],[品番]],'202211価格改定一覧'!B:J,9,FALSE),"-")</f>
        <v>-</v>
      </c>
      <c r="L1592" s="27" t="s">
        <v>64</v>
      </c>
      <c r="M1592" s="25">
        <v>639136510062</v>
      </c>
    </row>
    <row r="1593" spans="2:13" s="20" customFormat="1" ht="21" customHeight="1">
      <c r="B1593" s="100"/>
      <c r="C1593" s="115">
        <v>6812</v>
      </c>
      <c r="D1593" s="116" t="s">
        <v>1283</v>
      </c>
      <c r="E1593" s="110" t="s">
        <v>1293</v>
      </c>
      <c r="F1593" s="110" t="s">
        <v>1294</v>
      </c>
      <c r="G1593" s="117">
        <v>150</v>
      </c>
      <c r="H1593" s="117" t="s">
        <v>589</v>
      </c>
      <c r="I1593" s="110" t="s">
        <v>1297</v>
      </c>
      <c r="J1593" s="118">
        <v>1400</v>
      </c>
      <c r="K1593" s="188" t="str">
        <f>IFERROR(VLOOKUP(一覧[[#This Row],[品番]],'202211価格改定一覧'!B:J,9,FALSE),"-")</f>
        <v>-</v>
      </c>
      <c r="L1593" s="119" t="s">
        <v>64</v>
      </c>
      <c r="M1593" s="120">
        <v>639136510055</v>
      </c>
    </row>
    <row r="1594" spans="2:13" s="20" customFormat="1" ht="21" customHeight="1">
      <c r="B1594" s="14" t="s">
        <v>2187</v>
      </c>
      <c r="C1594" s="52">
        <v>6813</v>
      </c>
      <c r="D1594" s="28" t="s">
        <v>1283</v>
      </c>
      <c r="E1594" s="22" t="s">
        <v>1293</v>
      </c>
      <c r="F1594" s="22" t="s">
        <v>1294</v>
      </c>
      <c r="G1594" s="23">
        <v>150</v>
      </c>
      <c r="H1594" s="23" t="s">
        <v>589</v>
      </c>
      <c r="I1594" s="22" t="s">
        <v>1298</v>
      </c>
      <c r="J1594" s="24">
        <v>1400</v>
      </c>
      <c r="K1594" s="188" t="str">
        <f>IFERROR(VLOOKUP(一覧[[#This Row],[品番]],'202211価格改定一覧'!B:J,9,FALSE),"-")</f>
        <v>-</v>
      </c>
      <c r="L1594" s="27" t="s">
        <v>64</v>
      </c>
      <c r="M1594" s="25">
        <v>639136510086</v>
      </c>
    </row>
    <row r="1595" spans="2:13" s="20" customFormat="1" ht="21" customHeight="1">
      <c r="B1595" s="100"/>
      <c r="C1595" s="115">
        <v>6815</v>
      </c>
      <c r="D1595" s="116" t="s">
        <v>1283</v>
      </c>
      <c r="E1595" s="110" t="s">
        <v>1284</v>
      </c>
      <c r="F1595" s="110"/>
      <c r="G1595" s="117">
        <v>150</v>
      </c>
      <c r="H1595" s="117" t="s">
        <v>589</v>
      </c>
      <c r="I1595" s="110" t="s">
        <v>1285</v>
      </c>
      <c r="J1595" s="118">
        <v>2500</v>
      </c>
      <c r="K1595" s="188" t="str">
        <f>IFERROR(VLOOKUP(一覧[[#This Row],[品番]],'202211価格改定一覧'!B:J,9,FALSE),"-")</f>
        <v>-</v>
      </c>
      <c r="L1595" s="119" t="s">
        <v>64</v>
      </c>
      <c r="M1595" s="120">
        <v>639136520009</v>
      </c>
    </row>
    <row r="1596" spans="2:13" s="20" customFormat="1" ht="21" customHeight="1">
      <c r="B1596" s="100"/>
      <c r="C1596" s="115">
        <v>6816</v>
      </c>
      <c r="D1596" s="116" t="s">
        <v>1283</v>
      </c>
      <c r="E1596" s="110" t="s">
        <v>1284</v>
      </c>
      <c r="F1596" s="110"/>
      <c r="G1596" s="117">
        <v>160</v>
      </c>
      <c r="H1596" s="117" t="s">
        <v>589</v>
      </c>
      <c r="I1596" s="110" t="s">
        <v>1286</v>
      </c>
      <c r="J1596" s="118">
        <v>2500</v>
      </c>
      <c r="K1596" s="188" t="str">
        <f>IFERROR(VLOOKUP(一覧[[#This Row],[品番]],'202211価格改定一覧'!B:J,9,FALSE),"-")</f>
        <v>-</v>
      </c>
      <c r="L1596" s="119" t="s">
        <v>64</v>
      </c>
      <c r="M1596" s="120">
        <v>639136520016</v>
      </c>
    </row>
    <row r="1597" spans="2:13" s="20" customFormat="1" ht="21" customHeight="1">
      <c r="B1597" s="14"/>
      <c r="C1597" s="52">
        <v>6817</v>
      </c>
      <c r="D1597" s="28" t="s">
        <v>1283</v>
      </c>
      <c r="E1597" s="22" t="s">
        <v>1284</v>
      </c>
      <c r="F1597" s="22"/>
      <c r="G1597" s="23">
        <v>170</v>
      </c>
      <c r="H1597" s="23" t="s">
        <v>589</v>
      </c>
      <c r="I1597" s="22" t="s">
        <v>1287</v>
      </c>
      <c r="J1597" s="24">
        <v>2500</v>
      </c>
      <c r="K1597" s="188" t="str">
        <f>IFERROR(VLOOKUP(一覧[[#This Row],[品番]],'202211価格改定一覧'!B:J,9,FALSE),"-")</f>
        <v>-</v>
      </c>
      <c r="L1597" s="27" t="s">
        <v>64</v>
      </c>
      <c r="M1597" s="25">
        <v>639136520023</v>
      </c>
    </row>
    <row r="1598" spans="2:13" s="20" customFormat="1" ht="21" customHeight="1">
      <c r="B1598" s="14" t="s">
        <v>2189</v>
      </c>
      <c r="C1598" s="52">
        <v>6818</v>
      </c>
      <c r="D1598" s="28" t="s">
        <v>1283</v>
      </c>
      <c r="E1598" s="22" t="s">
        <v>1284</v>
      </c>
      <c r="F1598" s="22"/>
      <c r="G1598" s="23">
        <v>150</v>
      </c>
      <c r="H1598" s="23" t="s">
        <v>589</v>
      </c>
      <c r="I1598" s="22" t="s">
        <v>1288</v>
      </c>
      <c r="J1598" s="24">
        <v>2500</v>
      </c>
      <c r="K1598" s="188" t="str">
        <f>IFERROR(VLOOKUP(一覧[[#This Row],[品番]],'202211価格改定一覧'!B:J,9,FALSE),"-")</f>
        <v>-</v>
      </c>
      <c r="L1598" s="27" t="s">
        <v>64</v>
      </c>
      <c r="M1598" s="25">
        <v>639136520030</v>
      </c>
    </row>
    <row r="1599" spans="2:13" s="20" customFormat="1" ht="21" customHeight="1">
      <c r="B1599" s="14" t="s">
        <v>2187</v>
      </c>
      <c r="C1599" s="52">
        <v>6822</v>
      </c>
      <c r="D1599" s="28" t="s">
        <v>1283</v>
      </c>
      <c r="E1599" s="22" t="s">
        <v>91</v>
      </c>
      <c r="F1599" s="22"/>
      <c r="G1599" s="23"/>
      <c r="H1599" s="23"/>
      <c r="I1599" s="22"/>
      <c r="J1599" s="24">
        <v>1500</v>
      </c>
      <c r="K1599" s="188" t="str">
        <f>IFERROR(VLOOKUP(一覧[[#This Row],[品番]],'202211価格改定一覧'!B:J,9,FALSE),"-")</f>
        <v>-</v>
      </c>
      <c r="L1599" s="27"/>
      <c r="M1599" s="25">
        <v>639136930716</v>
      </c>
    </row>
    <row r="1600" spans="2:13" s="20" customFormat="1" ht="21" customHeight="1">
      <c r="B1600" s="14" t="s">
        <v>2188</v>
      </c>
      <c r="C1600" s="52">
        <v>6825</v>
      </c>
      <c r="D1600" s="28" t="s">
        <v>1283</v>
      </c>
      <c r="E1600" s="22" t="s">
        <v>1300</v>
      </c>
      <c r="F1600" s="22" t="s">
        <v>1306</v>
      </c>
      <c r="G1600" s="23">
        <v>500</v>
      </c>
      <c r="H1600" s="23" t="s">
        <v>593</v>
      </c>
      <c r="I1600" s="22" t="s">
        <v>1301</v>
      </c>
      <c r="J1600" s="24">
        <v>2200</v>
      </c>
      <c r="K1600" s="188" t="str">
        <f>IFERROR(VLOOKUP(一覧[[#This Row],[品番]],'202211価格改定一覧'!B:J,9,FALSE),"-")</f>
        <v>-</v>
      </c>
      <c r="L1600" s="27" t="s">
        <v>75</v>
      </c>
      <c r="M1600" s="25">
        <v>639136918523</v>
      </c>
    </row>
    <row r="1601" spans="2:13" s="20" customFormat="1" ht="21" customHeight="1">
      <c r="B1601" s="14" t="s">
        <v>1928</v>
      </c>
      <c r="C1601" s="52">
        <v>6826</v>
      </c>
      <c r="D1601" s="28" t="s">
        <v>1283</v>
      </c>
      <c r="E1601" s="22" t="s">
        <v>1300</v>
      </c>
      <c r="F1601" s="22" t="s">
        <v>1306</v>
      </c>
      <c r="G1601" s="23">
        <v>500</v>
      </c>
      <c r="H1601" s="23" t="s">
        <v>593</v>
      </c>
      <c r="I1601" s="22" t="s">
        <v>661</v>
      </c>
      <c r="J1601" s="24">
        <v>2200</v>
      </c>
      <c r="K1601" s="188" t="str">
        <f>IFERROR(VLOOKUP(一覧[[#This Row],[品番]],'202211価格改定一覧'!B:J,9,FALSE),"-")</f>
        <v>-</v>
      </c>
      <c r="L1601" s="27" t="s">
        <v>75</v>
      </c>
      <c r="M1601" s="25">
        <v>639136918516</v>
      </c>
    </row>
    <row r="1602" spans="2:13" s="20" customFormat="1" ht="21" customHeight="1">
      <c r="B1602" s="14" t="s">
        <v>1991</v>
      </c>
      <c r="C1602" s="52">
        <v>6827</v>
      </c>
      <c r="D1602" s="28" t="s">
        <v>1283</v>
      </c>
      <c r="E1602" s="22" t="s">
        <v>1300</v>
      </c>
      <c r="F1602" s="22" t="s">
        <v>1306</v>
      </c>
      <c r="G1602" s="23">
        <v>500</v>
      </c>
      <c r="H1602" s="23" t="s">
        <v>593</v>
      </c>
      <c r="I1602" s="22" t="s">
        <v>752</v>
      </c>
      <c r="J1602" s="24">
        <v>2200</v>
      </c>
      <c r="K1602" s="188" t="str">
        <f>IFERROR(VLOOKUP(一覧[[#This Row],[品番]],'202211価格改定一覧'!B:J,9,FALSE),"-")</f>
        <v>-</v>
      </c>
      <c r="L1602" s="27" t="s">
        <v>75</v>
      </c>
      <c r="M1602" s="25">
        <v>639136918530</v>
      </c>
    </row>
    <row r="1603" spans="2:13" s="20" customFormat="1" ht="21" customHeight="1">
      <c r="B1603" s="14" t="s">
        <v>2282</v>
      </c>
      <c r="C1603" s="52">
        <v>6830</v>
      </c>
      <c r="D1603" s="28" t="s">
        <v>1283</v>
      </c>
      <c r="E1603" s="22" t="s">
        <v>1300</v>
      </c>
      <c r="F1603" s="22" t="s">
        <v>712</v>
      </c>
      <c r="G1603" s="23">
        <v>500</v>
      </c>
      <c r="H1603" s="23" t="s">
        <v>593</v>
      </c>
      <c r="I1603" s="22" t="s">
        <v>1301</v>
      </c>
      <c r="J1603" s="24">
        <v>2400</v>
      </c>
      <c r="K1603" s="188" t="str">
        <f>IFERROR(VLOOKUP(一覧[[#This Row],[品番]],'202211価格改定一覧'!B:J,9,FALSE),"-")</f>
        <v>-</v>
      </c>
      <c r="L1603" s="27" t="s">
        <v>75</v>
      </c>
      <c r="M1603" s="25">
        <v>639136918240</v>
      </c>
    </row>
    <row r="1604" spans="2:13" s="20" customFormat="1" ht="21" customHeight="1">
      <c r="B1604" s="14" t="s">
        <v>1929</v>
      </c>
      <c r="C1604" s="52">
        <v>6831</v>
      </c>
      <c r="D1604" s="28" t="s">
        <v>1283</v>
      </c>
      <c r="E1604" s="22" t="s">
        <v>1300</v>
      </c>
      <c r="F1604" s="22" t="s">
        <v>712</v>
      </c>
      <c r="G1604" s="23">
        <v>500</v>
      </c>
      <c r="H1604" s="23" t="s">
        <v>593</v>
      </c>
      <c r="I1604" s="22" t="s">
        <v>661</v>
      </c>
      <c r="J1604" s="24">
        <v>2400</v>
      </c>
      <c r="K1604" s="188" t="str">
        <f>IFERROR(VLOOKUP(一覧[[#This Row],[品番]],'202211価格改定一覧'!B:J,9,FALSE),"-")</f>
        <v>-</v>
      </c>
      <c r="L1604" s="27" t="s">
        <v>75</v>
      </c>
      <c r="M1604" s="25">
        <v>639136918295</v>
      </c>
    </row>
    <row r="1605" spans="2:13" s="20" customFormat="1" ht="21" customHeight="1">
      <c r="B1605" s="14" t="s">
        <v>1929</v>
      </c>
      <c r="C1605" s="52">
        <v>6832</v>
      </c>
      <c r="D1605" s="28" t="s">
        <v>1283</v>
      </c>
      <c r="E1605" s="22" t="s">
        <v>1300</v>
      </c>
      <c r="F1605" s="22" t="s">
        <v>712</v>
      </c>
      <c r="G1605" s="23">
        <v>500</v>
      </c>
      <c r="H1605" s="23" t="s">
        <v>593</v>
      </c>
      <c r="I1605" s="22" t="s">
        <v>752</v>
      </c>
      <c r="J1605" s="24">
        <v>2400</v>
      </c>
      <c r="K1605" s="188" t="str">
        <f>IFERROR(VLOOKUP(一覧[[#This Row],[品番]],'202211価格改定一覧'!B:J,9,FALSE),"-")</f>
        <v>-</v>
      </c>
      <c r="L1605" s="27" t="s">
        <v>75</v>
      </c>
      <c r="M1605" s="25">
        <v>639136918271</v>
      </c>
    </row>
    <row r="1606" spans="2:13" s="20" customFormat="1" ht="21" customHeight="1">
      <c r="B1606" s="14" t="s">
        <v>226</v>
      </c>
      <c r="C1606" s="52">
        <v>6835</v>
      </c>
      <c r="D1606" s="28" t="s">
        <v>1283</v>
      </c>
      <c r="E1606" s="22" t="s">
        <v>92</v>
      </c>
      <c r="F1606" s="22"/>
      <c r="G1606" s="23"/>
      <c r="H1606" s="23"/>
      <c r="I1606" s="22"/>
      <c r="J1606" s="31">
        <v>1200</v>
      </c>
      <c r="K1606" s="188" t="str">
        <f>IFERROR(VLOOKUP(一覧[[#This Row],[品番]],'202211価格改定一覧'!B:J,9,FALSE),"-")</f>
        <v>-</v>
      </c>
      <c r="L1606" s="27"/>
      <c r="M1606" s="25">
        <v>4994228028358</v>
      </c>
    </row>
    <row r="1607" spans="2:13" s="20" customFormat="1" ht="21" customHeight="1">
      <c r="B1607" s="14" t="s">
        <v>226</v>
      </c>
      <c r="C1607" s="52">
        <v>6836</v>
      </c>
      <c r="D1607" s="28" t="s">
        <v>1283</v>
      </c>
      <c r="E1607" s="22" t="s">
        <v>93</v>
      </c>
      <c r="F1607" s="22"/>
      <c r="G1607" s="23"/>
      <c r="H1607" s="23"/>
      <c r="I1607" s="22"/>
      <c r="J1607" s="31">
        <v>1200</v>
      </c>
      <c r="K1607" s="188" t="str">
        <f>IFERROR(VLOOKUP(一覧[[#This Row],[品番]],'202211価格改定一覧'!B:J,9,FALSE),"-")</f>
        <v>-</v>
      </c>
      <c r="L1607" s="27"/>
      <c r="M1607" s="25">
        <v>4994228028365</v>
      </c>
    </row>
    <row r="1608" spans="2:13" s="20" customFormat="1" ht="21" customHeight="1">
      <c r="B1608" s="14" t="s">
        <v>226</v>
      </c>
      <c r="C1608" s="52">
        <v>6837</v>
      </c>
      <c r="D1608" s="28" t="s">
        <v>1283</v>
      </c>
      <c r="E1608" s="22" t="s">
        <v>94</v>
      </c>
      <c r="F1608" s="22"/>
      <c r="G1608" s="23"/>
      <c r="H1608" s="23"/>
      <c r="I1608" s="22"/>
      <c r="J1608" s="31">
        <v>1200</v>
      </c>
      <c r="K1608" s="188" t="str">
        <f>IFERROR(VLOOKUP(一覧[[#This Row],[品番]],'202211価格改定一覧'!B:J,9,FALSE),"-")</f>
        <v>-</v>
      </c>
      <c r="L1608" s="27"/>
      <c r="M1608" s="25">
        <v>4994228028372</v>
      </c>
    </row>
    <row r="1609" spans="2:13" s="20" customFormat="1" ht="21" customHeight="1">
      <c r="B1609" s="14"/>
      <c r="C1609" s="52">
        <v>6840</v>
      </c>
      <c r="D1609" s="28" t="s">
        <v>1283</v>
      </c>
      <c r="E1609" s="22" t="s">
        <v>1300</v>
      </c>
      <c r="F1609" s="22" t="s">
        <v>1302</v>
      </c>
      <c r="G1609" s="23">
        <v>75</v>
      </c>
      <c r="H1609" s="23" t="s">
        <v>593</v>
      </c>
      <c r="I1609" s="22" t="s">
        <v>1301</v>
      </c>
      <c r="J1609" s="24">
        <v>2000</v>
      </c>
      <c r="K1609" s="188" t="str">
        <f>IFERROR(VLOOKUP(一覧[[#This Row],[品番]],'202211価格改定一覧'!B:J,9,FALSE),"-")</f>
        <v>-</v>
      </c>
      <c r="L1609" s="27" t="s">
        <v>75</v>
      </c>
      <c r="M1609" s="25">
        <v>639136919445</v>
      </c>
    </row>
    <row r="1610" spans="2:13" s="20" customFormat="1" ht="21" customHeight="1">
      <c r="B1610" s="14"/>
      <c r="C1610" s="52">
        <v>6841</v>
      </c>
      <c r="D1610" s="28" t="s">
        <v>1283</v>
      </c>
      <c r="E1610" s="22" t="s">
        <v>1300</v>
      </c>
      <c r="F1610" s="22" t="s">
        <v>1302</v>
      </c>
      <c r="G1610" s="23">
        <v>75</v>
      </c>
      <c r="H1610" s="23" t="s">
        <v>593</v>
      </c>
      <c r="I1610" s="22" t="s">
        <v>661</v>
      </c>
      <c r="J1610" s="24">
        <v>2000</v>
      </c>
      <c r="K1610" s="188" t="str">
        <f>IFERROR(VLOOKUP(一覧[[#This Row],[品番]],'202211価格改定一覧'!B:J,9,FALSE),"-")</f>
        <v>-</v>
      </c>
      <c r="L1610" s="27" t="s">
        <v>75</v>
      </c>
      <c r="M1610" s="25">
        <v>639136918400</v>
      </c>
    </row>
    <row r="1611" spans="2:13" s="20" customFormat="1" ht="21" customHeight="1">
      <c r="B1611" s="14"/>
      <c r="C1611" s="52">
        <v>6842</v>
      </c>
      <c r="D1611" s="28" t="s">
        <v>1283</v>
      </c>
      <c r="E1611" s="22" t="s">
        <v>1300</v>
      </c>
      <c r="F1611" s="22" t="s">
        <v>1302</v>
      </c>
      <c r="G1611" s="23">
        <v>75</v>
      </c>
      <c r="H1611" s="23" t="s">
        <v>593</v>
      </c>
      <c r="I1611" s="22" t="s">
        <v>752</v>
      </c>
      <c r="J1611" s="24">
        <v>2000</v>
      </c>
      <c r="K1611" s="188" t="str">
        <f>IFERROR(VLOOKUP(一覧[[#This Row],[品番]],'202211価格改定一覧'!B:J,9,FALSE),"-")</f>
        <v>-</v>
      </c>
      <c r="L1611" s="27" t="s">
        <v>75</v>
      </c>
      <c r="M1611" s="25">
        <v>639136919452</v>
      </c>
    </row>
    <row r="1612" spans="2:13" s="20" customFormat="1" ht="21" customHeight="1">
      <c r="B1612" s="14"/>
      <c r="C1612" s="52">
        <v>6845</v>
      </c>
      <c r="D1612" s="28" t="s">
        <v>1283</v>
      </c>
      <c r="E1612" s="22" t="s">
        <v>1300</v>
      </c>
      <c r="F1612" s="22" t="s">
        <v>918</v>
      </c>
      <c r="G1612" s="23">
        <v>15</v>
      </c>
      <c r="H1612" s="23" t="s">
        <v>589</v>
      </c>
      <c r="I1612" s="22" t="s">
        <v>922</v>
      </c>
      <c r="J1612" s="24">
        <v>1500</v>
      </c>
      <c r="K1612" s="188" t="str">
        <f>IFERROR(VLOOKUP(一覧[[#This Row],[品番]],'202211価格改定一覧'!B:J,9,FALSE),"-")</f>
        <v>-</v>
      </c>
      <c r="L1612" s="27" t="s">
        <v>75</v>
      </c>
      <c r="M1612" s="25">
        <v>4994228028389</v>
      </c>
    </row>
    <row r="1613" spans="2:13" s="20" customFormat="1" ht="21" customHeight="1">
      <c r="B1613" s="14"/>
      <c r="C1613" s="52">
        <v>6846</v>
      </c>
      <c r="D1613" s="28" t="s">
        <v>1283</v>
      </c>
      <c r="E1613" s="22" t="s">
        <v>1300</v>
      </c>
      <c r="F1613" s="22" t="s">
        <v>918</v>
      </c>
      <c r="G1613" s="23">
        <v>15</v>
      </c>
      <c r="H1613" s="23" t="s">
        <v>589</v>
      </c>
      <c r="I1613" s="22" t="s">
        <v>1255</v>
      </c>
      <c r="J1613" s="24">
        <v>1500</v>
      </c>
      <c r="K1613" s="188" t="str">
        <f>IFERROR(VLOOKUP(一覧[[#This Row],[品番]],'202211価格改定一覧'!B:J,9,FALSE),"-")</f>
        <v>-</v>
      </c>
      <c r="L1613" s="27" t="s">
        <v>75</v>
      </c>
      <c r="M1613" s="25">
        <v>4994228028396</v>
      </c>
    </row>
    <row r="1614" spans="2:13" s="20" customFormat="1" ht="21" customHeight="1">
      <c r="B1614" s="14"/>
      <c r="C1614" s="52">
        <v>6847</v>
      </c>
      <c r="D1614" s="28" t="s">
        <v>1283</v>
      </c>
      <c r="E1614" s="22" t="s">
        <v>1300</v>
      </c>
      <c r="F1614" s="22" t="s">
        <v>918</v>
      </c>
      <c r="G1614" s="23">
        <v>15</v>
      </c>
      <c r="H1614" s="23" t="s">
        <v>589</v>
      </c>
      <c r="I1614" s="22" t="s">
        <v>1303</v>
      </c>
      <c r="J1614" s="24">
        <v>1500</v>
      </c>
      <c r="K1614" s="188" t="str">
        <f>IFERROR(VLOOKUP(一覧[[#This Row],[品番]],'202211価格改定一覧'!B:J,9,FALSE),"-")</f>
        <v>-</v>
      </c>
      <c r="L1614" s="27" t="s">
        <v>75</v>
      </c>
      <c r="M1614" s="25">
        <v>4994228028402</v>
      </c>
    </row>
    <row r="1615" spans="2:13" s="20" customFormat="1" ht="21" customHeight="1">
      <c r="B1615" s="14"/>
      <c r="C1615" s="52">
        <v>6848</v>
      </c>
      <c r="D1615" s="28" t="s">
        <v>1283</v>
      </c>
      <c r="E1615" s="22" t="s">
        <v>1300</v>
      </c>
      <c r="F1615" s="22" t="s">
        <v>918</v>
      </c>
      <c r="G1615" s="23">
        <v>15</v>
      </c>
      <c r="H1615" s="23" t="s">
        <v>589</v>
      </c>
      <c r="I1615" s="22" t="s">
        <v>1304</v>
      </c>
      <c r="J1615" s="24">
        <v>1500</v>
      </c>
      <c r="K1615" s="188" t="str">
        <f>IFERROR(VLOOKUP(一覧[[#This Row],[品番]],'202211価格改定一覧'!B:J,9,FALSE),"-")</f>
        <v>-</v>
      </c>
      <c r="L1615" s="27" t="s">
        <v>75</v>
      </c>
      <c r="M1615" s="25">
        <v>4994228028419</v>
      </c>
    </row>
    <row r="1616" spans="2:13" s="20" customFormat="1" ht="21" customHeight="1">
      <c r="B1616" s="14"/>
      <c r="C1616" s="52">
        <v>6849</v>
      </c>
      <c r="D1616" s="28" t="s">
        <v>1283</v>
      </c>
      <c r="E1616" s="22" t="s">
        <v>1300</v>
      </c>
      <c r="F1616" s="22" t="s">
        <v>918</v>
      </c>
      <c r="G1616" s="23">
        <v>15</v>
      </c>
      <c r="H1616" s="23" t="s">
        <v>589</v>
      </c>
      <c r="I1616" s="22" t="s">
        <v>688</v>
      </c>
      <c r="J1616" s="24">
        <v>1500</v>
      </c>
      <c r="K1616" s="188" t="str">
        <f>IFERROR(VLOOKUP(一覧[[#This Row],[品番]],'202211価格改定一覧'!B:J,9,FALSE),"-")</f>
        <v>-</v>
      </c>
      <c r="L1616" s="27" t="s">
        <v>75</v>
      </c>
      <c r="M1616" s="25">
        <v>4994228028426</v>
      </c>
    </row>
    <row r="1617" spans="2:13" s="20" customFormat="1" ht="21" customHeight="1">
      <c r="B1617" s="14"/>
      <c r="C1617" s="52">
        <v>6850</v>
      </c>
      <c r="D1617" s="28" t="s">
        <v>1283</v>
      </c>
      <c r="E1617" s="22" t="s">
        <v>1300</v>
      </c>
      <c r="F1617" s="22" t="s">
        <v>918</v>
      </c>
      <c r="G1617" s="23">
        <v>15</v>
      </c>
      <c r="H1617" s="23" t="s">
        <v>589</v>
      </c>
      <c r="I1617" s="22" t="s">
        <v>1305</v>
      </c>
      <c r="J1617" s="24">
        <v>1500</v>
      </c>
      <c r="K1617" s="188" t="str">
        <f>IFERROR(VLOOKUP(一覧[[#This Row],[品番]],'202211価格改定一覧'!B:J,9,FALSE),"-")</f>
        <v>-</v>
      </c>
      <c r="L1617" s="27" t="s">
        <v>75</v>
      </c>
      <c r="M1617" s="25">
        <v>4994228028433</v>
      </c>
    </row>
    <row r="1618" spans="2:13" s="20" customFormat="1" ht="21" customHeight="1">
      <c r="B1618" s="14"/>
      <c r="C1618" s="52">
        <v>6851</v>
      </c>
      <c r="D1618" s="28" t="s">
        <v>1283</v>
      </c>
      <c r="E1618" s="22" t="s">
        <v>1300</v>
      </c>
      <c r="F1618" s="22" t="s">
        <v>1307</v>
      </c>
      <c r="G1618" s="23">
        <v>20</v>
      </c>
      <c r="H1618" s="23" t="s">
        <v>593</v>
      </c>
      <c r="I1618" s="22" t="s">
        <v>1308</v>
      </c>
      <c r="J1618" s="24">
        <v>2400</v>
      </c>
      <c r="K1618" s="188" t="str">
        <f>IFERROR(VLOOKUP(一覧[[#This Row],[品番]],'202211価格改定一覧'!B:J,9,FALSE),"-")</f>
        <v>-</v>
      </c>
      <c r="L1618" s="27" t="s">
        <v>75</v>
      </c>
      <c r="M1618" s="25">
        <v>639136519874</v>
      </c>
    </row>
    <row r="1619" spans="2:13" s="20" customFormat="1" ht="21" customHeight="1">
      <c r="B1619" s="14"/>
      <c r="C1619" s="52">
        <v>6852</v>
      </c>
      <c r="D1619" s="28" t="s">
        <v>1283</v>
      </c>
      <c r="E1619" s="22" t="s">
        <v>1300</v>
      </c>
      <c r="F1619" s="22" t="s">
        <v>1307</v>
      </c>
      <c r="G1619" s="23">
        <v>20</v>
      </c>
      <c r="H1619" s="23" t="s">
        <v>593</v>
      </c>
      <c r="I1619" s="22" t="s">
        <v>1309</v>
      </c>
      <c r="J1619" s="24">
        <v>2400</v>
      </c>
      <c r="K1619" s="188" t="str">
        <f>IFERROR(VLOOKUP(一覧[[#This Row],[品番]],'202211価格改定一覧'!B:J,9,FALSE),"-")</f>
        <v>-</v>
      </c>
      <c r="L1619" s="27" t="s">
        <v>75</v>
      </c>
      <c r="M1619" s="25">
        <v>639136519898</v>
      </c>
    </row>
    <row r="1620" spans="2:13" s="20" customFormat="1" ht="21" customHeight="1">
      <c r="B1620" s="100"/>
      <c r="C1620" s="115">
        <v>6853</v>
      </c>
      <c r="D1620" s="116" t="s">
        <v>1283</v>
      </c>
      <c r="E1620" s="110" t="s">
        <v>1300</v>
      </c>
      <c r="F1620" s="110" t="s">
        <v>1307</v>
      </c>
      <c r="G1620" s="117">
        <v>20</v>
      </c>
      <c r="H1620" s="117" t="s">
        <v>593</v>
      </c>
      <c r="I1620" s="110" t="s">
        <v>1310</v>
      </c>
      <c r="J1620" s="118">
        <v>2400</v>
      </c>
      <c r="K1620" s="188" t="str">
        <f>IFERROR(VLOOKUP(一覧[[#This Row],[品番]],'202211価格改定一覧'!B:J,9,FALSE),"-")</f>
        <v>-</v>
      </c>
      <c r="L1620" s="119" t="s">
        <v>75</v>
      </c>
      <c r="M1620" s="120">
        <v>639136519867</v>
      </c>
    </row>
    <row r="1621" spans="2:13" s="20" customFormat="1" ht="21" customHeight="1">
      <c r="B1621" s="14"/>
      <c r="C1621" s="52">
        <v>6854</v>
      </c>
      <c r="D1621" s="28" t="s">
        <v>1283</v>
      </c>
      <c r="E1621" s="22" t="s">
        <v>1300</v>
      </c>
      <c r="F1621" s="22" t="s">
        <v>1307</v>
      </c>
      <c r="G1621" s="23">
        <v>20</v>
      </c>
      <c r="H1621" s="23" t="s">
        <v>593</v>
      </c>
      <c r="I1621" s="22" t="s">
        <v>1311</v>
      </c>
      <c r="J1621" s="24">
        <v>2400</v>
      </c>
      <c r="K1621" s="188" t="str">
        <f>IFERROR(VLOOKUP(一覧[[#This Row],[品番]],'202211価格改定一覧'!B:J,9,FALSE),"-")</f>
        <v>-</v>
      </c>
      <c r="L1621" s="27" t="s">
        <v>75</v>
      </c>
      <c r="M1621" s="25">
        <v>639136519904</v>
      </c>
    </row>
    <row r="1622" spans="2:13" s="20" customFormat="1" ht="21" customHeight="1">
      <c r="B1622" s="14"/>
      <c r="C1622" s="52">
        <v>6855</v>
      </c>
      <c r="D1622" s="28" t="s">
        <v>1283</v>
      </c>
      <c r="E1622" s="22" t="s">
        <v>1300</v>
      </c>
      <c r="F1622" s="22" t="s">
        <v>1307</v>
      </c>
      <c r="G1622" s="23">
        <v>20</v>
      </c>
      <c r="H1622" s="23" t="s">
        <v>593</v>
      </c>
      <c r="I1622" s="22" t="s">
        <v>1312</v>
      </c>
      <c r="J1622" s="24">
        <v>2400</v>
      </c>
      <c r="K1622" s="188" t="str">
        <f>IFERROR(VLOOKUP(一覧[[#This Row],[品番]],'202211価格改定一覧'!B:J,9,FALSE),"-")</f>
        <v>-</v>
      </c>
      <c r="L1622" s="27" t="s">
        <v>75</v>
      </c>
      <c r="M1622" s="25">
        <v>639136519850</v>
      </c>
    </row>
    <row r="1623" spans="2:13" s="20" customFormat="1" ht="21" customHeight="1">
      <c r="B1623" s="14"/>
      <c r="C1623" s="52">
        <v>6856</v>
      </c>
      <c r="D1623" s="28" t="s">
        <v>1283</v>
      </c>
      <c r="E1623" s="22" t="s">
        <v>1300</v>
      </c>
      <c r="F1623" s="22" t="s">
        <v>1307</v>
      </c>
      <c r="G1623" s="23">
        <v>20</v>
      </c>
      <c r="H1623" s="23" t="s">
        <v>593</v>
      </c>
      <c r="I1623" s="22" t="s">
        <v>1313</v>
      </c>
      <c r="J1623" s="24">
        <v>2400</v>
      </c>
      <c r="K1623" s="188" t="str">
        <f>IFERROR(VLOOKUP(一覧[[#This Row],[品番]],'202211価格改定一覧'!B:J,9,FALSE),"-")</f>
        <v>-</v>
      </c>
      <c r="L1623" s="27" t="s">
        <v>75</v>
      </c>
      <c r="M1623" s="25">
        <v>639136519881</v>
      </c>
    </row>
    <row r="1624" spans="2:13" s="20" customFormat="1" ht="21" customHeight="1">
      <c r="B1624" s="14" t="s">
        <v>2283</v>
      </c>
      <c r="C1624" s="52">
        <v>6860</v>
      </c>
      <c r="D1624" s="28" t="s">
        <v>1283</v>
      </c>
      <c r="E1624" s="22" t="s">
        <v>1300</v>
      </c>
      <c r="F1624" s="22" t="s">
        <v>403</v>
      </c>
      <c r="G1624" s="23">
        <v>100</v>
      </c>
      <c r="H1624" s="23" t="s">
        <v>593</v>
      </c>
      <c r="I1624" s="22" t="s">
        <v>1301</v>
      </c>
      <c r="J1624" s="24">
        <v>3600</v>
      </c>
      <c r="K1624" s="188" t="str">
        <f>IFERROR(VLOOKUP(一覧[[#This Row],[品番]],'202211価格改定一覧'!B:J,9,FALSE),"-")</f>
        <v>-</v>
      </c>
      <c r="L1624" s="27" t="s">
        <v>75</v>
      </c>
      <c r="M1624" s="25">
        <v>639136519942</v>
      </c>
    </row>
    <row r="1625" spans="2:13" s="20" customFormat="1" ht="21" customHeight="1">
      <c r="B1625" s="14" t="s">
        <v>1930</v>
      </c>
      <c r="C1625" s="52">
        <v>6861</v>
      </c>
      <c r="D1625" s="28" t="s">
        <v>1283</v>
      </c>
      <c r="E1625" s="22" t="s">
        <v>1300</v>
      </c>
      <c r="F1625" s="22" t="s">
        <v>403</v>
      </c>
      <c r="G1625" s="23">
        <v>100</v>
      </c>
      <c r="H1625" s="23" t="s">
        <v>593</v>
      </c>
      <c r="I1625" s="22" t="s">
        <v>661</v>
      </c>
      <c r="J1625" s="24">
        <v>3600</v>
      </c>
      <c r="K1625" s="188" t="str">
        <f>IFERROR(VLOOKUP(一覧[[#This Row],[品番]],'202211価格改定一覧'!B:J,9,FALSE),"-")</f>
        <v>-</v>
      </c>
      <c r="L1625" s="27" t="s">
        <v>75</v>
      </c>
      <c r="M1625" s="25">
        <v>639136519935</v>
      </c>
    </row>
    <row r="1626" spans="2:13" s="20" customFormat="1" ht="21" customHeight="1">
      <c r="B1626" s="14" t="s">
        <v>2282</v>
      </c>
      <c r="C1626" s="52">
        <v>6862</v>
      </c>
      <c r="D1626" s="28" t="s">
        <v>1283</v>
      </c>
      <c r="E1626" s="22" t="s">
        <v>1300</v>
      </c>
      <c r="F1626" s="22" t="s">
        <v>403</v>
      </c>
      <c r="G1626" s="23">
        <v>100</v>
      </c>
      <c r="H1626" s="23" t="s">
        <v>593</v>
      </c>
      <c r="I1626" s="22" t="s">
        <v>752</v>
      </c>
      <c r="J1626" s="24">
        <v>3600</v>
      </c>
      <c r="K1626" s="188" t="str">
        <f>IFERROR(VLOOKUP(一覧[[#This Row],[品番]],'202211価格改定一覧'!B:J,9,FALSE),"-")</f>
        <v>-</v>
      </c>
      <c r="L1626" s="27" t="s">
        <v>75</v>
      </c>
      <c r="M1626" s="25">
        <v>639136519959</v>
      </c>
    </row>
    <row r="1627" spans="2:13" s="20" customFormat="1" ht="21" customHeight="1">
      <c r="B1627" s="14" t="s">
        <v>226</v>
      </c>
      <c r="C1627" s="52">
        <v>6865</v>
      </c>
      <c r="D1627" s="28" t="s">
        <v>1283</v>
      </c>
      <c r="E1627" s="22" t="s">
        <v>95</v>
      </c>
      <c r="F1627" s="22"/>
      <c r="G1627" s="23"/>
      <c r="H1627" s="23"/>
      <c r="I1627" s="22"/>
      <c r="J1627" s="31">
        <v>780</v>
      </c>
      <c r="K1627" s="188" t="str">
        <f>IFERROR(VLOOKUP(一覧[[#This Row],[品番]],'202211価格改定一覧'!B:J,9,FALSE),"-")</f>
        <v>-</v>
      </c>
      <c r="L1627" s="27"/>
      <c r="M1627" s="25">
        <v>639136917854</v>
      </c>
    </row>
    <row r="1628" spans="2:13" s="20" customFormat="1" ht="21" customHeight="1">
      <c r="B1628" s="14" t="s">
        <v>226</v>
      </c>
      <c r="C1628" s="52">
        <v>6866</v>
      </c>
      <c r="D1628" s="28" t="s">
        <v>1283</v>
      </c>
      <c r="E1628" s="22" t="s">
        <v>96</v>
      </c>
      <c r="F1628" s="22"/>
      <c r="G1628" s="23"/>
      <c r="H1628" s="23"/>
      <c r="I1628" s="22"/>
      <c r="J1628" s="31">
        <v>780</v>
      </c>
      <c r="K1628" s="188" t="str">
        <f>IFERROR(VLOOKUP(一覧[[#This Row],[品番]],'202211価格改定一覧'!B:J,9,FALSE),"-")</f>
        <v>-</v>
      </c>
      <c r="L1628" s="27"/>
      <c r="M1628" s="25">
        <v>639136917885</v>
      </c>
    </row>
    <row r="1629" spans="2:13" s="20" customFormat="1" ht="21" customHeight="1">
      <c r="B1629" s="14" t="s">
        <v>226</v>
      </c>
      <c r="C1629" s="52">
        <v>6867</v>
      </c>
      <c r="D1629" s="28" t="s">
        <v>1283</v>
      </c>
      <c r="E1629" s="22" t="s">
        <v>97</v>
      </c>
      <c r="F1629" s="22"/>
      <c r="G1629" s="23"/>
      <c r="H1629" s="23"/>
      <c r="I1629" s="22"/>
      <c r="J1629" s="31">
        <v>780</v>
      </c>
      <c r="K1629" s="188" t="str">
        <f>IFERROR(VLOOKUP(一覧[[#This Row],[品番]],'202211価格改定一覧'!B:J,9,FALSE),"-")</f>
        <v>-</v>
      </c>
      <c r="L1629" s="27"/>
      <c r="M1629" s="25">
        <v>639136917878</v>
      </c>
    </row>
    <row r="1630" spans="2:13" s="20" customFormat="1" ht="21" customHeight="1">
      <c r="B1630" s="14" t="s">
        <v>226</v>
      </c>
      <c r="C1630" s="52">
        <v>6871</v>
      </c>
      <c r="D1630" s="28" t="s">
        <v>1283</v>
      </c>
      <c r="E1630" s="22" t="s">
        <v>98</v>
      </c>
      <c r="F1630" s="22"/>
      <c r="G1630" s="23"/>
      <c r="H1630" s="23"/>
      <c r="I1630" s="22"/>
      <c r="J1630" s="31">
        <v>1600</v>
      </c>
      <c r="K1630" s="188" t="str">
        <f>IFERROR(VLOOKUP(一覧[[#This Row],[品番]],'202211価格改定一覧'!B:J,9,FALSE),"-")</f>
        <v>-</v>
      </c>
      <c r="L1630" s="27"/>
      <c r="M1630" s="25">
        <v>639136917711</v>
      </c>
    </row>
    <row r="1631" spans="2:13" s="20" customFormat="1" ht="21" customHeight="1">
      <c r="B1631" s="14"/>
      <c r="C1631" s="52">
        <v>6881</v>
      </c>
      <c r="D1631" s="28" t="s">
        <v>847</v>
      </c>
      <c r="E1631" s="22" t="s">
        <v>263</v>
      </c>
      <c r="F1631" s="22" t="s">
        <v>978</v>
      </c>
      <c r="G1631" s="23">
        <v>2</v>
      </c>
      <c r="H1631" s="23" t="s">
        <v>593</v>
      </c>
      <c r="I1631" s="22" t="s">
        <v>969</v>
      </c>
      <c r="J1631" s="24">
        <v>600</v>
      </c>
      <c r="K1631" s="188" t="str">
        <f>IFERROR(VLOOKUP(一覧[[#This Row],[品番]],'202211価格改定一覧'!B:J,9,FALSE),"-")</f>
        <v>-</v>
      </c>
      <c r="L1631" s="27" t="s">
        <v>75</v>
      </c>
      <c r="M1631" s="25">
        <v>5060242625091</v>
      </c>
    </row>
    <row r="1632" spans="2:13" s="20" customFormat="1" ht="21" customHeight="1">
      <c r="B1632" s="14"/>
      <c r="C1632" s="52">
        <v>6882</v>
      </c>
      <c r="D1632" s="28" t="s">
        <v>847</v>
      </c>
      <c r="E1632" s="22" t="s">
        <v>263</v>
      </c>
      <c r="F1632" s="22" t="s">
        <v>979</v>
      </c>
      <c r="G1632" s="23">
        <v>2</v>
      </c>
      <c r="H1632" s="23" t="s">
        <v>593</v>
      </c>
      <c r="I1632" s="22" t="s">
        <v>969</v>
      </c>
      <c r="J1632" s="24">
        <v>600</v>
      </c>
      <c r="K1632" s="188" t="str">
        <f>IFERROR(VLOOKUP(一覧[[#This Row],[品番]],'202211価格改定一覧'!B:J,9,FALSE),"-")</f>
        <v>-</v>
      </c>
      <c r="L1632" s="27" t="s">
        <v>75</v>
      </c>
      <c r="M1632" s="25">
        <v>5060242625107</v>
      </c>
    </row>
    <row r="1633" spans="2:13" s="20" customFormat="1" ht="21" customHeight="1">
      <c r="B1633" s="14"/>
      <c r="C1633" s="52">
        <v>6883</v>
      </c>
      <c r="D1633" s="28" t="s">
        <v>847</v>
      </c>
      <c r="E1633" s="22" t="s">
        <v>263</v>
      </c>
      <c r="F1633" s="22" t="s">
        <v>981</v>
      </c>
      <c r="G1633" s="23">
        <v>2</v>
      </c>
      <c r="H1633" s="23" t="s">
        <v>593</v>
      </c>
      <c r="I1633" s="22" t="s">
        <v>969</v>
      </c>
      <c r="J1633" s="24">
        <v>600</v>
      </c>
      <c r="K1633" s="188" t="str">
        <f>IFERROR(VLOOKUP(一覧[[#This Row],[品番]],'202211価格改定一覧'!B:J,9,FALSE),"-")</f>
        <v>-</v>
      </c>
      <c r="L1633" s="27" t="s">
        <v>75</v>
      </c>
      <c r="M1633" s="2">
        <v>5060242625114</v>
      </c>
    </row>
    <row r="1634" spans="2:13" s="20" customFormat="1" ht="21" customHeight="1">
      <c r="B1634" s="14"/>
      <c r="C1634" s="52">
        <v>6884</v>
      </c>
      <c r="D1634" s="28" t="s">
        <v>847</v>
      </c>
      <c r="E1634" s="22" t="s">
        <v>263</v>
      </c>
      <c r="F1634" s="22" t="s">
        <v>881</v>
      </c>
      <c r="G1634" s="23">
        <v>2</v>
      </c>
      <c r="H1634" s="23" t="s">
        <v>593</v>
      </c>
      <c r="I1634" s="22" t="s">
        <v>969</v>
      </c>
      <c r="J1634" s="24">
        <v>600</v>
      </c>
      <c r="K1634" s="188" t="str">
        <f>IFERROR(VLOOKUP(一覧[[#This Row],[品番]],'202211価格改定一覧'!B:J,9,FALSE),"-")</f>
        <v>-</v>
      </c>
      <c r="L1634" s="27" t="s">
        <v>75</v>
      </c>
      <c r="M1634" s="2">
        <v>5060242625121</v>
      </c>
    </row>
    <row r="1635" spans="2:13" s="20" customFormat="1" ht="21" customHeight="1">
      <c r="B1635" s="14"/>
      <c r="C1635" s="52">
        <v>6885</v>
      </c>
      <c r="D1635" s="28" t="s">
        <v>847</v>
      </c>
      <c r="E1635" s="22" t="s">
        <v>263</v>
      </c>
      <c r="F1635" s="22" t="s">
        <v>853</v>
      </c>
      <c r="G1635" s="23">
        <v>2</v>
      </c>
      <c r="H1635" s="23" t="s">
        <v>593</v>
      </c>
      <c r="I1635" s="22" t="s">
        <v>969</v>
      </c>
      <c r="J1635" s="24">
        <v>600</v>
      </c>
      <c r="K1635" s="188" t="str">
        <f>IFERROR(VLOOKUP(一覧[[#This Row],[品番]],'202211価格改定一覧'!B:J,9,FALSE),"-")</f>
        <v>-</v>
      </c>
      <c r="L1635" s="27" t="s">
        <v>75</v>
      </c>
      <c r="M1635" s="2">
        <v>5060242625039</v>
      </c>
    </row>
    <row r="1636" spans="2:13" s="20" customFormat="1" ht="21" customHeight="1">
      <c r="B1636" s="14"/>
      <c r="C1636" s="52">
        <v>6886</v>
      </c>
      <c r="D1636" s="28" t="s">
        <v>847</v>
      </c>
      <c r="E1636" s="22" t="s">
        <v>263</v>
      </c>
      <c r="F1636" s="22" t="s">
        <v>976</v>
      </c>
      <c r="G1636" s="23">
        <v>2</v>
      </c>
      <c r="H1636" s="23" t="s">
        <v>593</v>
      </c>
      <c r="I1636" s="22" t="s">
        <v>969</v>
      </c>
      <c r="J1636" s="24">
        <v>600</v>
      </c>
      <c r="K1636" s="188" t="str">
        <f>IFERROR(VLOOKUP(一覧[[#This Row],[品番]],'202211価格改定一覧'!B:J,9,FALSE),"-")</f>
        <v>-</v>
      </c>
      <c r="L1636" s="27" t="s">
        <v>75</v>
      </c>
      <c r="M1636" s="25">
        <v>5060242625060</v>
      </c>
    </row>
    <row r="1637" spans="2:13" s="20" customFormat="1" ht="21" customHeight="1">
      <c r="B1637" s="14"/>
      <c r="C1637" s="52">
        <v>6887</v>
      </c>
      <c r="D1637" s="28" t="s">
        <v>847</v>
      </c>
      <c r="E1637" s="22" t="s">
        <v>263</v>
      </c>
      <c r="F1637" s="22" t="s">
        <v>882</v>
      </c>
      <c r="G1637" s="23">
        <v>2</v>
      </c>
      <c r="H1637" s="23" t="s">
        <v>593</v>
      </c>
      <c r="I1637" s="22" t="s">
        <v>969</v>
      </c>
      <c r="J1637" s="24">
        <v>600</v>
      </c>
      <c r="K1637" s="188" t="str">
        <f>IFERROR(VLOOKUP(一覧[[#This Row],[品番]],'202211価格改定一覧'!B:J,9,FALSE),"-")</f>
        <v>-</v>
      </c>
      <c r="L1637" s="27" t="s">
        <v>75</v>
      </c>
      <c r="M1637" s="2">
        <v>5060242625138</v>
      </c>
    </row>
    <row r="1638" spans="2:13" s="20" customFormat="1" ht="21" customHeight="1">
      <c r="B1638" s="14"/>
      <c r="C1638" s="74">
        <v>6888</v>
      </c>
      <c r="D1638" s="28" t="s">
        <v>847</v>
      </c>
      <c r="E1638" s="22" t="s">
        <v>263</v>
      </c>
      <c r="F1638" s="22" t="s">
        <v>973</v>
      </c>
      <c r="G1638" s="23">
        <v>2</v>
      </c>
      <c r="H1638" s="23" t="s">
        <v>593</v>
      </c>
      <c r="I1638" s="22" t="s">
        <v>1978</v>
      </c>
      <c r="J1638" s="24">
        <v>600</v>
      </c>
      <c r="K1638" s="188" t="str">
        <f>IFERROR(VLOOKUP(一覧[[#This Row],[品番]],'202211価格改定一覧'!B:J,9,FALSE),"-")</f>
        <v>-</v>
      </c>
      <c r="L1638" s="27" t="s">
        <v>75</v>
      </c>
      <c r="M1638" s="25">
        <v>5060242625046</v>
      </c>
    </row>
    <row r="1639" spans="2:13" s="20" customFormat="1" ht="21" customHeight="1">
      <c r="B1639" s="14"/>
      <c r="C1639" s="52">
        <v>6889</v>
      </c>
      <c r="D1639" s="28" t="s">
        <v>847</v>
      </c>
      <c r="E1639" s="22" t="s">
        <v>263</v>
      </c>
      <c r="F1639" s="22" t="s">
        <v>970</v>
      </c>
      <c r="G1639" s="23">
        <v>2</v>
      </c>
      <c r="H1639" s="23" t="s">
        <v>593</v>
      </c>
      <c r="I1639" s="22" t="s">
        <v>1978</v>
      </c>
      <c r="J1639" s="24">
        <v>600</v>
      </c>
      <c r="K1639" s="188" t="str">
        <f>IFERROR(VLOOKUP(一覧[[#This Row],[品番]],'202211価格改定一覧'!B:J,9,FALSE),"-")</f>
        <v>-</v>
      </c>
      <c r="L1639" s="27" t="s">
        <v>75</v>
      </c>
      <c r="M1639" s="2">
        <v>5060242625077</v>
      </c>
    </row>
    <row r="1640" spans="2:13" s="20" customFormat="1" ht="21" customHeight="1">
      <c r="B1640" s="14"/>
      <c r="C1640" s="52">
        <v>6890</v>
      </c>
      <c r="D1640" s="28" t="s">
        <v>847</v>
      </c>
      <c r="E1640" s="22" t="s">
        <v>263</v>
      </c>
      <c r="F1640" s="22" t="s">
        <v>966</v>
      </c>
      <c r="G1640" s="23">
        <v>2</v>
      </c>
      <c r="H1640" s="23" t="s">
        <v>593</v>
      </c>
      <c r="I1640" s="22" t="s">
        <v>969</v>
      </c>
      <c r="J1640" s="24">
        <v>600</v>
      </c>
      <c r="K1640" s="188" t="str">
        <f>IFERROR(VLOOKUP(一覧[[#This Row],[品番]],'202211価格改定一覧'!B:J,9,FALSE),"-")</f>
        <v>-</v>
      </c>
      <c r="L1640" s="27" t="s">
        <v>75</v>
      </c>
      <c r="M1640" s="2">
        <v>5060242625084</v>
      </c>
    </row>
    <row r="1641" spans="2:13" s="20" customFormat="1" ht="21" customHeight="1">
      <c r="B1641" s="14"/>
      <c r="C1641" s="52">
        <v>6900</v>
      </c>
      <c r="D1641" s="28" t="s">
        <v>1419</v>
      </c>
      <c r="E1641" s="22" t="s">
        <v>1420</v>
      </c>
      <c r="F1641" s="22" t="s">
        <v>1424</v>
      </c>
      <c r="G1641" s="23">
        <v>100</v>
      </c>
      <c r="H1641" s="23" t="s">
        <v>589</v>
      </c>
      <c r="I1641" s="22" t="s">
        <v>1425</v>
      </c>
      <c r="J1641" s="24">
        <v>800</v>
      </c>
      <c r="K1641" s="188">
        <f>IFERROR(VLOOKUP(一覧[[#This Row],[品番]],'202211価格改定一覧'!B:J,9,FALSE),"-")</f>
        <v>900</v>
      </c>
      <c r="L1641" s="27" t="s">
        <v>1422</v>
      </c>
      <c r="M1641" s="2">
        <v>4994228008114</v>
      </c>
    </row>
    <row r="1642" spans="2:13" s="20" customFormat="1" ht="21" customHeight="1">
      <c r="B1642" s="14"/>
      <c r="C1642" s="52">
        <v>6901</v>
      </c>
      <c r="D1642" s="28" t="s">
        <v>1419</v>
      </c>
      <c r="E1642" s="22" t="s">
        <v>1420</v>
      </c>
      <c r="F1642" s="22" t="s">
        <v>930</v>
      </c>
      <c r="G1642" s="23">
        <v>120</v>
      </c>
      <c r="H1642" s="23" t="s">
        <v>589</v>
      </c>
      <c r="I1642" s="22" t="s">
        <v>1421</v>
      </c>
      <c r="J1642" s="24">
        <v>700</v>
      </c>
      <c r="K1642" s="188">
        <f>IFERROR(VLOOKUP(一覧[[#This Row],[品番]],'202211価格改定一覧'!B:J,9,FALSE),"-")</f>
        <v>800</v>
      </c>
      <c r="L1642" s="27" t="s">
        <v>1422</v>
      </c>
      <c r="M1642" s="25">
        <v>4994228006134</v>
      </c>
    </row>
    <row r="1643" spans="2:13" s="20" customFormat="1" ht="21" customHeight="1">
      <c r="B1643" s="14" t="s">
        <v>226</v>
      </c>
      <c r="C1643" s="52">
        <v>6910</v>
      </c>
      <c r="D1643" s="28" t="s">
        <v>2169</v>
      </c>
      <c r="E1643" s="22" t="s">
        <v>2586</v>
      </c>
      <c r="F1643" s="22" t="s">
        <v>2582</v>
      </c>
      <c r="G1643" s="23">
        <v>100</v>
      </c>
      <c r="H1643" s="23" t="s">
        <v>2585</v>
      </c>
      <c r="I1643" s="22"/>
      <c r="J1643" s="31">
        <v>900</v>
      </c>
      <c r="K1643" s="188" t="str">
        <f>IFERROR(VLOOKUP(一覧[[#This Row],[品番]],'202211価格改定一覧'!B:J,9,FALSE),"-")</f>
        <v>-</v>
      </c>
      <c r="L1643" s="27"/>
      <c r="M1643" s="25">
        <v>4041439379479</v>
      </c>
    </row>
    <row r="1644" spans="2:13" s="20" customFormat="1" ht="21" customHeight="1">
      <c r="B1644" s="14" t="s">
        <v>226</v>
      </c>
      <c r="C1644" s="52">
        <v>6911</v>
      </c>
      <c r="D1644" s="28" t="s">
        <v>2169</v>
      </c>
      <c r="E1644" s="22" t="s">
        <v>2587</v>
      </c>
      <c r="F1644" s="22" t="s">
        <v>2581</v>
      </c>
      <c r="G1644" s="23">
        <v>100</v>
      </c>
      <c r="H1644" s="23" t="s">
        <v>2585</v>
      </c>
      <c r="I1644" s="22"/>
      <c r="J1644" s="31">
        <v>900</v>
      </c>
      <c r="K1644" s="188" t="str">
        <f>IFERROR(VLOOKUP(一覧[[#This Row],[品番]],'202211価格改定一覧'!B:J,9,FALSE),"-")</f>
        <v>-</v>
      </c>
      <c r="L1644" s="27"/>
      <c r="M1644" s="25">
        <v>4041439379448</v>
      </c>
    </row>
    <row r="1645" spans="2:13" s="20" customFormat="1" ht="21" customHeight="1">
      <c r="B1645" s="14"/>
      <c r="C1645" s="52">
        <v>6912</v>
      </c>
      <c r="D1645" s="28" t="s">
        <v>2169</v>
      </c>
      <c r="E1645" s="22" t="s">
        <v>2587</v>
      </c>
      <c r="F1645" s="22" t="s">
        <v>2580</v>
      </c>
      <c r="G1645" s="23">
        <v>100</v>
      </c>
      <c r="H1645" s="23" t="s">
        <v>2585</v>
      </c>
      <c r="I1645" s="22"/>
      <c r="J1645" s="31"/>
      <c r="K1645" s="188" t="str">
        <f>IFERROR(VLOOKUP(一覧[[#This Row],[品番]],'202211価格改定一覧'!B:J,9,FALSE),"-")</f>
        <v>-</v>
      </c>
      <c r="L1645" s="27"/>
      <c r="M1645" s="25"/>
    </row>
    <row r="1646" spans="2:13" s="20" customFormat="1" ht="21" customHeight="1">
      <c r="B1646" s="14" t="s">
        <v>226</v>
      </c>
      <c r="C1646" s="52">
        <v>6913</v>
      </c>
      <c r="D1646" s="28" t="s">
        <v>2170</v>
      </c>
      <c r="E1646" s="22" t="s">
        <v>2587</v>
      </c>
      <c r="F1646" s="22" t="s">
        <v>2583</v>
      </c>
      <c r="G1646" s="23">
        <v>100</v>
      </c>
      <c r="H1646" s="23" t="s">
        <v>2585</v>
      </c>
      <c r="I1646" s="22"/>
      <c r="J1646" s="31">
        <v>900</v>
      </c>
      <c r="K1646" s="188" t="str">
        <f>IFERROR(VLOOKUP(一覧[[#This Row],[品番]],'202211価格改定一覧'!B:J,9,FALSE),"-")</f>
        <v>-</v>
      </c>
      <c r="L1646" s="27"/>
      <c r="M1646" s="25">
        <v>4041439379455</v>
      </c>
    </row>
    <row r="1647" spans="2:13" s="20" customFormat="1" ht="21" customHeight="1">
      <c r="B1647" s="14"/>
      <c r="C1647" s="52">
        <v>6914</v>
      </c>
      <c r="D1647" s="28" t="s">
        <v>2169</v>
      </c>
      <c r="E1647" s="22" t="s">
        <v>2588</v>
      </c>
      <c r="F1647" s="22" t="s">
        <v>2590</v>
      </c>
      <c r="G1647" s="23">
        <v>100</v>
      </c>
      <c r="H1647" s="23" t="s">
        <v>2585</v>
      </c>
      <c r="I1647" s="22"/>
      <c r="J1647" s="31"/>
      <c r="K1647" s="188" t="str">
        <f>IFERROR(VLOOKUP(一覧[[#This Row],[品番]],'202211価格改定一覧'!B:J,9,FALSE),"-")</f>
        <v>-</v>
      </c>
      <c r="L1647" s="27"/>
      <c r="M1647" s="25"/>
    </row>
    <row r="1648" spans="2:13" s="20" customFormat="1" ht="21" customHeight="1">
      <c r="B1648" s="14" t="s">
        <v>226</v>
      </c>
      <c r="C1648" s="52">
        <v>6916</v>
      </c>
      <c r="D1648" s="28" t="s">
        <v>2169</v>
      </c>
      <c r="E1648" s="22" t="s">
        <v>2587</v>
      </c>
      <c r="F1648" s="22" t="s">
        <v>887</v>
      </c>
      <c r="G1648" s="23">
        <v>100</v>
      </c>
      <c r="H1648" s="23" t="s">
        <v>2585</v>
      </c>
      <c r="I1648" s="22"/>
      <c r="J1648" s="31">
        <v>900</v>
      </c>
      <c r="K1648" s="188" t="str">
        <f>IFERROR(VLOOKUP(一覧[[#This Row],[品番]],'202211価格改定一覧'!B:J,9,FALSE),"-")</f>
        <v>-</v>
      </c>
      <c r="L1648" s="27"/>
      <c r="M1648" s="25"/>
    </row>
    <row r="1649" spans="2:13" s="20" customFormat="1" ht="21" customHeight="1">
      <c r="B1649" s="14"/>
      <c r="C1649" s="52">
        <v>6917</v>
      </c>
      <c r="D1649" s="28" t="s">
        <v>2171</v>
      </c>
      <c r="E1649" s="22" t="s">
        <v>2589</v>
      </c>
      <c r="F1649" s="22" t="s">
        <v>2584</v>
      </c>
      <c r="G1649" s="23">
        <v>100</v>
      </c>
      <c r="H1649" s="23" t="s">
        <v>2585</v>
      </c>
      <c r="I1649" s="22"/>
      <c r="J1649" s="31">
        <v>900</v>
      </c>
      <c r="K1649" s="188" t="str">
        <f>IFERROR(VLOOKUP(一覧[[#This Row],[品番]],'202211価格改定一覧'!B:J,9,FALSE),"-")</f>
        <v>-</v>
      </c>
      <c r="L1649" s="27"/>
      <c r="M1649" s="25">
        <v>4041439379400</v>
      </c>
    </row>
    <row r="1650" spans="2:13" s="20" customFormat="1" ht="21" customHeight="1">
      <c r="B1650" s="14" t="s">
        <v>226</v>
      </c>
      <c r="C1650" s="52">
        <v>6932</v>
      </c>
      <c r="D1650" s="28" t="s">
        <v>2172</v>
      </c>
      <c r="E1650" s="22" t="s">
        <v>100</v>
      </c>
      <c r="F1650" s="22"/>
      <c r="G1650" s="23"/>
      <c r="H1650" s="23"/>
      <c r="I1650" s="22"/>
      <c r="J1650" s="31">
        <v>2800</v>
      </c>
      <c r="K1650" s="188" t="str">
        <f>IFERROR(VLOOKUP(一覧[[#This Row],[品番]],'202211価格改定一覧'!B:J,9,FALSE),"-")</f>
        <v>-</v>
      </c>
      <c r="L1650" s="27"/>
      <c r="M1650" s="25">
        <v>4041439416211</v>
      </c>
    </row>
    <row r="1651" spans="2:13" s="20" customFormat="1" ht="21" customHeight="1">
      <c r="B1651" s="14" t="s">
        <v>226</v>
      </c>
      <c r="C1651" s="52">
        <v>6940</v>
      </c>
      <c r="D1651" s="28" t="s">
        <v>2169</v>
      </c>
      <c r="E1651" s="22" t="s">
        <v>101</v>
      </c>
      <c r="F1651" s="22"/>
      <c r="G1651" s="23"/>
      <c r="H1651" s="23"/>
      <c r="I1651" s="22"/>
      <c r="J1651" s="31">
        <v>2200</v>
      </c>
      <c r="K1651" s="188" t="str">
        <f>IFERROR(VLOOKUP(一覧[[#This Row],[品番]],'202211価格改定一覧'!B:J,9,FALSE),"-")</f>
        <v>-</v>
      </c>
      <c r="L1651" s="27"/>
      <c r="M1651" s="25">
        <v>4041439416105</v>
      </c>
    </row>
    <row r="1652" spans="2:13" s="20" customFormat="1" ht="21" customHeight="1">
      <c r="B1652" s="14" t="s">
        <v>2176</v>
      </c>
      <c r="C1652" s="52">
        <v>6941</v>
      </c>
      <c r="D1652" s="28" t="s">
        <v>2172</v>
      </c>
      <c r="E1652" s="22" t="s">
        <v>102</v>
      </c>
      <c r="F1652" s="22"/>
      <c r="G1652" s="23"/>
      <c r="H1652" s="23"/>
      <c r="I1652" s="22"/>
      <c r="J1652" s="31">
        <v>2200</v>
      </c>
      <c r="K1652" s="188" t="str">
        <f>IFERROR(VLOOKUP(一覧[[#This Row],[品番]],'202211価格改定一覧'!B:J,9,FALSE),"-")</f>
        <v>-</v>
      </c>
      <c r="L1652" s="27"/>
      <c r="M1652" s="25">
        <v>4041439416174</v>
      </c>
    </row>
    <row r="1653" spans="2:13" s="20" customFormat="1" ht="21" customHeight="1">
      <c r="B1653" s="14" t="s">
        <v>226</v>
      </c>
      <c r="C1653" s="52">
        <v>6942</v>
      </c>
      <c r="D1653" s="28" t="s">
        <v>2169</v>
      </c>
      <c r="E1653" s="22" t="s">
        <v>103</v>
      </c>
      <c r="F1653" s="22"/>
      <c r="G1653" s="23"/>
      <c r="H1653" s="23"/>
      <c r="I1653" s="22"/>
      <c r="J1653" s="31">
        <v>2200</v>
      </c>
      <c r="K1653" s="188" t="str">
        <f>IFERROR(VLOOKUP(一覧[[#This Row],[品番]],'202211価格改定一覧'!B:J,9,FALSE),"-")</f>
        <v>-</v>
      </c>
      <c r="L1653" s="27"/>
      <c r="M1653" s="25">
        <v>4041439416242</v>
      </c>
    </row>
    <row r="1654" spans="2:13" s="20" customFormat="1" ht="21" customHeight="1">
      <c r="B1654" s="14" t="s">
        <v>226</v>
      </c>
      <c r="C1654" s="52">
        <v>6960</v>
      </c>
      <c r="D1654" s="28" t="s">
        <v>2169</v>
      </c>
      <c r="E1654" s="22" t="s">
        <v>104</v>
      </c>
      <c r="F1654" s="22"/>
      <c r="G1654" s="23"/>
      <c r="H1654" s="23"/>
      <c r="I1654" s="22"/>
      <c r="J1654" s="31">
        <v>1200</v>
      </c>
      <c r="K1654" s="188" t="str">
        <f>IFERROR(VLOOKUP(一覧[[#This Row],[品番]],'202211価格改定一覧'!B:J,9,FALSE),"-")</f>
        <v>-</v>
      </c>
      <c r="L1654" s="27"/>
      <c r="M1654" s="25">
        <v>4041439607084</v>
      </c>
    </row>
    <row r="1655" spans="2:13" s="20" customFormat="1" ht="21" customHeight="1">
      <c r="B1655" s="14" t="s">
        <v>226</v>
      </c>
      <c r="C1655" s="52">
        <v>6961</v>
      </c>
      <c r="D1655" s="28" t="s">
        <v>2169</v>
      </c>
      <c r="E1655" s="22" t="s">
        <v>105</v>
      </c>
      <c r="F1655" s="22"/>
      <c r="G1655" s="23"/>
      <c r="H1655" s="23"/>
      <c r="I1655" s="22"/>
      <c r="J1655" s="31">
        <v>1200</v>
      </c>
      <c r="K1655" s="188" t="str">
        <f>IFERROR(VLOOKUP(一覧[[#This Row],[品番]],'202211価格改定一覧'!B:J,9,FALSE),"-")</f>
        <v>-</v>
      </c>
      <c r="L1655" s="27"/>
      <c r="M1655" s="25">
        <v>4041439607077</v>
      </c>
    </row>
    <row r="1656" spans="2:13" s="20" customFormat="1" ht="21" customHeight="1">
      <c r="B1656" s="14" t="s">
        <v>226</v>
      </c>
      <c r="C1656" s="52">
        <v>6962</v>
      </c>
      <c r="D1656" s="28" t="s">
        <v>2171</v>
      </c>
      <c r="E1656" s="22" t="s">
        <v>106</v>
      </c>
      <c r="F1656" s="22"/>
      <c r="G1656" s="23"/>
      <c r="H1656" s="23"/>
      <c r="I1656" s="22"/>
      <c r="J1656" s="31">
        <v>1200</v>
      </c>
      <c r="K1656" s="188" t="str">
        <f>IFERROR(VLOOKUP(一覧[[#This Row],[品番]],'202211価格改定一覧'!B:J,9,FALSE),"-")</f>
        <v>-</v>
      </c>
      <c r="L1656" s="27"/>
      <c r="M1656" s="25">
        <v>4041439607091</v>
      </c>
    </row>
    <row r="1657" spans="2:13" s="20" customFormat="1" ht="21" customHeight="1">
      <c r="B1657" s="14" t="s">
        <v>226</v>
      </c>
      <c r="C1657" s="52">
        <v>6970</v>
      </c>
      <c r="D1657" s="28" t="s">
        <v>2169</v>
      </c>
      <c r="E1657" s="22" t="s">
        <v>107</v>
      </c>
      <c r="F1657" s="22"/>
      <c r="G1657" s="23"/>
      <c r="H1657" s="23"/>
      <c r="I1657" s="22"/>
      <c r="J1657" s="31">
        <v>2000</v>
      </c>
      <c r="K1657" s="188" t="str">
        <f>IFERROR(VLOOKUP(一覧[[#This Row],[品番]],'202211価格改定一覧'!B:J,9,FALSE),"-")</f>
        <v>-</v>
      </c>
      <c r="L1657" s="27"/>
      <c r="M1657" s="25">
        <v>4041439416297</v>
      </c>
    </row>
    <row r="1658" spans="2:13" s="20" customFormat="1" ht="21" customHeight="1">
      <c r="B1658" s="14" t="s">
        <v>2181</v>
      </c>
      <c r="C1658" s="52">
        <v>7001</v>
      </c>
      <c r="D1658" s="28" t="s">
        <v>1378</v>
      </c>
      <c r="E1658" s="22" t="s">
        <v>2317</v>
      </c>
      <c r="F1658" s="22" t="s">
        <v>1822</v>
      </c>
      <c r="G1658" s="23">
        <v>180</v>
      </c>
      <c r="H1658" s="23" t="s">
        <v>1837</v>
      </c>
      <c r="I1658" s="22" t="s">
        <v>1820</v>
      </c>
      <c r="J1658" s="31">
        <v>4800</v>
      </c>
      <c r="K1658" s="188" t="str">
        <f>IFERROR(VLOOKUP(一覧[[#This Row],[品番]],'202211価格改定一覧'!B:J,9,FALSE),"-")</f>
        <v>-</v>
      </c>
      <c r="L1658" s="27"/>
      <c r="M1658" s="25">
        <v>4994228025432</v>
      </c>
    </row>
    <row r="1659" spans="2:13" s="20" customFormat="1" ht="21" customHeight="1">
      <c r="B1659" s="14" t="s">
        <v>2181</v>
      </c>
      <c r="C1659" s="52">
        <v>7002</v>
      </c>
      <c r="D1659" s="28" t="s">
        <v>1378</v>
      </c>
      <c r="E1659" s="22" t="s">
        <v>2317</v>
      </c>
      <c r="F1659" s="22" t="s">
        <v>626</v>
      </c>
      <c r="G1659" s="23">
        <v>454</v>
      </c>
      <c r="H1659" s="23" t="s">
        <v>589</v>
      </c>
      <c r="I1659" s="22" t="s">
        <v>404</v>
      </c>
      <c r="J1659" s="24">
        <v>2400</v>
      </c>
      <c r="K1659" s="188" t="str">
        <f>IFERROR(VLOOKUP(一覧[[#This Row],[品番]],'202211価格改定一覧'!B:J,9,FALSE),"-")</f>
        <v>-</v>
      </c>
      <c r="L1659" s="27" t="s">
        <v>108</v>
      </c>
      <c r="M1659" s="25">
        <v>4994228025333</v>
      </c>
    </row>
    <row r="1660" spans="2:13" s="20" customFormat="1" ht="21" customHeight="1">
      <c r="B1660" s="14" t="s">
        <v>2181</v>
      </c>
      <c r="C1660" s="52">
        <v>7003</v>
      </c>
      <c r="D1660" s="28" t="s">
        <v>1378</v>
      </c>
      <c r="E1660" s="22" t="s">
        <v>2317</v>
      </c>
      <c r="F1660" s="22" t="s">
        <v>1353</v>
      </c>
      <c r="G1660" s="23">
        <v>118</v>
      </c>
      <c r="H1660" s="23" t="s">
        <v>593</v>
      </c>
      <c r="I1660" s="22" t="s">
        <v>404</v>
      </c>
      <c r="J1660" s="24">
        <v>3200</v>
      </c>
      <c r="K1660" s="188" t="str">
        <f>IFERROR(VLOOKUP(一覧[[#This Row],[品番]],'202211価格改定一覧'!B:J,9,FALSE),"-")</f>
        <v>-</v>
      </c>
      <c r="L1660" s="27" t="s">
        <v>108</v>
      </c>
      <c r="M1660" s="25">
        <v>4994228025388</v>
      </c>
    </row>
    <row r="1661" spans="2:13" s="20" customFormat="1" ht="21" customHeight="1">
      <c r="B1661" s="14"/>
      <c r="C1661" s="52">
        <v>7004</v>
      </c>
      <c r="D1661" s="28" t="s">
        <v>1378</v>
      </c>
      <c r="E1661" s="22" t="s">
        <v>2317</v>
      </c>
      <c r="F1661" s="22" t="s">
        <v>1389</v>
      </c>
      <c r="G1661" s="23">
        <v>50</v>
      </c>
      <c r="H1661" s="23" t="s">
        <v>593</v>
      </c>
      <c r="I1661" s="22" t="s">
        <v>404</v>
      </c>
      <c r="J1661" s="24">
        <v>5400</v>
      </c>
      <c r="K1661" s="188" t="str">
        <f>IFERROR(VLOOKUP(一覧[[#This Row],[品番]],'202211価格改定一覧'!B:J,9,FALSE),"-")</f>
        <v>-</v>
      </c>
      <c r="L1661" s="27" t="s">
        <v>108</v>
      </c>
      <c r="M1661" s="25">
        <v>4994228025401</v>
      </c>
    </row>
    <row r="1662" spans="2:13" s="20" customFormat="1" ht="21" customHeight="1">
      <c r="B1662" s="14" t="s">
        <v>2181</v>
      </c>
      <c r="C1662" s="52">
        <v>7005</v>
      </c>
      <c r="D1662" s="28" t="s">
        <v>1378</v>
      </c>
      <c r="E1662" s="22" t="s">
        <v>2317</v>
      </c>
      <c r="F1662" s="22" t="s">
        <v>1387</v>
      </c>
      <c r="G1662" s="23">
        <v>340</v>
      </c>
      <c r="H1662" s="23" t="s">
        <v>589</v>
      </c>
      <c r="I1662" s="22" t="s">
        <v>404</v>
      </c>
      <c r="J1662" s="24">
        <v>2800</v>
      </c>
      <c r="K1662" s="188" t="str">
        <f>IFERROR(VLOOKUP(一覧[[#This Row],[品番]],'202211価格改定一覧'!B:J,9,FALSE),"-")</f>
        <v>-</v>
      </c>
      <c r="L1662" s="27" t="s">
        <v>108</v>
      </c>
      <c r="M1662" s="25">
        <v>4994228025326</v>
      </c>
    </row>
    <row r="1663" spans="2:13" s="20" customFormat="1" ht="21" customHeight="1">
      <c r="B1663" s="14"/>
      <c r="C1663" s="52">
        <v>7006</v>
      </c>
      <c r="D1663" s="28" t="s">
        <v>1378</v>
      </c>
      <c r="E1663" s="22" t="s">
        <v>2317</v>
      </c>
      <c r="F1663" s="22" t="s">
        <v>1388</v>
      </c>
      <c r="G1663" s="23">
        <v>118</v>
      </c>
      <c r="H1663" s="23" t="s">
        <v>593</v>
      </c>
      <c r="I1663" s="22" t="s">
        <v>404</v>
      </c>
      <c r="J1663" s="24">
        <v>3600</v>
      </c>
      <c r="K1663" s="188" t="str">
        <f>IFERROR(VLOOKUP(一覧[[#This Row],[品番]],'202211価格改定一覧'!B:J,9,FALSE),"-")</f>
        <v>-</v>
      </c>
      <c r="L1663" s="27" t="s">
        <v>108</v>
      </c>
      <c r="M1663" s="25">
        <v>4994228025395</v>
      </c>
    </row>
    <row r="1664" spans="2:13" s="20" customFormat="1" ht="21" customHeight="1">
      <c r="B1664" s="14"/>
      <c r="C1664" s="52">
        <v>7007</v>
      </c>
      <c r="D1664" s="28" t="s">
        <v>1378</v>
      </c>
      <c r="E1664" s="22" t="s">
        <v>2317</v>
      </c>
      <c r="F1664" s="22" t="s">
        <v>172</v>
      </c>
      <c r="G1664" s="23">
        <v>235</v>
      </c>
      <c r="H1664" s="23" t="s">
        <v>593</v>
      </c>
      <c r="I1664" s="22" t="s">
        <v>404</v>
      </c>
      <c r="J1664" s="24">
        <v>4000</v>
      </c>
      <c r="K1664" s="188" t="str">
        <f>IFERROR(VLOOKUP(一覧[[#This Row],[品番]],'202211価格改定一覧'!B:J,9,FALSE),"-")</f>
        <v>-</v>
      </c>
      <c r="L1664" s="27" t="s">
        <v>108</v>
      </c>
      <c r="M1664" s="25">
        <v>611804262527</v>
      </c>
    </row>
    <row r="1665" spans="2:13" s="20" customFormat="1" ht="21" customHeight="1">
      <c r="B1665" s="14"/>
      <c r="C1665" s="52">
        <v>7008</v>
      </c>
      <c r="D1665" s="28" t="s">
        <v>1378</v>
      </c>
      <c r="E1665" s="22" t="s">
        <v>2317</v>
      </c>
      <c r="F1665" s="22" t="s">
        <v>224</v>
      </c>
      <c r="G1665" s="23">
        <v>97</v>
      </c>
      <c r="H1665" s="23" t="s">
        <v>593</v>
      </c>
      <c r="I1665" s="22" t="s">
        <v>404</v>
      </c>
      <c r="J1665" s="24">
        <v>3200</v>
      </c>
      <c r="K1665" s="188" t="str">
        <f>IFERROR(VLOOKUP(一覧[[#This Row],[品番]],'202211価格改定一覧'!B:J,9,FALSE),"-")</f>
        <v>-</v>
      </c>
      <c r="L1665" s="27" t="s">
        <v>108</v>
      </c>
      <c r="M1665" s="25">
        <v>4994228025340</v>
      </c>
    </row>
    <row r="1666" spans="2:13" s="20" customFormat="1" ht="21" customHeight="1">
      <c r="B1666" s="14" t="s">
        <v>2573</v>
      </c>
      <c r="C1666" s="52">
        <v>7009</v>
      </c>
      <c r="D1666" s="28" t="s">
        <v>1378</v>
      </c>
      <c r="E1666" s="22" t="s">
        <v>2317</v>
      </c>
      <c r="F1666" s="22" t="s">
        <v>1392</v>
      </c>
      <c r="G1666" s="23">
        <v>30</v>
      </c>
      <c r="H1666" s="23" t="s">
        <v>593</v>
      </c>
      <c r="I1666" s="22" t="s">
        <v>404</v>
      </c>
      <c r="J1666" s="24">
        <v>1800</v>
      </c>
      <c r="K1666" s="188" t="str">
        <f>IFERROR(VLOOKUP(一覧[[#This Row],[品番]],'202211価格改定一覧'!B:J,9,FALSE),"-")</f>
        <v>-</v>
      </c>
      <c r="L1666" s="27" t="s">
        <v>108</v>
      </c>
      <c r="M1666" s="25">
        <v>4994228025357</v>
      </c>
    </row>
    <row r="1667" spans="2:13" s="20" customFormat="1" ht="21" customHeight="1">
      <c r="B1667" s="14" t="s">
        <v>226</v>
      </c>
      <c r="C1667" s="52">
        <v>7010</v>
      </c>
      <c r="D1667" s="28" t="s">
        <v>1378</v>
      </c>
      <c r="E1667" s="22" t="s">
        <v>2317</v>
      </c>
      <c r="F1667" s="22" t="s">
        <v>1814</v>
      </c>
      <c r="G1667" s="23">
        <v>236</v>
      </c>
      <c r="H1667" s="23" t="s">
        <v>1836</v>
      </c>
      <c r="I1667" s="22" t="s">
        <v>1821</v>
      </c>
      <c r="J1667" s="31">
        <v>3200</v>
      </c>
      <c r="K1667" s="188" t="str">
        <f>IFERROR(VLOOKUP(一覧[[#This Row],[品番]],'202211価格改定一覧'!B:J,9,FALSE),"-")</f>
        <v>-</v>
      </c>
      <c r="L1667" s="27"/>
      <c r="M1667" s="25">
        <v>611804262558</v>
      </c>
    </row>
    <row r="1668" spans="2:13" s="20" customFormat="1" ht="21" customHeight="1">
      <c r="B1668" s="14"/>
      <c r="C1668" s="52">
        <v>7011</v>
      </c>
      <c r="D1668" s="28" t="s">
        <v>1378</v>
      </c>
      <c r="E1668" s="22" t="s">
        <v>2317</v>
      </c>
      <c r="F1668" s="22" t="s">
        <v>162</v>
      </c>
      <c r="G1668" s="23" t="s">
        <v>1320</v>
      </c>
      <c r="H1668" s="23" t="s">
        <v>3</v>
      </c>
      <c r="I1668" s="22" t="s">
        <v>404</v>
      </c>
      <c r="J1668" s="24">
        <v>1400</v>
      </c>
      <c r="K1668" s="188" t="str">
        <f>IFERROR(VLOOKUP(一覧[[#This Row],[品番]],'202211価格改定一覧'!B:J,9,FALSE),"-")</f>
        <v>-</v>
      </c>
      <c r="L1668" s="27" t="s">
        <v>108</v>
      </c>
      <c r="M1668" s="25">
        <v>4994228025418</v>
      </c>
    </row>
    <row r="1669" spans="2:13" s="20" customFormat="1" ht="21" customHeight="1">
      <c r="B1669" s="14" t="s">
        <v>1796</v>
      </c>
      <c r="C1669" s="52">
        <v>7014</v>
      </c>
      <c r="D1669" s="28" t="s">
        <v>1378</v>
      </c>
      <c r="E1669" s="22" t="s">
        <v>2317</v>
      </c>
      <c r="F1669" s="22" t="s">
        <v>1390</v>
      </c>
      <c r="G1669" s="23">
        <v>60</v>
      </c>
      <c r="H1669" s="23" t="s">
        <v>593</v>
      </c>
      <c r="I1669" s="22" t="s">
        <v>404</v>
      </c>
      <c r="J1669" s="24">
        <v>1600</v>
      </c>
      <c r="K1669" s="188" t="str">
        <f>IFERROR(VLOOKUP(一覧[[#This Row],[品番]],'202211価格改定一覧'!B:J,9,FALSE),"-")</f>
        <v>-</v>
      </c>
      <c r="L1669" s="27" t="s">
        <v>108</v>
      </c>
      <c r="M1669" s="25">
        <v>4994228027375</v>
      </c>
    </row>
    <row r="1670" spans="2:13" s="20" customFormat="1" ht="21" customHeight="1">
      <c r="B1670" s="14"/>
      <c r="C1670" s="52">
        <v>7015</v>
      </c>
      <c r="D1670" s="28" t="s">
        <v>1378</v>
      </c>
      <c r="E1670" s="22" t="s">
        <v>2317</v>
      </c>
      <c r="F1670" s="22" t="s">
        <v>1391</v>
      </c>
      <c r="G1670" s="23">
        <v>10</v>
      </c>
      <c r="H1670" s="23" t="s">
        <v>593</v>
      </c>
      <c r="I1670" s="22" t="s">
        <v>404</v>
      </c>
      <c r="J1670" s="24">
        <v>1800</v>
      </c>
      <c r="K1670" s="188" t="str">
        <f>IFERROR(VLOOKUP(一覧[[#This Row],[品番]],'202211価格改定一覧'!B:J,9,FALSE),"-")</f>
        <v>-</v>
      </c>
      <c r="L1670" s="27" t="s">
        <v>108</v>
      </c>
      <c r="M1670" s="25">
        <v>4994228028952</v>
      </c>
    </row>
    <row r="1671" spans="2:13" s="20" customFormat="1" ht="21" customHeight="1">
      <c r="B1671" s="14" t="s">
        <v>226</v>
      </c>
      <c r="C1671" s="52">
        <v>7016</v>
      </c>
      <c r="D1671" s="28" t="s">
        <v>1378</v>
      </c>
      <c r="E1671" s="22" t="s">
        <v>2317</v>
      </c>
      <c r="F1671" s="22" t="s">
        <v>1374</v>
      </c>
      <c r="G1671" s="23">
        <v>50</v>
      </c>
      <c r="H1671" s="23" t="s">
        <v>593</v>
      </c>
      <c r="I1671" s="22" t="s">
        <v>404</v>
      </c>
      <c r="J1671" s="24">
        <v>1600</v>
      </c>
      <c r="K1671" s="188" t="str">
        <f>IFERROR(VLOOKUP(一覧[[#This Row],[品番]],'202211価格改定一覧'!B:J,9,FALSE),"-")</f>
        <v>-</v>
      </c>
      <c r="L1671" s="27" t="s">
        <v>108</v>
      </c>
      <c r="M1671" s="25">
        <v>4994228028280</v>
      </c>
    </row>
    <row r="1672" spans="2:13" s="20" customFormat="1" ht="21" customHeight="1">
      <c r="B1672" s="14" t="s">
        <v>1985</v>
      </c>
      <c r="C1672" s="52">
        <v>7017</v>
      </c>
      <c r="D1672" s="28" t="s">
        <v>1378</v>
      </c>
      <c r="E1672" s="22" t="s">
        <v>2317</v>
      </c>
      <c r="F1672" s="22" t="s">
        <v>1393</v>
      </c>
      <c r="G1672" s="23">
        <v>280</v>
      </c>
      <c r="H1672" s="23" t="s">
        <v>589</v>
      </c>
      <c r="I1672" s="22" t="s">
        <v>404</v>
      </c>
      <c r="J1672" s="24">
        <v>3200</v>
      </c>
      <c r="K1672" s="188" t="str">
        <f>IFERROR(VLOOKUP(一覧[[#This Row],[品番]],'202211価格改定一覧'!B:J,9,FALSE),"-")</f>
        <v>-</v>
      </c>
      <c r="L1672" s="27" t="s">
        <v>108</v>
      </c>
      <c r="M1672" s="25">
        <v>611804265467</v>
      </c>
    </row>
    <row r="1673" spans="2:13" s="20" customFormat="1" ht="21" customHeight="1">
      <c r="B1673" s="14"/>
      <c r="C1673" s="52">
        <v>7021</v>
      </c>
      <c r="D1673" s="28" t="s">
        <v>1378</v>
      </c>
      <c r="E1673" s="22" t="s">
        <v>2317</v>
      </c>
      <c r="F1673" s="22" t="s">
        <v>35</v>
      </c>
      <c r="G1673" s="23">
        <v>180</v>
      </c>
      <c r="H1673" s="23" t="s">
        <v>589</v>
      </c>
      <c r="I1673" s="22" t="s">
        <v>887</v>
      </c>
      <c r="J1673" s="24">
        <v>4800</v>
      </c>
      <c r="K1673" s="188" t="str">
        <f>IFERROR(VLOOKUP(一覧[[#This Row],[品番]],'202211価格改定一覧'!B:J,9,FALSE),"-")</f>
        <v>-</v>
      </c>
      <c r="L1673" s="27" t="s">
        <v>108</v>
      </c>
      <c r="M1673" s="25">
        <v>4994228025562</v>
      </c>
    </row>
    <row r="1674" spans="2:13" s="20" customFormat="1" ht="21" customHeight="1">
      <c r="B1674" s="14" t="s">
        <v>1797</v>
      </c>
      <c r="C1674" s="52">
        <v>7022</v>
      </c>
      <c r="D1674" s="28" t="s">
        <v>1378</v>
      </c>
      <c r="E1674" s="22" t="s">
        <v>2317</v>
      </c>
      <c r="F1674" s="22" t="s">
        <v>626</v>
      </c>
      <c r="G1674" s="23">
        <v>454</v>
      </c>
      <c r="H1674" s="23" t="s">
        <v>589</v>
      </c>
      <c r="I1674" s="22" t="s">
        <v>887</v>
      </c>
      <c r="J1674" s="24">
        <v>2400</v>
      </c>
      <c r="K1674" s="188" t="str">
        <f>IFERROR(VLOOKUP(一覧[[#This Row],[品番]],'202211価格改定一覧'!B:J,9,FALSE),"-")</f>
        <v>-</v>
      </c>
      <c r="L1674" s="27" t="s">
        <v>108</v>
      </c>
      <c r="M1674" s="25">
        <v>4994228025463</v>
      </c>
    </row>
    <row r="1675" spans="2:13" s="20" customFormat="1" ht="21" customHeight="1">
      <c r="B1675" s="14"/>
      <c r="C1675" s="52">
        <v>7023</v>
      </c>
      <c r="D1675" s="28" t="s">
        <v>1378</v>
      </c>
      <c r="E1675" s="22" t="s">
        <v>2317</v>
      </c>
      <c r="F1675" s="22" t="s">
        <v>1353</v>
      </c>
      <c r="G1675" s="23">
        <v>118</v>
      </c>
      <c r="H1675" s="23" t="s">
        <v>593</v>
      </c>
      <c r="I1675" s="22" t="s">
        <v>887</v>
      </c>
      <c r="J1675" s="24">
        <v>3200</v>
      </c>
      <c r="K1675" s="188" t="str">
        <f>IFERROR(VLOOKUP(一覧[[#This Row],[品番]],'202211価格改定一覧'!B:J,9,FALSE),"-")</f>
        <v>-</v>
      </c>
      <c r="L1675" s="27" t="s">
        <v>108</v>
      </c>
      <c r="M1675" s="25">
        <v>4994228025517</v>
      </c>
    </row>
    <row r="1676" spans="2:13" s="20" customFormat="1" ht="21" customHeight="1">
      <c r="B1676" s="14" t="s">
        <v>2267</v>
      </c>
      <c r="C1676" s="52">
        <v>7024</v>
      </c>
      <c r="D1676" s="28" t="s">
        <v>1378</v>
      </c>
      <c r="E1676" s="22" t="s">
        <v>2317</v>
      </c>
      <c r="F1676" s="22" t="s">
        <v>1389</v>
      </c>
      <c r="G1676" s="23">
        <v>50</v>
      </c>
      <c r="H1676" s="23" t="s">
        <v>593</v>
      </c>
      <c r="I1676" s="22" t="s">
        <v>887</v>
      </c>
      <c r="J1676" s="31">
        <v>5400</v>
      </c>
      <c r="K1676" s="188" t="str">
        <f>IFERROR(VLOOKUP(一覧[[#This Row],[品番]],'202211価格改定一覧'!B:J,9,FALSE),"-")</f>
        <v>-</v>
      </c>
      <c r="L1676" s="27" t="s">
        <v>108</v>
      </c>
      <c r="M1676" s="25">
        <v>4994228025531</v>
      </c>
    </row>
    <row r="1677" spans="2:13" s="20" customFormat="1" ht="21" customHeight="1">
      <c r="B1677" s="14" t="s">
        <v>1798</v>
      </c>
      <c r="C1677" s="52">
        <v>7025</v>
      </c>
      <c r="D1677" s="28" t="s">
        <v>1378</v>
      </c>
      <c r="E1677" s="22" t="s">
        <v>2317</v>
      </c>
      <c r="F1677" s="22" t="s">
        <v>1387</v>
      </c>
      <c r="G1677" s="23">
        <v>340</v>
      </c>
      <c r="H1677" s="23" t="s">
        <v>589</v>
      </c>
      <c r="I1677" s="22" t="s">
        <v>887</v>
      </c>
      <c r="J1677" s="24">
        <v>2800</v>
      </c>
      <c r="K1677" s="188" t="str">
        <f>IFERROR(VLOOKUP(一覧[[#This Row],[品番]],'202211価格改定一覧'!B:J,9,FALSE),"-")</f>
        <v>-</v>
      </c>
      <c r="L1677" s="27" t="s">
        <v>108</v>
      </c>
      <c r="M1677" s="25">
        <v>4994228025456</v>
      </c>
    </row>
    <row r="1678" spans="2:13" s="20" customFormat="1" ht="21" customHeight="1">
      <c r="B1678" s="14" t="s">
        <v>1798</v>
      </c>
      <c r="C1678" s="52">
        <v>7026</v>
      </c>
      <c r="D1678" s="28" t="s">
        <v>1378</v>
      </c>
      <c r="E1678" s="22" t="s">
        <v>2317</v>
      </c>
      <c r="F1678" s="22" t="s">
        <v>1388</v>
      </c>
      <c r="G1678" s="23">
        <v>97</v>
      </c>
      <c r="H1678" s="23" t="s">
        <v>593</v>
      </c>
      <c r="I1678" s="22" t="s">
        <v>887</v>
      </c>
      <c r="J1678" s="24">
        <v>3600</v>
      </c>
      <c r="K1678" s="188" t="str">
        <f>IFERROR(VLOOKUP(一覧[[#This Row],[品番]],'202211価格改定一覧'!B:J,9,FALSE),"-")</f>
        <v>-</v>
      </c>
      <c r="L1678" s="27" t="s">
        <v>108</v>
      </c>
      <c r="M1678" s="25">
        <v>4994228025524</v>
      </c>
    </row>
    <row r="1679" spans="2:13" s="20" customFormat="1" ht="21" customHeight="1">
      <c r="B1679" s="14" t="s">
        <v>1986</v>
      </c>
      <c r="C1679" s="52">
        <v>7027</v>
      </c>
      <c r="D1679" s="28" t="s">
        <v>1378</v>
      </c>
      <c r="E1679" s="22" t="s">
        <v>2317</v>
      </c>
      <c r="F1679" s="22" t="s">
        <v>172</v>
      </c>
      <c r="G1679" s="23">
        <v>235</v>
      </c>
      <c r="H1679" s="23" t="s">
        <v>593</v>
      </c>
      <c r="I1679" s="22" t="s">
        <v>887</v>
      </c>
      <c r="J1679" s="24">
        <v>4000</v>
      </c>
      <c r="K1679" s="188" t="str">
        <f>IFERROR(VLOOKUP(一覧[[#This Row],[品番]],'202211価格改定一覧'!B:J,9,FALSE),"-")</f>
        <v>-</v>
      </c>
      <c r="L1679" s="27" t="s">
        <v>108</v>
      </c>
      <c r="M1679" s="25">
        <v>611804262541</v>
      </c>
    </row>
    <row r="1680" spans="2:13" s="20" customFormat="1" ht="21" customHeight="1">
      <c r="B1680" s="14" t="s">
        <v>2329</v>
      </c>
      <c r="C1680" s="52">
        <v>7028</v>
      </c>
      <c r="D1680" s="28" t="s">
        <v>1378</v>
      </c>
      <c r="E1680" s="22" t="s">
        <v>2317</v>
      </c>
      <c r="F1680" s="22" t="s">
        <v>224</v>
      </c>
      <c r="G1680" s="23">
        <v>97</v>
      </c>
      <c r="H1680" s="23" t="s">
        <v>593</v>
      </c>
      <c r="I1680" s="22" t="s">
        <v>887</v>
      </c>
      <c r="J1680" s="24">
        <v>3200</v>
      </c>
      <c r="K1680" s="188" t="str">
        <f>IFERROR(VLOOKUP(一覧[[#This Row],[品番]],'202211価格改定一覧'!B:J,9,FALSE),"-")</f>
        <v>-</v>
      </c>
      <c r="L1680" s="27" t="s">
        <v>108</v>
      </c>
      <c r="M1680" s="25">
        <v>4994228025470</v>
      </c>
    </row>
    <row r="1681" spans="2:13" s="20" customFormat="1" ht="21" customHeight="1">
      <c r="B1681" s="14"/>
      <c r="C1681" s="52">
        <v>7029</v>
      </c>
      <c r="D1681" s="28" t="s">
        <v>1378</v>
      </c>
      <c r="E1681" s="22" t="s">
        <v>2317</v>
      </c>
      <c r="F1681" s="22" t="s">
        <v>1392</v>
      </c>
      <c r="G1681" s="23">
        <v>30</v>
      </c>
      <c r="H1681" s="23" t="s">
        <v>593</v>
      </c>
      <c r="I1681" s="22" t="s">
        <v>887</v>
      </c>
      <c r="J1681" s="24">
        <v>1800</v>
      </c>
      <c r="K1681" s="188" t="str">
        <f>IFERROR(VLOOKUP(一覧[[#This Row],[品番]],'202211価格改定一覧'!B:J,9,FALSE),"-")</f>
        <v>-</v>
      </c>
      <c r="L1681" s="27" t="s">
        <v>108</v>
      </c>
      <c r="M1681" s="25">
        <v>4994228025487</v>
      </c>
    </row>
    <row r="1682" spans="2:13" s="20" customFormat="1" ht="21" customHeight="1">
      <c r="B1682" s="14" t="s">
        <v>226</v>
      </c>
      <c r="C1682" s="52">
        <v>7030</v>
      </c>
      <c r="D1682" s="28" t="s">
        <v>1378</v>
      </c>
      <c r="E1682" s="22" t="s">
        <v>2317</v>
      </c>
      <c r="F1682" s="22" t="s">
        <v>1830</v>
      </c>
      <c r="G1682" s="23">
        <v>236</v>
      </c>
      <c r="H1682" s="23" t="s">
        <v>1836</v>
      </c>
      <c r="I1682" s="22" t="s">
        <v>1829</v>
      </c>
      <c r="J1682" s="31">
        <v>3200</v>
      </c>
      <c r="K1682" s="188" t="str">
        <f>IFERROR(VLOOKUP(一覧[[#This Row],[品番]],'202211価格改定一覧'!B:J,9,FALSE),"-")</f>
        <v>-</v>
      </c>
      <c r="L1682" s="27"/>
      <c r="M1682" s="25">
        <v>611804262565</v>
      </c>
    </row>
    <row r="1683" spans="2:13" s="20" customFormat="1" ht="21" customHeight="1">
      <c r="B1683" s="14"/>
      <c r="C1683" s="52">
        <v>7031</v>
      </c>
      <c r="D1683" s="28" t="s">
        <v>1378</v>
      </c>
      <c r="E1683" s="22" t="s">
        <v>2317</v>
      </c>
      <c r="F1683" s="22" t="s">
        <v>162</v>
      </c>
      <c r="G1683" s="23" t="s">
        <v>1320</v>
      </c>
      <c r="H1683" s="23" t="s">
        <v>3</v>
      </c>
      <c r="I1683" s="22" t="s">
        <v>887</v>
      </c>
      <c r="J1683" s="24">
        <v>1400</v>
      </c>
      <c r="K1683" s="188" t="str">
        <f>IFERROR(VLOOKUP(一覧[[#This Row],[品番]],'202211価格改定一覧'!B:J,9,FALSE),"-")</f>
        <v>-</v>
      </c>
      <c r="L1683" s="27" t="s">
        <v>108</v>
      </c>
      <c r="M1683" s="25">
        <v>4994228025548</v>
      </c>
    </row>
    <row r="1684" spans="2:13" s="20" customFormat="1" ht="21" customHeight="1">
      <c r="B1684" s="14" t="s">
        <v>1799</v>
      </c>
      <c r="C1684" s="52">
        <v>7033</v>
      </c>
      <c r="D1684" s="28" t="s">
        <v>1378</v>
      </c>
      <c r="E1684" s="22" t="s">
        <v>2317</v>
      </c>
      <c r="F1684" s="22" t="s">
        <v>1390</v>
      </c>
      <c r="G1684" s="23">
        <v>60</v>
      </c>
      <c r="H1684" s="23" t="s">
        <v>593</v>
      </c>
      <c r="I1684" s="22" t="s">
        <v>887</v>
      </c>
      <c r="J1684" s="24">
        <v>1600</v>
      </c>
      <c r="K1684" s="188" t="str">
        <f>IFERROR(VLOOKUP(一覧[[#This Row],[品番]],'202211価格改定一覧'!B:J,9,FALSE),"-")</f>
        <v>-</v>
      </c>
      <c r="L1684" s="27" t="s">
        <v>108</v>
      </c>
      <c r="M1684" s="25">
        <v>4994228027382</v>
      </c>
    </row>
    <row r="1685" spans="2:13" s="20" customFormat="1" ht="21" customHeight="1">
      <c r="B1685" s="14" t="s">
        <v>1800</v>
      </c>
      <c r="C1685" s="52">
        <v>7034</v>
      </c>
      <c r="D1685" s="28" t="s">
        <v>1378</v>
      </c>
      <c r="E1685" s="22" t="s">
        <v>2317</v>
      </c>
      <c r="F1685" s="22" t="s">
        <v>1391</v>
      </c>
      <c r="G1685" s="23">
        <v>10</v>
      </c>
      <c r="H1685" s="23" t="s">
        <v>593</v>
      </c>
      <c r="I1685" s="22" t="s">
        <v>887</v>
      </c>
      <c r="J1685" s="24">
        <v>1800</v>
      </c>
      <c r="K1685" s="188" t="str">
        <f>IFERROR(VLOOKUP(一覧[[#This Row],[品番]],'202211価格改定一覧'!B:J,9,FALSE),"-")</f>
        <v>-</v>
      </c>
      <c r="L1685" s="27" t="s">
        <v>108</v>
      </c>
      <c r="M1685" s="25">
        <v>4994228028969</v>
      </c>
    </row>
    <row r="1686" spans="2:13" s="20" customFormat="1" ht="21" customHeight="1">
      <c r="B1686" s="14"/>
      <c r="C1686" s="74">
        <v>7035</v>
      </c>
      <c r="D1686" s="28" t="s">
        <v>1378</v>
      </c>
      <c r="E1686" s="22" t="s">
        <v>2317</v>
      </c>
      <c r="F1686" s="22" t="s">
        <v>1374</v>
      </c>
      <c r="G1686" s="23">
        <v>50</v>
      </c>
      <c r="H1686" s="23" t="s">
        <v>593</v>
      </c>
      <c r="I1686" s="22" t="s">
        <v>887</v>
      </c>
      <c r="J1686" s="24">
        <v>1600</v>
      </c>
      <c r="K1686" s="188" t="str">
        <f>IFERROR(VLOOKUP(一覧[[#This Row],[品番]],'202211価格改定一覧'!B:J,9,FALSE),"-")</f>
        <v>-</v>
      </c>
      <c r="L1686" s="27" t="s">
        <v>108</v>
      </c>
      <c r="M1686" s="25">
        <v>4994228028297</v>
      </c>
    </row>
    <row r="1687" spans="2:13" s="20" customFormat="1" ht="21" customHeight="1">
      <c r="B1687" s="14"/>
      <c r="C1687" s="52">
        <v>7036</v>
      </c>
      <c r="D1687" s="28" t="s">
        <v>1378</v>
      </c>
      <c r="E1687" s="22" t="s">
        <v>2317</v>
      </c>
      <c r="F1687" s="22" t="s">
        <v>1393</v>
      </c>
      <c r="G1687" s="23">
        <v>280</v>
      </c>
      <c r="H1687" s="23" t="s">
        <v>589</v>
      </c>
      <c r="I1687" s="22" t="s">
        <v>887</v>
      </c>
      <c r="J1687" s="24">
        <v>3200</v>
      </c>
      <c r="K1687" s="188" t="str">
        <f>IFERROR(VLOOKUP(一覧[[#This Row],[品番]],'202211価格改定一覧'!B:J,9,FALSE),"-")</f>
        <v>-</v>
      </c>
      <c r="L1687" s="27" t="s">
        <v>108</v>
      </c>
      <c r="M1687" s="25">
        <v>611804265474</v>
      </c>
    </row>
    <row r="1688" spans="2:13" s="20" customFormat="1" ht="21" customHeight="1">
      <c r="B1688" s="14" t="s">
        <v>226</v>
      </c>
      <c r="C1688" s="52">
        <v>7040</v>
      </c>
      <c r="D1688" s="28" t="s">
        <v>1378</v>
      </c>
      <c r="E1688" s="22" t="s">
        <v>2317</v>
      </c>
      <c r="F1688" s="22" t="s">
        <v>1815</v>
      </c>
      <c r="G1688" s="23">
        <v>340</v>
      </c>
      <c r="H1688" s="23" t="s">
        <v>589</v>
      </c>
      <c r="I1688" s="22" t="s">
        <v>1801</v>
      </c>
      <c r="J1688" s="31">
        <v>2800</v>
      </c>
      <c r="K1688" s="188" t="str">
        <f>IFERROR(VLOOKUP(一覧[[#This Row],[品番]],'202211価格改定一覧'!B:J,9,FALSE),"-")</f>
        <v>-</v>
      </c>
      <c r="L1688" s="27"/>
      <c r="M1688" s="25">
        <v>4994228026293</v>
      </c>
    </row>
    <row r="1689" spans="2:13" s="20" customFormat="1" ht="21" customHeight="1">
      <c r="B1689" s="14" t="s">
        <v>2326</v>
      </c>
      <c r="C1689" s="52">
        <v>7041</v>
      </c>
      <c r="D1689" s="28" t="s">
        <v>1378</v>
      </c>
      <c r="E1689" s="22" t="s">
        <v>2317</v>
      </c>
      <c r="F1689" s="22" t="s">
        <v>1816</v>
      </c>
      <c r="G1689" s="23">
        <v>454</v>
      </c>
      <c r="H1689" s="23" t="s">
        <v>1837</v>
      </c>
      <c r="I1689" s="22" t="s">
        <v>1803</v>
      </c>
      <c r="J1689" s="31">
        <v>2400</v>
      </c>
      <c r="K1689" s="188" t="str">
        <f>IFERROR(VLOOKUP(一覧[[#This Row],[品番]],'202211価格改定一覧'!B:J,9,FALSE),"-")</f>
        <v>-</v>
      </c>
      <c r="L1689" s="27"/>
      <c r="M1689" s="25">
        <v>4994228026309</v>
      </c>
    </row>
    <row r="1690" spans="2:13" s="20" customFormat="1" ht="21" customHeight="1">
      <c r="B1690" s="14" t="s">
        <v>1987</v>
      </c>
      <c r="C1690" s="52">
        <v>7042</v>
      </c>
      <c r="D1690" s="28" t="s">
        <v>1378</v>
      </c>
      <c r="E1690" s="22" t="s">
        <v>2317</v>
      </c>
      <c r="F1690" s="22" t="s">
        <v>1817</v>
      </c>
      <c r="G1690" s="23">
        <v>97</v>
      </c>
      <c r="H1690" s="23" t="s">
        <v>1834</v>
      </c>
      <c r="I1690" s="22" t="s">
        <v>1802</v>
      </c>
      <c r="J1690" s="31">
        <v>3200</v>
      </c>
      <c r="K1690" s="188" t="str">
        <f>IFERROR(VLOOKUP(一覧[[#This Row],[品番]],'202211価格改定一覧'!B:J,9,FALSE),"-")</f>
        <v>-</v>
      </c>
      <c r="L1690" s="27"/>
      <c r="M1690" s="25">
        <v>4994228026316</v>
      </c>
    </row>
    <row r="1691" spans="2:13" s="20" customFormat="1" ht="21" customHeight="1">
      <c r="B1691" s="14" t="s">
        <v>226</v>
      </c>
      <c r="C1691" s="52">
        <v>7043</v>
      </c>
      <c r="D1691" s="28" t="s">
        <v>1378</v>
      </c>
      <c r="E1691" s="22" t="s">
        <v>2317</v>
      </c>
      <c r="F1691" s="22" t="s">
        <v>1835</v>
      </c>
      <c r="G1691" s="23">
        <v>30</v>
      </c>
      <c r="H1691" s="23" t="s">
        <v>593</v>
      </c>
      <c r="I1691" s="22" t="s">
        <v>1802</v>
      </c>
      <c r="J1691" s="31">
        <v>1800</v>
      </c>
      <c r="K1691" s="188" t="str">
        <f>IFERROR(VLOOKUP(一覧[[#This Row],[品番]],'202211価格改定一覧'!B:J,9,FALSE),"-")</f>
        <v>-</v>
      </c>
      <c r="L1691" s="27"/>
      <c r="M1691" s="25">
        <v>4994228026323</v>
      </c>
    </row>
    <row r="1692" spans="2:13" s="20" customFormat="1" ht="21" customHeight="1">
      <c r="B1692" s="14"/>
      <c r="C1692" s="52">
        <v>7044</v>
      </c>
      <c r="D1692" s="28" t="s">
        <v>1378</v>
      </c>
      <c r="E1692" s="22" t="s">
        <v>2317</v>
      </c>
      <c r="F1692" s="22" t="s">
        <v>1814</v>
      </c>
      <c r="G1692" s="23">
        <v>236</v>
      </c>
      <c r="H1692" s="23" t="s">
        <v>1834</v>
      </c>
      <c r="I1692" s="22" t="s">
        <v>1802</v>
      </c>
      <c r="J1692" s="31">
        <v>3200</v>
      </c>
      <c r="K1692" s="188" t="str">
        <f>IFERROR(VLOOKUP(一覧[[#This Row],[品番]],'202211価格改定一覧'!B:J,9,FALSE),"-")</f>
        <v>-</v>
      </c>
      <c r="L1692" s="27"/>
      <c r="M1692" s="25">
        <v>4994228026330</v>
      </c>
    </row>
    <row r="1693" spans="2:13" s="20" customFormat="1" ht="21" customHeight="1">
      <c r="B1693" s="14" t="s">
        <v>226</v>
      </c>
      <c r="C1693" s="52">
        <v>7045</v>
      </c>
      <c r="D1693" s="28" t="s">
        <v>1378</v>
      </c>
      <c r="E1693" s="22" t="s">
        <v>2317</v>
      </c>
      <c r="F1693" s="22" t="s">
        <v>1812</v>
      </c>
      <c r="G1693" s="23">
        <v>235</v>
      </c>
      <c r="H1693" s="23" t="s">
        <v>593</v>
      </c>
      <c r="I1693" s="22" t="s">
        <v>1802</v>
      </c>
      <c r="J1693" s="31">
        <v>4000</v>
      </c>
      <c r="K1693" s="188" t="str">
        <f>IFERROR(VLOOKUP(一覧[[#This Row],[品番]],'202211価格改定一覧'!B:J,9,FALSE),"-")</f>
        <v>-</v>
      </c>
      <c r="L1693" s="27"/>
      <c r="M1693" s="25">
        <v>4994228026347</v>
      </c>
    </row>
    <row r="1694" spans="2:13" s="20" customFormat="1" ht="21" customHeight="1">
      <c r="B1694" s="14" t="s">
        <v>226</v>
      </c>
      <c r="C1694" s="52">
        <v>7046</v>
      </c>
      <c r="D1694" s="28" t="s">
        <v>1378</v>
      </c>
      <c r="E1694" s="22" t="s">
        <v>2317</v>
      </c>
      <c r="F1694" s="22" t="s">
        <v>1811</v>
      </c>
      <c r="G1694" s="23">
        <v>118</v>
      </c>
      <c r="H1694" s="23" t="s">
        <v>593</v>
      </c>
      <c r="I1694" s="22" t="s">
        <v>1801</v>
      </c>
      <c r="J1694" s="31">
        <v>3200</v>
      </c>
      <c r="K1694" s="188" t="str">
        <f>IFERROR(VLOOKUP(一覧[[#This Row],[品番]],'202211価格改定一覧'!B:J,9,FALSE),"-")</f>
        <v>-</v>
      </c>
      <c r="L1694" s="27"/>
      <c r="M1694" s="25">
        <v>4994228026354</v>
      </c>
    </row>
    <row r="1695" spans="2:13" s="20" customFormat="1" ht="21" customHeight="1">
      <c r="B1695" s="14" t="s">
        <v>226</v>
      </c>
      <c r="C1695" s="52">
        <v>7047</v>
      </c>
      <c r="D1695" s="28" t="s">
        <v>1378</v>
      </c>
      <c r="E1695" s="22" t="s">
        <v>2317</v>
      </c>
      <c r="F1695" s="22" t="s">
        <v>1813</v>
      </c>
      <c r="G1695" s="23">
        <v>118</v>
      </c>
      <c r="H1695" s="23" t="s">
        <v>593</v>
      </c>
      <c r="I1695" s="22" t="s">
        <v>1801</v>
      </c>
      <c r="J1695" s="31">
        <v>3600</v>
      </c>
      <c r="K1695" s="188" t="str">
        <f>IFERROR(VLOOKUP(一覧[[#This Row],[品番]],'202211価格改定一覧'!B:J,9,FALSE),"-")</f>
        <v>-</v>
      </c>
      <c r="L1695" s="27"/>
      <c r="M1695" s="25">
        <v>4994228026361</v>
      </c>
    </row>
    <row r="1696" spans="2:13" s="20" customFormat="1" ht="21" customHeight="1">
      <c r="B1696" s="14" t="s">
        <v>226</v>
      </c>
      <c r="C1696" s="52">
        <v>7048</v>
      </c>
      <c r="D1696" s="28" t="s">
        <v>1378</v>
      </c>
      <c r="E1696" s="22" t="s">
        <v>2317</v>
      </c>
      <c r="F1696" s="22" t="s">
        <v>1808</v>
      </c>
      <c r="G1696" s="23">
        <v>50</v>
      </c>
      <c r="H1696" s="23" t="s">
        <v>593</v>
      </c>
      <c r="I1696" s="22" t="s">
        <v>1803</v>
      </c>
      <c r="J1696" s="31">
        <v>5400</v>
      </c>
      <c r="K1696" s="188" t="str">
        <f>IFERROR(VLOOKUP(一覧[[#This Row],[品番]],'202211価格改定一覧'!B:J,9,FALSE),"-")</f>
        <v>-</v>
      </c>
      <c r="L1696" s="27"/>
      <c r="M1696" s="25">
        <v>4994228026378</v>
      </c>
    </row>
    <row r="1697" spans="2:13" s="20" customFormat="1" ht="21" customHeight="1">
      <c r="B1697" s="14" t="s">
        <v>226</v>
      </c>
      <c r="C1697" s="52">
        <v>7049</v>
      </c>
      <c r="D1697" s="28" t="s">
        <v>1378</v>
      </c>
      <c r="E1697" s="22" t="s">
        <v>2317</v>
      </c>
      <c r="F1697" s="22" t="s">
        <v>1810</v>
      </c>
      <c r="G1697" s="23" t="s">
        <v>1320</v>
      </c>
      <c r="H1697" s="23" t="s">
        <v>3</v>
      </c>
      <c r="I1697" s="22" t="s">
        <v>1802</v>
      </c>
      <c r="J1697" s="31">
        <v>1400</v>
      </c>
      <c r="K1697" s="188" t="str">
        <f>IFERROR(VLOOKUP(一覧[[#This Row],[品番]],'202211価格改定一覧'!B:J,9,FALSE),"-")</f>
        <v>-</v>
      </c>
      <c r="L1697" s="27"/>
      <c r="M1697" s="25">
        <v>4994228026385</v>
      </c>
    </row>
    <row r="1698" spans="2:13" s="20" customFormat="1" ht="21" customHeight="1">
      <c r="B1698" s="14" t="s">
        <v>226</v>
      </c>
      <c r="C1698" s="52">
        <v>7050</v>
      </c>
      <c r="D1698" s="28" t="s">
        <v>1378</v>
      </c>
      <c r="E1698" s="22" t="s">
        <v>2317</v>
      </c>
      <c r="F1698" s="22" t="s">
        <v>1809</v>
      </c>
      <c r="G1698" s="23">
        <v>180</v>
      </c>
      <c r="H1698" s="23" t="s">
        <v>589</v>
      </c>
      <c r="I1698" s="22" t="s">
        <v>1802</v>
      </c>
      <c r="J1698" s="31">
        <v>4800</v>
      </c>
      <c r="K1698" s="188" t="str">
        <f>IFERROR(VLOOKUP(一覧[[#This Row],[品番]],'202211価格改定一覧'!B:J,9,FALSE),"-")</f>
        <v>-</v>
      </c>
      <c r="L1698" s="27"/>
      <c r="M1698" s="25">
        <v>4994228026392</v>
      </c>
    </row>
    <row r="1699" spans="2:13" s="20" customFormat="1" ht="21" customHeight="1">
      <c r="B1699" s="14" t="s">
        <v>226</v>
      </c>
      <c r="C1699" s="52">
        <v>7051</v>
      </c>
      <c r="D1699" s="28" t="s">
        <v>1378</v>
      </c>
      <c r="E1699" s="22" t="s">
        <v>2317</v>
      </c>
      <c r="F1699" s="22" t="s">
        <v>1390</v>
      </c>
      <c r="G1699" s="23">
        <v>60</v>
      </c>
      <c r="H1699" s="23" t="s">
        <v>593</v>
      </c>
      <c r="I1699" s="22" t="s">
        <v>1802</v>
      </c>
      <c r="J1699" s="31">
        <v>1600</v>
      </c>
      <c r="K1699" s="188" t="str">
        <f>IFERROR(VLOOKUP(一覧[[#This Row],[品番]],'202211価格改定一覧'!B:J,9,FALSE),"-")</f>
        <v>-</v>
      </c>
      <c r="L1699" s="27"/>
      <c r="M1699" s="25">
        <v>4994228027368</v>
      </c>
    </row>
    <row r="1700" spans="2:13" s="20" customFormat="1" ht="21" customHeight="1">
      <c r="B1700" s="14" t="s">
        <v>226</v>
      </c>
      <c r="C1700" s="52">
        <v>7052</v>
      </c>
      <c r="D1700" s="28" t="s">
        <v>1378</v>
      </c>
      <c r="E1700" s="22" t="s">
        <v>2317</v>
      </c>
      <c r="F1700" s="22" t="s">
        <v>1804</v>
      </c>
      <c r="G1700" s="23">
        <v>10</v>
      </c>
      <c r="H1700" s="23" t="s">
        <v>593</v>
      </c>
      <c r="I1700" s="22" t="s">
        <v>1801</v>
      </c>
      <c r="J1700" s="31">
        <v>1800</v>
      </c>
      <c r="K1700" s="188" t="str">
        <f>IFERROR(VLOOKUP(一覧[[#This Row],[品番]],'202211価格改定一覧'!B:J,9,FALSE),"-")</f>
        <v>-</v>
      </c>
      <c r="L1700" s="27"/>
      <c r="M1700" s="25">
        <v>4994228028945</v>
      </c>
    </row>
    <row r="1701" spans="2:13" s="20" customFormat="1" ht="21" customHeight="1">
      <c r="B1701" s="14"/>
      <c r="C1701" s="52">
        <v>7054</v>
      </c>
      <c r="D1701" s="28" t="s">
        <v>1378</v>
      </c>
      <c r="E1701" s="22" t="s">
        <v>2317</v>
      </c>
      <c r="F1701" s="22" t="s">
        <v>1805</v>
      </c>
      <c r="G1701" s="23">
        <v>280</v>
      </c>
      <c r="H1701" s="23" t="s">
        <v>589</v>
      </c>
      <c r="I1701" s="22" t="s">
        <v>1801</v>
      </c>
      <c r="J1701" s="31">
        <v>3200</v>
      </c>
      <c r="K1701" s="188" t="str">
        <f>IFERROR(VLOOKUP(一覧[[#This Row],[品番]],'202211価格改定一覧'!B:J,9,FALSE),"-")</f>
        <v>-</v>
      </c>
      <c r="L1701" s="27"/>
      <c r="M1701" s="25">
        <v>611804265450</v>
      </c>
    </row>
    <row r="1702" spans="2:13" s="20" customFormat="1" ht="21" customHeight="1">
      <c r="B1702" s="14"/>
      <c r="C1702" s="52">
        <v>7060</v>
      </c>
      <c r="D1702" s="32" t="s">
        <v>1378</v>
      </c>
      <c r="E1702" s="22" t="s">
        <v>2316</v>
      </c>
      <c r="F1702" s="22" t="s">
        <v>626</v>
      </c>
      <c r="G1702" s="23">
        <v>454</v>
      </c>
      <c r="H1702" s="23" t="s">
        <v>589</v>
      </c>
      <c r="I1702" s="22" t="s">
        <v>404</v>
      </c>
      <c r="J1702" s="31">
        <v>3000</v>
      </c>
      <c r="K1702" s="188">
        <f>IFERROR(VLOOKUP(一覧[[#This Row],[品番]],'202211価格改定一覧'!B:J,9,FALSE),"-")</f>
        <v>3600</v>
      </c>
      <c r="L1702" s="27" t="s">
        <v>108</v>
      </c>
      <c r="M1702" s="25" t="s">
        <v>1779</v>
      </c>
    </row>
    <row r="1703" spans="2:13" s="20" customFormat="1" ht="21" customHeight="1">
      <c r="B1703" s="14"/>
      <c r="C1703" s="52">
        <v>7061</v>
      </c>
      <c r="D1703" s="32" t="s">
        <v>1378</v>
      </c>
      <c r="E1703" s="22" t="s">
        <v>2316</v>
      </c>
      <c r="F1703" s="22" t="s">
        <v>1760</v>
      </c>
      <c r="G1703" s="23">
        <v>118</v>
      </c>
      <c r="H1703" s="23" t="s">
        <v>593</v>
      </c>
      <c r="I1703" s="22" t="s">
        <v>404</v>
      </c>
      <c r="J1703" s="31">
        <v>4000</v>
      </c>
      <c r="K1703" s="188">
        <f>IFERROR(VLOOKUP(一覧[[#This Row],[品番]],'202211価格改定一覧'!B:J,9,FALSE),"-")</f>
        <v>4800</v>
      </c>
      <c r="L1703" s="27" t="s">
        <v>108</v>
      </c>
      <c r="M1703" s="25">
        <v>611804263180</v>
      </c>
    </row>
    <row r="1704" spans="2:13" s="20" customFormat="1" ht="21" customHeight="1">
      <c r="B1704" s="14"/>
      <c r="C1704" s="52">
        <v>7062</v>
      </c>
      <c r="D1704" s="32" t="s">
        <v>1378</v>
      </c>
      <c r="E1704" s="22" t="s">
        <v>2316</v>
      </c>
      <c r="F1704" s="22" t="s">
        <v>1387</v>
      </c>
      <c r="G1704" s="23">
        <v>340</v>
      </c>
      <c r="H1704" s="23" t="s">
        <v>589</v>
      </c>
      <c r="I1704" s="22" t="s">
        <v>404</v>
      </c>
      <c r="J1704" s="31">
        <v>3600</v>
      </c>
      <c r="K1704" s="188">
        <f>IFERROR(VLOOKUP(一覧[[#This Row],[品番]],'202211価格改定一覧'!B:J,9,FALSE),"-")</f>
        <v>4200</v>
      </c>
      <c r="L1704" s="27" t="s">
        <v>108</v>
      </c>
      <c r="M1704" s="25">
        <v>611804262527</v>
      </c>
    </row>
    <row r="1705" spans="2:13" s="20" customFormat="1" ht="21" customHeight="1">
      <c r="B1705" s="14"/>
      <c r="C1705" s="52">
        <v>7063</v>
      </c>
      <c r="D1705" s="32" t="s">
        <v>1378</v>
      </c>
      <c r="E1705" s="22" t="s">
        <v>2316</v>
      </c>
      <c r="F1705" s="22" t="s">
        <v>172</v>
      </c>
      <c r="G1705" s="23">
        <v>236</v>
      </c>
      <c r="H1705" s="23" t="s">
        <v>593</v>
      </c>
      <c r="I1705" s="22" t="s">
        <v>404</v>
      </c>
      <c r="J1705" s="31">
        <v>4500</v>
      </c>
      <c r="K1705" s="188">
        <f>IFERROR(VLOOKUP(一覧[[#This Row],[品番]],'202211価格改定一覧'!B:J,9,FALSE),"-")</f>
        <v>5000</v>
      </c>
      <c r="L1705" s="27" t="s">
        <v>108</v>
      </c>
      <c r="M1705" s="126">
        <v>611804264323</v>
      </c>
    </row>
    <row r="1706" spans="2:13" s="20" customFormat="1" ht="21" customHeight="1">
      <c r="B1706" s="14"/>
      <c r="C1706" s="52">
        <v>7064</v>
      </c>
      <c r="D1706" s="32" t="s">
        <v>1378</v>
      </c>
      <c r="E1706" s="22" t="s">
        <v>2316</v>
      </c>
      <c r="F1706" s="22" t="s">
        <v>224</v>
      </c>
      <c r="G1706" s="23">
        <v>94</v>
      </c>
      <c r="H1706" s="23" t="s">
        <v>589</v>
      </c>
      <c r="I1706" s="22" t="s">
        <v>404</v>
      </c>
      <c r="J1706" s="31">
        <v>3600</v>
      </c>
      <c r="K1706" s="188">
        <f>IFERROR(VLOOKUP(一覧[[#This Row],[品番]],'202211価格改定一覧'!B:J,9,FALSE),"-")</f>
        <v>4200</v>
      </c>
      <c r="L1706" s="27" t="s">
        <v>108</v>
      </c>
      <c r="M1706" s="126">
        <v>611804264323</v>
      </c>
    </row>
    <row r="1707" spans="2:13" s="20" customFormat="1" ht="21" customHeight="1">
      <c r="B1707" s="14"/>
      <c r="C1707" s="52">
        <v>7065</v>
      </c>
      <c r="D1707" s="32" t="s">
        <v>1378</v>
      </c>
      <c r="E1707" s="22" t="s">
        <v>2316</v>
      </c>
      <c r="F1707" s="22" t="s">
        <v>320</v>
      </c>
      <c r="G1707" s="23">
        <v>60</v>
      </c>
      <c r="H1707" s="23" t="s">
        <v>593</v>
      </c>
      <c r="I1707" s="22" t="s">
        <v>404</v>
      </c>
      <c r="J1707" s="31">
        <v>1600</v>
      </c>
      <c r="K1707" s="188">
        <f>IFERROR(VLOOKUP(一覧[[#This Row],[品番]],'202211価格改定一覧'!B:J,9,FALSE),"-")</f>
        <v>2000</v>
      </c>
      <c r="L1707" s="27" t="s">
        <v>108</v>
      </c>
      <c r="M1707" s="25">
        <v>611804794059</v>
      </c>
    </row>
    <row r="1708" spans="2:13" s="20" customFormat="1" ht="21" customHeight="1">
      <c r="B1708" s="100"/>
      <c r="C1708" s="115">
        <v>7066</v>
      </c>
      <c r="D1708" s="122" t="s">
        <v>1378</v>
      </c>
      <c r="E1708" s="110" t="s">
        <v>2316</v>
      </c>
      <c r="F1708" s="110" t="s">
        <v>1761</v>
      </c>
      <c r="G1708" s="117">
        <v>10</v>
      </c>
      <c r="H1708" s="117" t="s">
        <v>593</v>
      </c>
      <c r="I1708" s="110" t="s">
        <v>404</v>
      </c>
      <c r="J1708" s="111">
        <v>2200</v>
      </c>
      <c r="K1708" s="188" t="str">
        <f>IFERROR(VLOOKUP(一覧[[#This Row],[品番]],'202211価格改定一覧'!B:J,9,FALSE),"-")</f>
        <v>-</v>
      </c>
      <c r="L1708" s="119" t="s">
        <v>108</v>
      </c>
      <c r="M1708" s="120">
        <v>611804265504</v>
      </c>
    </row>
    <row r="1709" spans="2:13" s="20" customFormat="1" ht="21" customHeight="1">
      <c r="B1709" s="14"/>
      <c r="C1709" s="52">
        <v>7067</v>
      </c>
      <c r="D1709" s="32" t="s">
        <v>1378</v>
      </c>
      <c r="E1709" s="22" t="s">
        <v>2316</v>
      </c>
      <c r="F1709" s="22" t="s">
        <v>1393</v>
      </c>
      <c r="G1709" s="23">
        <v>283</v>
      </c>
      <c r="H1709" s="23" t="s">
        <v>589</v>
      </c>
      <c r="I1709" s="22" t="s">
        <v>404</v>
      </c>
      <c r="J1709" s="31">
        <v>3200</v>
      </c>
      <c r="K1709" s="188" t="str">
        <f>IFERROR(VLOOKUP(一覧[[#This Row],[品番]],'202211価格改定一覧'!B:J,9,FALSE),"-")</f>
        <v>-</v>
      </c>
      <c r="L1709" s="27" t="s">
        <v>108</v>
      </c>
      <c r="M1709" s="25">
        <v>611804265467</v>
      </c>
    </row>
    <row r="1710" spans="2:13" s="20" customFormat="1" ht="21" customHeight="1">
      <c r="B1710" s="14"/>
      <c r="C1710" s="52">
        <v>7068</v>
      </c>
      <c r="D1710" s="32" t="s">
        <v>1378</v>
      </c>
      <c r="E1710" s="22" t="s">
        <v>2316</v>
      </c>
      <c r="F1710" s="22" t="s">
        <v>1762</v>
      </c>
      <c r="G1710" s="23">
        <v>50</v>
      </c>
      <c r="H1710" s="23" t="s">
        <v>593</v>
      </c>
      <c r="I1710" s="22" t="s">
        <v>404</v>
      </c>
      <c r="J1710" s="31">
        <v>6000</v>
      </c>
      <c r="K1710" s="188" t="str">
        <f>IFERROR(VLOOKUP(一覧[[#This Row],[品番]],'202211価格改定一覧'!B:J,9,FALSE),"-")</f>
        <v>-</v>
      </c>
      <c r="L1710" s="27" t="s">
        <v>108</v>
      </c>
      <c r="M1710" s="25">
        <v>611804264408</v>
      </c>
    </row>
    <row r="1711" spans="2:13" s="20" customFormat="1" ht="21" customHeight="1">
      <c r="B1711" s="14"/>
      <c r="C1711" s="52">
        <v>7070</v>
      </c>
      <c r="D1711" s="32" t="s">
        <v>1378</v>
      </c>
      <c r="E1711" s="22" t="s">
        <v>2316</v>
      </c>
      <c r="F1711" s="22" t="s">
        <v>626</v>
      </c>
      <c r="G1711" s="23">
        <v>454</v>
      </c>
      <c r="H1711" s="23" t="s">
        <v>589</v>
      </c>
      <c r="I1711" s="22" t="s">
        <v>1382</v>
      </c>
      <c r="J1711" s="31">
        <v>3000</v>
      </c>
      <c r="K1711" s="188">
        <f>IFERROR(VLOOKUP(一覧[[#This Row],[品番]],'202211価格改定一覧'!B:J,9,FALSE),"-")</f>
        <v>3600</v>
      </c>
      <c r="L1711" s="27" t="s">
        <v>108</v>
      </c>
      <c r="M1711" s="25" t="s">
        <v>1779</v>
      </c>
    </row>
    <row r="1712" spans="2:13" s="20" customFormat="1" ht="21" customHeight="1">
      <c r="B1712" s="14"/>
      <c r="C1712" s="52">
        <v>7071</v>
      </c>
      <c r="D1712" s="32" t="s">
        <v>1378</v>
      </c>
      <c r="E1712" s="22" t="s">
        <v>2316</v>
      </c>
      <c r="F1712" s="22" t="s">
        <v>1760</v>
      </c>
      <c r="G1712" s="23">
        <v>118</v>
      </c>
      <c r="H1712" s="23" t="s">
        <v>593</v>
      </c>
      <c r="I1712" s="22" t="s">
        <v>1382</v>
      </c>
      <c r="J1712" s="31">
        <v>4000</v>
      </c>
      <c r="K1712" s="188">
        <f>IFERROR(VLOOKUP(一覧[[#This Row],[品番]],'202211価格改定一覧'!B:J,9,FALSE),"-")</f>
        <v>4800</v>
      </c>
      <c r="L1712" s="27" t="s">
        <v>108</v>
      </c>
      <c r="M1712" s="25">
        <v>611804264118</v>
      </c>
    </row>
    <row r="1713" spans="2:13" s="20" customFormat="1" ht="21" customHeight="1">
      <c r="B1713" s="14"/>
      <c r="C1713" s="52">
        <v>7072</v>
      </c>
      <c r="D1713" s="32" t="s">
        <v>1378</v>
      </c>
      <c r="E1713" s="22" t="s">
        <v>2316</v>
      </c>
      <c r="F1713" s="22" t="s">
        <v>1387</v>
      </c>
      <c r="G1713" s="23">
        <v>340</v>
      </c>
      <c r="H1713" s="23" t="s">
        <v>589</v>
      </c>
      <c r="I1713" s="22" t="s">
        <v>1382</v>
      </c>
      <c r="J1713" s="31">
        <v>3600</v>
      </c>
      <c r="K1713" s="188">
        <f>IFERROR(VLOOKUP(一覧[[#This Row],[品番]],'202211価格改定一覧'!B:J,9,FALSE),"-")</f>
        <v>4200</v>
      </c>
      <c r="L1713" s="27" t="s">
        <v>108</v>
      </c>
      <c r="M1713" s="25">
        <v>611804264170</v>
      </c>
    </row>
    <row r="1714" spans="2:13" s="20" customFormat="1" ht="21" customHeight="1">
      <c r="B1714" s="14"/>
      <c r="C1714" s="52">
        <v>7073</v>
      </c>
      <c r="D1714" s="28" t="s">
        <v>1378</v>
      </c>
      <c r="E1714" s="22" t="s">
        <v>2316</v>
      </c>
      <c r="F1714" s="22" t="s">
        <v>172</v>
      </c>
      <c r="G1714" s="23">
        <v>236</v>
      </c>
      <c r="H1714" s="23" t="s">
        <v>593</v>
      </c>
      <c r="I1714" s="22" t="s">
        <v>1382</v>
      </c>
      <c r="J1714" s="31">
        <v>4500</v>
      </c>
      <c r="K1714" s="188">
        <f>IFERROR(VLOOKUP(一覧[[#This Row],[品番]],'202211価格改定一覧'!B:J,9,FALSE),"-")</f>
        <v>5000</v>
      </c>
      <c r="L1714" s="27" t="s">
        <v>108</v>
      </c>
      <c r="M1714" s="25">
        <v>611804264200</v>
      </c>
    </row>
    <row r="1715" spans="2:13" s="20" customFormat="1" ht="21" customHeight="1">
      <c r="B1715" s="14"/>
      <c r="C1715" s="52">
        <v>7074</v>
      </c>
      <c r="D1715" s="32" t="s">
        <v>1378</v>
      </c>
      <c r="E1715" s="22" t="s">
        <v>2316</v>
      </c>
      <c r="F1715" s="22" t="s">
        <v>224</v>
      </c>
      <c r="G1715" s="23">
        <v>94</v>
      </c>
      <c r="H1715" s="23" t="s">
        <v>589</v>
      </c>
      <c r="I1715" s="22" t="s">
        <v>1382</v>
      </c>
      <c r="J1715" s="31">
        <v>3600</v>
      </c>
      <c r="K1715" s="188">
        <f>IFERROR(VLOOKUP(一覧[[#This Row],[品番]],'202211価格改定一覧'!B:J,9,FALSE),"-")</f>
        <v>4200</v>
      </c>
      <c r="L1715" s="27" t="s">
        <v>108</v>
      </c>
      <c r="M1715" s="25">
        <v>611804264101</v>
      </c>
    </row>
    <row r="1716" spans="2:13" s="20" customFormat="1" ht="21" customHeight="1">
      <c r="B1716" s="14"/>
      <c r="C1716" s="52">
        <v>7075</v>
      </c>
      <c r="D1716" s="32" t="s">
        <v>1378</v>
      </c>
      <c r="E1716" s="22" t="s">
        <v>2316</v>
      </c>
      <c r="F1716" s="22" t="s">
        <v>320</v>
      </c>
      <c r="G1716" s="23">
        <v>60</v>
      </c>
      <c r="H1716" s="23" t="s">
        <v>593</v>
      </c>
      <c r="I1716" s="22" t="s">
        <v>1382</v>
      </c>
      <c r="J1716" s="31">
        <v>1600</v>
      </c>
      <c r="K1716" s="188">
        <f>IFERROR(VLOOKUP(一覧[[#This Row],[品番]],'202211価格改定一覧'!B:J,9,FALSE),"-")</f>
        <v>2000</v>
      </c>
      <c r="L1716" s="27" t="s">
        <v>108</v>
      </c>
      <c r="M1716" s="25">
        <v>611804264224</v>
      </c>
    </row>
    <row r="1717" spans="2:13" s="20" customFormat="1" ht="21" customHeight="1">
      <c r="B1717" s="100"/>
      <c r="C1717" s="115">
        <v>7076</v>
      </c>
      <c r="D1717" s="122" t="s">
        <v>1378</v>
      </c>
      <c r="E1717" s="110" t="s">
        <v>2316</v>
      </c>
      <c r="F1717" s="110" t="s">
        <v>1761</v>
      </c>
      <c r="G1717" s="117">
        <v>10</v>
      </c>
      <c r="H1717" s="117" t="s">
        <v>593</v>
      </c>
      <c r="I1717" s="110" t="s">
        <v>1382</v>
      </c>
      <c r="J1717" s="111">
        <v>2200</v>
      </c>
      <c r="K1717" s="188" t="str">
        <f>IFERROR(VLOOKUP(一覧[[#This Row],[品番]],'202211価格改定一覧'!B:J,9,FALSE),"-")</f>
        <v>-</v>
      </c>
      <c r="L1717" s="119" t="s">
        <v>108</v>
      </c>
      <c r="M1717" s="120">
        <v>611804264248</v>
      </c>
    </row>
    <row r="1718" spans="2:13" s="20" customFormat="1" ht="21" customHeight="1">
      <c r="B1718" s="14"/>
      <c r="C1718" s="52">
        <v>7077</v>
      </c>
      <c r="D1718" s="32" t="s">
        <v>1378</v>
      </c>
      <c r="E1718" s="22" t="s">
        <v>2316</v>
      </c>
      <c r="F1718" s="22" t="s">
        <v>1393</v>
      </c>
      <c r="G1718" s="23">
        <v>283</v>
      </c>
      <c r="H1718" s="23" t="s">
        <v>589</v>
      </c>
      <c r="I1718" s="22" t="s">
        <v>1382</v>
      </c>
      <c r="J1718" s="31">
        <v>3200</v>
      </c>
      <c r="K1718" s="188" t="str">
        <f>IFERROR(VLOOKUP(一覧[[#This Row],[品番]],'202211価格改定一覧'!B:J,9,FALSE),"-")</f>
        <v>-</v>
      </c>
      <c r="L1718" s="27" t="s">
        <v>108</v>
      </c>
      <c r="M1718" s="25">
        <v>611804264286</v>
      </c>
    </row>
    <row r="1719" spans="2:13" s="20" customFormat="1" ht="21" customHeight="1">
      <c r="B1719" s="100"/>
      <c r="C1719" s="115">
        <v>7078</v>
      </c>
      <c r="D1719" s="122" t="s">
        <v>1378</v>
      </c>
      <c r="E1719" s="110" t="s">
        <v>2316</v>
      </c>
      <c r="F1719" s="110" t="s">
        <v>1762</v>
      </c>
      <c r="G1719" s="117">
        <v>50</v>
      </c>
      <c r="H1719" s="117" t="s">
        <v>593</v>
      </c>
      <c r="I1719" s="110" t="s">
        <v>1382</v>
      </c>
      <c r="J1719" s="111">
        <v>6000</v>
      </c>
      <c r="K1719" s="188" t="str">
        <f>IFERROR(VLOOKUP(一覧[[#This Row],[品番]],'202211価格改定一覧'!B:J,9,FALSE),"-")</f>
        <v>-</v>
      </c>
      <c r="L1719" s="119" t="s">
        <v>108</v>
      </c>
      <c r="M1719" s="120">
        <v>611804264163</v>
      </c>
    </row>
    <row r="1720" spans="2:13" s="20" customFormat="1" ht="21" customHeight="1">
      <c r="B1720" s="14"/>
      <c r="C1720" s="52">
        <v>7080</v>
      </c>
      <c r="D1720" s="32" t="s">
        <v>1378</v>
      </c>
      <c r="E1720" s="22" t="s">
        <v>2316</v>
      </c>
      <c r="F1720" s="22" t="s">
        <v>626</v>
      </c>
      <c r="G1720" s="23">
        <v>454</v>
      </c>
      <c r="H1720" s="23" t="s">
        <v>589</v>
      </c>
      <c r="I1720" s="22" t="s">
        <v>1381</v>
      </c>
      <c r="J1720" s="31">
        <v>3000</v>
      </c>
      <c r="K1720" s="188">
        <f>IFERROR(VLOOKUP(一覧[[#This Row],[品番]],'202211価格改定一覧'!B:J,9,FALSE),"-")</f>
        <v>3600</v>
      </c>
      <c r="L1720" s="27" t="s">
        <v>108</v>
      </c>
      <c r="M1720" s="25" t="s">
        <v>1779</v>
      </c>
    </row>
    <row r="1721" spans="2:13" s="20" customFormat="1" ht="21" customHeight="1">
      <c r="B1721" s="14"/>
      <c r="C1721" s="52">
        <v>7081</v>
      </c>
      <c r="D1721" s="32" t="s">
        <v>1378</v>
      </c>
      <c r="E1721" s="22" t="s">
        <v>2316</v>
      </c>
      <c r="F1721" s="22" t="s">
        <v>1760</v>
      </c>
      <c r="G1721" s="23">
        <v>118</v>
      </c>
      <c r="H1721" s="23" t="s">
        <v>593</v>
      </c>
      <c r="I1721" s="22" t="s">
        <v>1381</v>
      </c>
      <c r="J1721" s="31">
        <v>4000</v>
      </c>
      <c r="K1721" s="188">
        <f>IFERROR(VLOOKUP(一覧[[#This Row],[品番]],'202211価格改定一覧'!B:J,9,FALSE),"-")</f>
        <v>4800</v>
      </c>
      <c r="L1721" s="27" t="s">
        <v>108</v>
      </c>
      <c r="M1721" s="25">
        <v>611804262862</v>
      </c>
    </row>
    <row r="1722" spans="2:13" s="20" customFormat="1" ht="21" customHeight="1">
      <c r="B1722" s="14"/>
      <c r="C1722" s="52">
        <v>7082</v>
      </c>
      <c r="D1722" s="32" t="s">
        <v>1378</v>
      </c>
      <c r="E1722" s="22" t="s">
        <v>2316</v>
      </c>
      <c r="F1722" s="22" t="s">
        <v>1387</v>
      </c>
      <c r="G1722" s="23">
        <v>340</v>
      </c>
      <c r="H1722" s="23" t="s">
        <v>589</v>
      </c>
      <c r="I1722" s="22" t="s">
        <v>1381</v>
      </c>
      <c r="J1722" s="31">
        <v>3600</v>
      </c>
      <c r="K1722" s="188">
        <f>IFERROR(VLOOKUP(一覧[[#This Row],[品番]],'202211価格改定一覧'!B:J,9,FALSE),"-")</f>
        <v>4200</v>
      </c>
      <c r="L1722" s="27" t="s">
        <v>108</v>
      </c>
      <c r="M1722" s="25">
        <v>611804262886</v>
      </c>
    </row>
    <row r="1723" spans="2:13" s="20" customFormat="1" ht="21" customHeight="1">
      <c r="B1723" s="14"/>
      <c r="C1723" s="52">
        <v>7083</v>
      </c>
      <c r="D1723" s="32" t="s">
        <v>1378</v>
      </c>
      <c r="E1723" s="22" t="s">
        <v>2316</v>
      </c>
      <c r="F1723" s="22" t="s">
        <v>172</v>
      </c>
      <c r="G1723" s="23">
        <v>236</v>
      </c>
      <c r="H1723" s="23" t="s">
        <v>593</v>
      </c>
      <c r="I1723" s="22" t="s">
        <v>1381</v>
      </c>
      <c r="J1723" s="31">
        <v>4500</v>
      </c>
      <c r="K1723" s="188">
        <f>IFERROR(VLOOKUP(一覧[[#This Row],[品番]],'202211価格改定一覧'!B:J,9,FALSE),"-")</f>
        <v>5000</v>
      </c>
      <c r="L1723" s="27" t="s">
        <v>108</v>
      </c>
      <c r="M1723" s="25">
        <v>611804262916</v>
      </c>
    </row>
    <row r="1724" spans="2:13" s="20" customFormat="1" ht="21" customHeight="1">
      <c r="B1724" s="14"/>
      <c r="C1724" s="52">
        <v>7084</v>
      </c>
      <c r="D1724" s="28" t="s">
        <v>1378</v>
      </c>
      <c r="E1724" s="22" t="s">
        <v>2316</v>
      </c>
      <c r="F1724" s="22" t="s">
        <v>224</v>
      </c>
      <c r="G1724" s="23">
        <v>94</v>
      </c>
      <c r="H1724" s="23" t="s">
        <v>589</v>
      </c>
      <c r="I1724" s="22" t="s">
        <v>1381</v>
      </c>
      <c r="J1724" s="31">
        <v>3600</v>
      </c>
      <c r="K1724" s="188">
        <f>IFERROR(VLOOKUP(一覧[[#This Row],[品番]],'202211価格改定一覧'!B:J,9,FALSE),"-")</f>
        <v>4200</v>
      </c>
      <c r="L1724" s="27" t="s">
        <v>108</v>
      </c>
      <c r="M1724" s="25">
        <v>611804262923</v>
      </c>
    </row>
    <row r="1725" spans="2:13" s="20" customFormat="1" ht="21" customHeight="1">
      <c r="B1725" s="14"/>
      <c r="C1725" s="52">
        <v>7085</v>
      </c>
      <c r="D1725" s="32" t="s">
        <v>1378</v>
      </c>
      <c r="E1725" s="22" t="s">
        <v>2316</v>
      </c>
      <c r="F1725" s="22" t="s">
        <v>320</v>
      </c>
      <c r="G1725" s="23">
        <v>60</v>
      </c>
      <c r="H1725" s="23" t="s">
        <v>593</v>
      </c>
      <c r="I1725" s="22" t="s">
        <v>1381</v>
      </c>
      <c r="J1725" s="31">
        <v>1600</v>
      </c>
      <c r="K1725" s="188">
        <f>IFERROR(VLOOKUP(一覧[[#This Row],[品番]],'202211価格改定一覧'!B:J,9,FALSE),"-")</f>
        <v>2000</v>
      </c>
      <c r="L1725" s="27" t="s">
        <v>108</v>
      </c>
      <c r="M1725" s="25">
        <v>611804262947</v>
      </c>
    </row>
    <row r="1726" spans="2:13" s="20" customFormat="1" ht="21" customHeight="1">
      <c r="B1726" s="14"/>
      <c r="C1726" s="52">
        <v>7086</v>
      </c>
      <c r="D1726" s="32" t="s">
        <v>1378</v>
      </c>
      <c r="E1726" s="22" t="s">
        <v>2316</v>
      </c>
      <c r="F1726" s="22" t="s">
        <v>1761</v>
      </c>
      <c r="G1726" s="23">
        <v>10</v>
      </c>
      <c r="H1726" s="23" t="s">
        <v>593</v>
      </c>
      <c r="I1726" s="22" t="s">
        <v>1381</v>
      </c>
      <c r="J1726" s="31">
        <v>2200</v>
      </c>
      <c r="K1726" s="188" t="str">
        <f>IFERROR(VLOOKUP(一覧[[#This Row],[品番]],'202211価格改定一覧'!B:J,9,FALSE),"-")</f>
        <v>-</v>
      </c>
      <c r="L1726" s="27" t="s">
        <v>108</v>
      </c>
      <c r="M1726" s="25">
        <v>611804265535</v>
      </c>
    </row>
    <row r="1727" spans="2:13" s="20" customFormat="1" ht="21" customHeight="1">
      <c r="B1727" s="14"/>
      <c r="C1727" s="52">
        <v>7087</v>
      </c>
      <c r="D1727" s="32" t="s">
        <v>1378</v>
      </c>
      <c r="E1727" s="22" t="s">
        <v>2316</v>
      </c>
      <c r="F1727" s="22" t="s">
        <v>1393</v>
      </c>
      <c r="G1727" s="23">
        <v>283</v>
      </c>
      <c r="H1727" s="23" t="s">
        <v>589</v>
      </c>
      <c r="I1727" s="22" t="s">
        <v>1381</v>
      </c>
      <c r="J1727" s="31">
        <v>3200</v>
      </c>
      <c r="K1727" s="188" t="str">
        <f>IFERROR(VLOOKUP(一覧[[#This Row],[品番]],'202211価格改定一覧'!B:J,9,FALSE),"-")</f>
        <v>-</v>
      </c>
      <c r="L1727" s="27" t="s">
        <v>108</v>
      </c>
      <c r="M1727" s="25">
        <v>611804262992</v>
      </c>
    </row>
    <row r="1728" spans="2:13" s="20" customFormat="1" ht="21" customHeight="1">
      <c r="B1728" s="14"/>
      <c r="C1728" s="52">
        <v>7088</v>
      </c>
      <c r="D1728" s="32" t="s">
        <v>1378</v>
      </c>
      <c r="E1728" s="22" t="s">
        <v>2316</v>
      </c>
      <c r="F1728" s="22" t="s">
        <v>1762</v>
      </c>
      <c r="G1728" s="23">
        <v>50</v>
      </c>
      <c r="H1728" s="23" t="s">
        <v>593</v>
      </c>
      <c r="I1728" s="22" t="s">
        <v>1381</v>
      </c>
      <c r="J1728" s="31">
        <v>6000</v>
      </c>
      <c r="K1728" s="188" t="str">
        <f>IFERROR(VLOOKUP(一覧[[#This Row],[品番]],'202211価格改定一覧'!B:J,9,FALSE),"-")</f>
        <v>-</v>
      </c>
      <c r="L1728" s="27" t="s">
        <v>108</v>
      </c>
      <c r="M1728" s="25">
        <v>611804262879</v>
      </c>
    </row>
    <row r="1729" spans="2:13" s="20" customFormat="1" ht="21" customHeight="1">
      <c r="B1729" s="14" t="s">
        <v>226</v>
      </c>
      <c r="C1729" s="52">
        <v>7090</v>
      </c>
      <c r="D1729" s="28" t="s">
        <v>1378</v>
      </c>
      <c r="E1729" s="22" t="s">
        <v>1832</v>
      </c>
      <c r="F1729" s="22" t="s">
        <v>1831</v>
      </c>
      <c r="G1729" s="23">
        <v>4</v>
      </c>
      <c r="H1729" s="23"/>
      <c r="I1729" s="22" t="s">
        <v>1820</v>
      </c>
      <c r="J1729" s="31">
        <v>800</v>
      </c>
      <c r="K1729" s="188" t="str">
        <f>IFERROR(VLOOKUP(一覧[[#This Row],[品番]],'202211価格改定一覧'!B:J,9,FALSE),"-")</f>
        <v>-</v>
      </c>
      <c r="L1729" s="27"/>
      <c r="M1729" s="25">
        <v>4994228025579</v>
      </c>
    </row>
    <row r="1730" spans="2:13" s="20" customFormat="1" ht="21" customHeight="1">
      <c r="B1730" s="14" t="s">
        <v>226</v>
      </c>
      <c r="C1730" s="52">
        <v>7091</v>
      </c>
      <c r="D1730" s="28" t="s">
        <v>1378</v>
      </c>
      <c r="E1730" s="22" t="s">
        <v>1832</v>
      </c>
      <c r="F1730" s="22" t="s">
        <v>1831</v>
      </c>
      <c r="G1730" s="23">
        <v>4</v>
      </c>
      <c r="H1730" s="23"/>
      <c r="I1730" s="22" t="s">
        <v>1828</v>
      </c>
      <c r="J1730" s="31">
        <v>800</v>
      </c>
      <c r="K1730" s="188" t="str">
        <f>IFERROR(VLOOKUP(一覧[[#This Row],[品番]],'202211価格改定一覧'!B:J,9,FALSE),"-")</f>
        <v>-</v>
      </c>
      <c r="L1730" s="27"/>
      <c r="M1730" s="25">
        <v>4994228025586</v>
      </c>
    </row>
    <row r="1731" spans="2:13" s="20" customFormat="1" ht="21" customHeight="1">
      <c r="B1731" s="14" t="s">
        <v>226</v>
      </c>
      <c r="C1731" s="52">
        <v>7092</v>
      </c>
      <c r="D1731" s="28" t="s">
        <v>1378</v>
      </c>
      <c r="E1731" s="22" t="s">
        <v>1832</v>
      </c>
      <c r="F1731" s="22" t="s">
        <v>1831</v>
      </c>
      <c r="G1731" s="23">
        <v>4</v>
      </c>
      <c r="H1731" s="23"/>
      <c r="I1731" s="22" t="s">
        <v>1827</v>
      </c>
      <c r="J1731" s="31">
        <v>800</v>
      </c>
      <c r="K1731" s="188" t="str">
        <f>IFERROR(VLOOKUP(一覧[[#This Row],[品番]],'202211価格改定一覧'!B:J,9,FALSE),"-")</f>
        <v>-</v>
      </c>
      <c r="L1731" s="27"/>
      <c r="M1731" s="25">
        <v>4994228025593</v>
      </c>
    </row>
    <row r="1732" spans="2:13" s="20" customFormat="1" ht="21" customHeight="1">
      <c r="B1732" s="14" t="s">
        <v>226</v>
      </c>
      <c r="C1732" s="52">
        <v>7093</v>
      </c>
      <c r="D1732" s="28" t="s">
        <v>1378</v>
      </c>
      <c r="E1732" s="22" t="s">
        <v>1832</v>
      </c>
      <c r="F1732" s="22" t="s">
        <v>1831</v>
      </c>
      <c r="G1732" s="23">
        <v>4</v>
      </c>
      <c r="H1732" s="23"/>
      <c r="I1732" s="22" t="s">
        <v>1826</v>
      </c>
      <c r="J1732" s="31">
        <v>800</v>
      </c>
      <c r="K1732" s="188" t="str">
        <f>IFERROR(VLOOKUP(一覧[[#This Row],[品番]],'202211価格改定一覧'!B:J,9,FALSE),"-")</f>
        <v>-</v>
      </c>
      <c r="L1732" s="27"/>
      <c r="M1732" s="25">
        <v>4994228025609</v>
      </c>
    </row>
    <row r="1733" spans="2:13" s="20" customFormat="1" ht="21" customHeight="1">
      <c r="B1733" s="14" t="s">
        <v>226</v>
      </c>
      <c r="C1733" s="52">
        <v>7094</v>
      </c>
      <c r="D1733" s="28" t="s">
        <v>1378</v>
      </c>
      <c r="E1733" s="22" t="s">
        <v>1832</v>
      </c>
      <c r="F1733" s="22" t="s">
        <v>1831</v>
      </c>
      <c r="G1733" s="23">
        <v>4</v>
      </c>
      <c r="H1733" s="23"/>
      <c r="I1733" s="22" t="s">
        <v>1825</v>
      </c>
      <c r="J1733" s="31">
        <v>800</v>
      </c>
      <c r="K1733" s="188" t="str">
        <f>IFERROR(VLOOKUP(一覧[[#This Row],[品番]],'202211価格改定一覧'!B:J,9,FALSE),"-")</f>
        <v>-</v>
      </c>
      <c r="L1733" s="27"/>
      <c r="M1733" s="25">
        <v>4994228025616</v>
      </c>
    </row>
    <row r="1734" spans="2:13" s="20" customFormat="1" ht="21" customHeight="1">
      <c r="B1734" s="14" t="s">
        <v>226</v>
      </c>
      <c r="C1734" s="52">
        <v>7095</v>
      </c>
      <c r="D1734" s="28" t="s">
        <v>1378</v>
      </c>
      <c r="E1734" s="22" t="s">
        <v>1832</v>
      </c>
      <c r="F1734" s="22" t="s">
        <v>1831</v>
      </c>
      <c r="G1734" s="23">
        <v>4</v>
      </c>
      <c r="H1734" s="23"/>
      <c r="I1734" s="22" t="s">
        <v>1801</v>
      </c>
      <c r="J1734" s="31">
        <v>800</v>
      </c>
      <c r="K1734" s="188" t="str">
        <f>IFERROR(VLOOKUP(一覧[[#This Row],[品番]],'202211価格改定一覧'!B:J,9,FALSE),"-")</f>
        <v>-</v>
      </c>
      <c r="L1734" s="27"/>
      <c r="M1734" s="25">
        <v>4994228026408</v>
      </c>
    </row>
    <row r="1735" spans="2:13" s="20" customFormat="1" ht="21" customHeight="1">
      <c r="B1735" s="14"/>
      <c r="C1735" s="52">
        <v>7101</v>
      </c>
      <c r="D1735" s="28" t="s">
        <v>1378</v>
      </c>
      <c r="E1735" s="22" t="s">
        <v>1394</v>
      </c>
      <c r="F1735" s="22" t="s">
        <v>1353</v>
      </c>
      <c r="G1735" s="23">
        <v>118</v>
      </c>
      <c r="H1735" s="23" t="s">
        <v>593</v>
      </c>
      <c r="I1735" s="22" t="s">
        <v>173</v>
      </c>
      <c r="J1735" s="24">
        <v>3400</v>
      </c>
      <c r="K1735" s="188">
        <f>IFERROR(VLOOKUP(一覧[[#This Row],[品番]],'202211価格改定一覧'!B:J,9,FALSE),"-")</f>
        <v>5000</v>
      </c>
      <c r="L1735" s="27" t="s">
        <v>108</v>
      </c>
      <c r="M1735" s="25">
        <v>4994228025234</v>
      </c>
    </row>
    <row r="1736" spans="2:13" s="20" customFormat="1" ht="21" customHeight="1">
      <c r="B1736" s="14" t="s">
        <v>226</v>
      </c>
      <c r="C1736" s="52">
        <v>7102</v>
      </c>
      <c r="D1736" s="28" t="s">
        <v>1378</v>
      </c>
      <c r="E1736" s="22" t="s">
        <v>1833</v>
      </c>
      <c r="F1736" s="22" t="s">
        <v>1823</v>
      </c>
      <c r="G1736" s="23">
        <v>227</v>
      </c>
      <c r="H1736" s="23"/>
      <c r="I1736" s="22" t="s">
        <v>1819</v>
      </c>
      <c r="J1736" s="31">
        <v>5000</v>
      </c>
      <c r="K1736" s="188" t="str">
        <f>IFERROR(VLOOKUP(一覧[[#This Row],[品番]],'202211価格改定一覧'!B:J,9,FALSE),"-")</f>
        <v>-</v>
      </c>
      <c r="L1736" s="27"/>
      <c r="M1736" s="25">
        <v>4994228025296</v>
      </c>
    </row>
    <row r="1737" spans="2:13" s="20" customFormat="1" ht="21" customHeight="1">
      <c r="B1737" s="14" t="s">
        <v>226</v>
      </c>
      <c r="C1737" s="52">
        <v>7104</v>
      </c>
      <c r="D1737" s="28" t="s">
        <v>1378</v>
      </c>
      <c r="E1737" s="22" t="s">
        <v>1833</v>
      </c>
      <c r="F1737" s="22" t="s">
        <v>1824</v>
      </c>
      <c r="G1737" s="23">
        <v>60</v>
      </c>
      <c r="H1737" s="23" t="s">
        <v>1834</v>
      </c>
      <c r="I1737" s="22" t="s">
        <v>1818</v>
      </c>
      <c r="J1737" s="31">
        <v>6800</v>
      </c>
      <c r="K1737" s="188" t="str">
        <f>IFERROR(VLOOKUP(一覧[[#This Row],[品番]],'202211価格改定一覧'!B:J,9,FALSE),"-")</f>
        <v>-</v>
      </c>
      <c r="L1737" s="27"/>
      <c r="M1737" s="25">
        <v>4994228025289</v>
      </c>
    </row>
    <row r="1738" spans="2:13" s="20" customFormat="1" ht="21" customHeight="1">
      <c r="B1738" s="14"/>
      <c r="C1738" s="52">
        <v>7105</v>
      </c>
      <c r="D1738" s="28" t="s">
        <v>1378</v>
      </c>
      <c r="E1738" s="22" t="s">
        <v>1394</v>
      </c>
      <c r="F1738" s="22" t="s">
        <v>1396</v>
      </c>
      <c r="G1738" s="23">
        <v>15</v>
      </c>
      <c r="H1738" s="23" t="s">
        <v>593</v>
      </c>
      <c r="I1738" s="22" t="s">
        <v>173</v>
      </c>
      <c r="J1738" s="24">
        <v>3200</v>
      </c>
      <c r="K1738" s="188">
        <f>IFERROR(VLOOKUP(一覧[[#This Row],[品番]],'202211価格改定一覧'!B:J,9,FALSE),"-")</f>
        <v>4000</v>
      </c>
      <c r="L1738" s="27" t="s">
        <v>108</v>
      </c>
      <c r="M1738" s="25">
        <v>4994228025272</v>
      </c>
    </row>
    <row r="1739" spans="2:13" s="20" customFormat="1" ht="21" customHeight="1">
      <c r="B1739" s="14"/>
      <c r="C1739" s="52">
        <v>7109</v>
      </c>
      <c r="D1739" s="28" t="s">
        <v>1378</v>
      </c>
      <c r="E1739" s="22" t="s">
        <v>1394</v>
      </c>
      <c r="F1739" s="22" t="s">
        <v>224</v>
      </c>
      <c r="G1739" s="23">
        <v>97</v>
      </c>
      <c r="H1739" s="23" t="s">
        <v>593</v>
      </c>
      <c r="I1739" s="22" t="s">
        <v>173</v>
      </c>
      <c r="J1739" s="24">
        <v>3400</v>
      </c>
      <c r="K1739" s="188">
        <f>IFERROR(VLOOKUP(一覧[[#This Row],[品番]],'202211価格改定一覧'!B:J,9,FALSE),"-")</f>
        <v>4400</v>
      </c>
      <c r="L1739" s="27" t="s">
        <v>108</v>
      </c>
      <c r="M1739" s="25">
        <v>4994228025203</v>
      </c>
    </row>
    <row r="1740" spans="2:13" s="20" customFormat="1" ht="21" customHeight="1">
      <c r="B1740" s="14" t="s">
        <v>226</v>
      </c>
      <c r="C1740" s="52">
        <v>7110</v>
      </c>
      <c r="D1740" s="28" t="s">
        <v>1378</v>
      </c>
      <c r="E1740" s="22" t="s">
        <v>1833</v>
      </c>
      <c r="F1740" s="22" t="s">
        <v>1814</v>
      </c>
      <c r="G1740" s="23">
        <v>236</v>
      </c>
      <c r="H1740" s="23"/>
      <c r="I1740" s="22" t="s">
        <v>1818</v>
      </c>
      <c r="J1740" s="31">
        <v>3400</v>
      </c>
      <c r="K1740" s="188" t="str">
        <f>IFERROR(VLOOKUP(一覧[[#This Row],[品番]],'202211価格改定一覧'!B:J,9,FALSE),"-")</f>
        <v>-</v>
      </c>
      <c r="L1740" s="27"/>
      <c r="M1740" s="25">
        <v>611804781189</v>
      </c>
    </row>
    <row r="1741" spans="2:13" s="20" customFormat="1" ht="21" customHeight="1">
      <c r="B1741" s="14"/>
      <c r="C1741" s="52">
        <v>7111</v>
      </c>
      <c r="D1741" s="28" t="s">
        <v>1378</v>
      </c>
      <c r="E1741" s="22" t="s">
        <v>1394</v>
      </c>
      <c r="F1741" s="22" t="s">
        <v>1398</v>
      </c>
      <c r="G1741" s="23">
        <v>198</v>
      </c>
      <c r="H1741" s="23" t="s">
        <v>589</v>
      </c>
      <c r="I1741" s="22" t="s">
        <v>173</v>
      </c>
      <c r="J1741" s="24">
        <v>2000</v>
      </c>
      <c r="K1741" s="188">
        <f>IFERROR(VLOOKUP(一覧[[#This Row],[品番]],'202211価格改定一覧'!B:J,9,FALSE),"-")</f>
        <v>2800</v>
      </c>
      <c r="L1741" s="27" t="s">
        <v>108</v>
      </c>
      <c r="M1741" s="25">
        <v>4994228025180</v>
      </c>
    </row>
    <row r="1742" spans="2:13" s="20" customFormat="1" ht="21" customHeight="1">
      <c r="B1742" s="14"/>
      <c r="C1742" s="52">
        <v>7114</v>
      </c>
      <c r="D1742" s="28" t="s">
        <v>1378</v>
      </c>
      <c r="E1742" s="22" t="s">
        <v>1394</v>
      </c>
      <c r="F1742" s="22" t="s">
        <v>1395</v>
      </c>
      <c r="G1742" s="23">
        <v>85</v>
      </c>
      <c r="H1742" s="23" t="s">
        <v>589</v>
      </c>
      <c r="I1742" s="22" t="s">
        <v>173</v>
      </c>
      <c r="J1742" s="24">
        <v>2900</v>
      </c>
      <c r="K1742" s="188" t="str">
        <f>IFERROR(VLOOKUP(一覧[[#This Row],[品番]],'202211価格改定一覧'!B:J,9,FALSE),"-")</f>
        <v>-</v>
      </c>
      <c r="L1742" s="27" t="s">
        <v>108</v>
      </c>
      <c r="M1742" s="25">
        <v>4994228028617</v>
      </c>
    </row>
    <row r="1743" spans="2:13" s="20" customFormat="1" ht="21" customHeight="1">
      <c r="B1743" s="14"/>
      <c r="C1743" s="52">
        <v>7115</v>
      </c>
      <c r="D1743" s="28" t="s">
        <v>1378</v>
      </c>
      <c r="E1743" s="22" t="s">
        <v>1394</v>
      </c>
      <c r="F1743" s="22" t="s">
        <v>1391</v>
      </c>
      <c r="G1743" s="23">
        <v>10</v>
      </c>
      <c r="H1743" s="23" t="s">
        <v>593</v>
      </c>
      <c r="I1743" s="22" t="s">
        <v>173</v>
      </c>
      <c r="J1743" s="24">
        <v>4800</v>
      </c>
      <c r="K1743" s="188">
        <f>IFERROR(VLOOKUP(一覧[[#This Row],[品番]],'202211価格改定一覧'!B:J,9,FALSE),"-")</f>
        <v>5600</v>
      </c>
      <c r="L1743" s="27" t="s">
        <v>108</v>
      </c>
      <c r="M1743" s="25">
        <v>4994228029331</v>
      </c>
    </row>
    <row r="1744" spans="2:13" s="20" customFormat="1" ht="21" customHeight="1">
      <c r="B1744" s="14"/>
      <c r="C1744" s="52">
        <v>7116</v>
      </c>
      <c r="D1744" s="28" t="s">
        <v>1378</v>
      </c>
      <c r="E1744" s="22" t="s">
        <v>1394</v>
      </c>
      <c r="F1744" s="22" t="s">
        <v>1389</v>
      </c>
      <c r="G1744" s="23">
        <v>50</v>
      </c>
      <c r="H1744" s="23" t="s">
        <v>593</v>
      </c>
      <c r="I1744" s="22" t="s">
        <v>173</v>
      </c>
      <c r="J1744" s="24">
        <v>9000</v>
      </c>
      <c r="K1744" s="188">
        <f>IFERROR(VLOOKUP(一覧[[#This Row],[品番]],'202211価格改定一覧'!B:J,9,FALSE),"-")</f>
        <v>12000</v>
      </c>
      <c r="L1744" s="27" t="s">
        <v>108</v>
      </c>
      <c r="M1744" s="25">
        <v>4994228029362</v>
      </c>
    </row>
    <row r="1745" spans="2:13" s="20" customFormat="1" ht="21" customHeight="1">
      <c r="B1745" s="14"/>
      <c r="C1745" s="52">
        <v>7120</v>
      </c>
      <c r="D1745" s="28" t="s">
        <v>1378</v>
      </c>
      <c r="E1745" s="22" t="s">
        <v>1394</v>
      </c>
      <c r="F1745" s="22" t="s">
        <v>1398</v>
      </c>
      <c r="G1745" s="23">
        <v>198</v>
      </c>
      <c r="H1745" s="23" t="s">
        <v>589</v>
      </c>
      <c r="I1745" s="22" t="s">
        <v>1295</v>
      </c>
      <c r="J1745" s="24">
        <v>2000</v>
      </c>
      <c r="K1745" s="188">
        <f>IFERROR(VLOOKUP(一覧[[#This Row],[品番]],'202211価格改定一覧'!B:J,9,FALSE),"-")</f>
        <v>2800</v>
      </c>
      <c r="L1745" s="27" t="s">
        <v>108</v>
      </c>
      <c r="M1745" s="25">
        <v>4994228028495</v>
      </c>
    </row>
    <row r="1746" spans="2:13" s="20" customFormat="1" ht="21" customHeight="1">
      <c r="B1746" s="14" t="s">
        <v>226</v>
      </c>
      <c r="C1746" s="52">
        <v>7121</v>
      </c>
      <c r="D1746" s="28" t="s">
        <v>1378</v>
      </c>
      <c r="E1746" s="22" t="s">
        <v>1833</v>
      </c>
      <c r="F1746" s="22" t="s">
        <v>1814</v>
      </c>
      <c r="G1746" s="23">
        <v>236</v>
      </c>
      <c r="H1746" s="23"/>
      <c r="I1746" s="22" t="s">
        <v>1806</v>
      </c>
      <c r="J1746" s="31">
        <v>3400</v>
      </c>
      <c r="K1746" s="188" t="str">
        <f>IFERROR(VLOOKUP(一覧[[#This Row],[品番]],'202211価格改定一覧'!B:J,9,FALSE),"-")</f>
        <v>-</v>
      </c>
      <c r="L1746" s="27"/>
      <c r="M1746" s="25">
        <v>611804759577</v>
      </c>
    </row>
    <row r="1747" spans="2:13" s="20" customFormat="1" ht="21" customHeight="1">
      <c r="B1747" s="14"/>
      <c r="C1747" s="52">
        <v>7122</v>
      </c>
      <c r="D1747" s="28" t="s">
        <v>1378</v>
      </c>
      <c r="E1747" s="22" t="s">
        <v>1394</v>
      </c>
      <c r="F1747" s="22" t="s">
        <v>1353</v>
      </c>
      <c r="G1747" s="23">
        <v>118</v>
      </c>
      <c r="H1747" s="23" t="s">
        <v>593</v>
      </c>
      <c r="I1747" s="22" t="s">
        <v>1295</v>
      </c>
      <c r="J1747" s="24">
        <v>3400</v>
      </c>
      <c r="K1747" s="188">
        <f>IFERROR(VLOOKUP(一覧[[#This Row],[品番]],'202211価格改定一覧'!B:J,9,FALSE),"-")</f>
        <v>5000</v>
      </c>
      <c r="L1747" s="27" t="s">
        <v>108</v>
      </c>
      <c r="M1747" s="25">
        <v>4994228028501</v>
      </c>
    </row>
    <row r="1748" spans="2:13" s="20" customFormat="1" ht="21" customHeight="1">
      <c r="B1748" s="14"/>
      <c r="C1748" s="52">
        <v>7123</v>
      </c>
      <c r="D1748" s="28" t="s">
        <v>1378</v>
      </c>
      <c r="E1748" s="22" t="s">
        <v>1394</v>
      </c>
      <c r="F1748" s="22" t="s">
        <v>224</v>
      </c>
      <c r="G1748" s="23">
        <v>97</v>
      </c>
      <c r="H1748" s="23" t="s">
        <v>593</v>
      </c>
      <c r="I1748" s="22" t="s">
        <v>1295</v>
      </c>
      <c r="J1748" s="24">
        <v>3400</v>
      </c>
      <c r="K1748" s="188">
        <f>IFERROR(VLOOKUP(一覧[[#This Row],[品番]],'202211価格改定一覧'!B:J,9,FALSE),"-")</f>
        <v>4400</v>
      </c>
      <c r="L1748" s="27" t="s">
        <v>108</v>
      </c>
      <c r="M1748" s="25">
        <v>4994228028518</v>
      </c>
    </row>
    <row r="1749" spans="2:13" s="20" customFormat="1" ht="21" customHeight="1">
      <c r="B1749" s="14"/>
      <c r="C1749" s="52">
        <v>7124</v>
      </c>
      <c r="D1749" s="28" t="s">
        <v>1378</v>
      </c>
      <c r="E1749" s="22" t="s">
        <v>1394</v>
      </c>
      <c r="F1749" s="22" t="s">
        <v>1397</v>
      </c>
      <c r="G1749" s="23">
        <v>60</v>
      </c>
      <c r="H1749" s="23" t="s">
        <v>593</v>
      </c>
      <c r="I1749" s="22" t="s">
        <v>1295</v>
      </c>
      <c r="J1749" s="24">
        <v>6800</v>
      </c>
      <c r="K1749" s="188" t="str">
        <f>IFERROR(VLOOKUP(一覧[[#This Row],[品番]],'202211価格改定一覧'!B:J,9,FALSE),"-")</f>
        <v>-</v>
      </c>
      <c r="L1749" s="27" t="s">
        <v>108</v>
      </c>
      <c r="M1749" s="25">
        <v>4994228028525</v>
      </c>
    </row>
    <row r="1750" spans="2:13" s="20" customFormat="1" ht="21" customHeight="1">
      <c r="B1750" s="14"/>
      <c r="C1750" s="52">
        <v>7125</v>
      </c>
      <c r="D1750" s="28" t="s">
        <v>1378</v>
      </c>
      <c r="E1750" s="22" t="s">
        <v>1394</v>
      </c>
      <c r="F1750" s="22" t="s">
        <v>1396</v>
      </c>
      <c r="G1750" s="23">
        <v>15</v>
      </c>
      <c r="H1750" s="23" t="s">
        <v>593</v>
      </c>
      <c r="I1750" s="22" t="s">
        <v>1295</v>
      </c>
      <c r="J1750" s="24">
        <v>3200</v>
      </c>
      <c r="K1750" s="188">
        <f>IFERROR(VLOOKUP(一覧[[#This Row],[品番]],'202211価格改定一覧'!B:J,9,FALSE),"-")</f>
        <v>4000</v>
      </c>
      <c r="L1750" s="27" t="s">
        <v>108</v>
      </c>
      <c r="M1750" s="25">
        <v>4994228028532</v>
      </c>
    </row>
    <row r="1751" spans="2:13" s="20" customFormat="1" ht="21" customHeight="1">
      <c r="B1751" s="14"/>
      <c r="C1751" s="52">
        <v>7126</v>
      </c>
      <c r="D1751" s="28" t="s">
        <v>1378</v>
      </c>
      <c r="E1751" s="22" t="s">
        <v>1394</v>
      </c>
      <c r="F1751" s="22" t="s">
        <v>1395</v>
      </c>
      <c r="G1751" s="23">
        <v>85</v>
      </c>
      <c r="H1751" s="23" t="s">
        <v>589</v>
      </c>
      <c r="I1751" s="22" t="s">
        <v>1295</v>
      </c>
      <c r="J1751" s="24">
        <v>2900</v>
      </c>
      <c r="K1751" s="188" t="str">
        <f>IFERROR(VLOOKUP(一覧[[#This Row],[品番]],'202211価格改定一覧'!B:J,9,FALSE),"-")</f>
        <v>-</v>
      </c>
      <c r="L1751" s="27" t="s">
        <v>108</v>
      </c>
      <c r="M1751" s="25">
        <v>4994228028549</v>
      </c>
    </row>
    <row r="1752" spans="2:13" s="20" customFormat="1" ht="21" customHeight="1">
      <c r="B1752" s="14"/>
      <c r="C1752" s="52">
        <v>7127</v>
      </c>
      <c r="D1752" s="28" t="s">
        <v>1378</v>
      </c>
      <c r="E1752" s="22" t="s">
        <v>1394</v>
      </c>
      <c r="F1752" s="22" t="s">
        <v>1391</v>
      </c>
      <c r="G1752" s="23">
        <v>10</v>
      </c>
      <c r="H1752" s="23" t="s">
        <v>593</v>
      </c>
      <c r="I1752" s="22" t="s">
        <v>1295</v>
      </c>
      <c r="J1752" s="24">
        <v>4800</v>
      </c>
      <c r="K1752" s="188">
        <f>IFERROR(VLOOKUP(一覧[[#This Row],[品番]],'202211価格改定一覧'!B:J,9,FALSE),"-")</f>
        <v>5600</v>
      </c>
      <c r="L1752" s="27" t="s">
        <v>108</v>
      </c>
      <c r="M1752" s="25">
        <v>4994228029348</v>
      </c>
    </row>
    <row r="1753" spans="2:13" s="20" customFormat="1" ht="21" customHeight="1">
      <c r="B1753" s="14"/>
      <c r="C1753" s="52">
        <v>7128</v>
      </c>
      <c r="D1753" s="28" t="s">
        <v>1378</v>
      </c>
      <c r="E1753" s="22" t="s">
        <v>1394</v>
      </c>
      <c r="F1753" s="22" t="s">
        <v>1389</v>
      </c>
      <c r="G1753" s="23">
        <v>50</v>
      </c>
      <c r="H1753" s="23" t="s">
        <v>593</v>
      </c>
      <c r="I1753" s="22" t="s">
        <v>1295</v>
      </c>
      <c r="J1753" s="24">
        <v>9000</v>
      </c>
      <c r="K1753" s="188">
        <f>IFERROR(VLOOKUP(一覧[[#This Row],[品番]],'202211価格改定一覧'!B:J,9,FALSE),"-")</f>
        <v>12000</v>
      </c>
      <c r="L1753" s="27" t="s">
        <v>108</v>
      </c>
      <c r="M1753" s="25">
        <v>4994228029379</v>
      </c>
    </row>
    <row r="1754" spans="2:13" s="20" customFormat="1" ht="21" customHeight="1">
      <c r="B1754" s="14"/>
      <c r="C1754" s="52">
        <v>7130</v>
      </c>
      <c r="D1754" s="28" t="s">
        <v>1378</v>
      </c>
      <c r="E1754" s="22" t="s">
        <v>1394</v>
      </c>
      <c r="F1754" s="22" t="s">
        <v>1398</v>
      </c>
      <c r="G1754" s="23">
        <v>198</v>
      </c>
      <c r="H1754" s="23" t="s">
        <v>589</v>
      </c>
      <c r="I1754" s="22" t="s">
        <v>986</v>
      </c>
      <c r="J1754" s="24">
        <v>2000</v>
      </c>
      <c r="K1754" s="188">
        <f>IFERROR(VLOOKUP(一覧[[#This Row],[品番]],'202211価格改定一覧'!B:J,9,FALSE),"-")</f>
        <v>2800</v>
      </c>
      <c r="L1754" s="27" t="s">
        <v>108</v>
      </c>
      <c r="M1754" s="25">
        <v>4994228028556</v>
      </c>
    </row>
    <row r="1755" spans="2:13" s="20" customFormat="1" ht="21" customHeight="1">
      <c r="B1755" s="14" t="s">
        <v>226</v>
      </c>
      <c r="C1755" s="52">
        <v>7131</v>
      </c>
      <c r="D1755" s="28" t="s">
        <v>1378</v>
      </c>
      <c r="E1755" s="22" t="s">
        <v>1833</v>
      </c>
      <c r="F1755" s="22" t="s">
        <v>1814</v>
      </c>
      <c r="G1755" s="23">
        <v>236</v>
      </c>
      <c r="H1755" s="23"/>
      <c r="I1755" s="22" t="s">
        <v>1807</v>
      </c>
      <c r="J1755" s="31">
        <v>3400</v>
      </c>
      <c r="K1755" s="188" t="str">
        <f>IFERROR(VLOOKUP(一覧[[#This Row],[品番]],'202211価格改定一覧'!B:J,9,FALSE),"-")</f>
        <v>-</v>
      </c>
      <c r="L1755" s="27"/>
      <c r="M1755" s="25">
        <v>611804759584</v>
      </c>
    </row>
    <row r="1756" spans="2:13" s="20" customFormat="1" ht="21" customHeight="1">
      <c r="B1756" s="14"/>
      <c r="C1756" s="52">
        <v>7132</v>
      </c>
      <c r="D1756" s="28" t="s">
        <v>1378</v>
      </c>
      <c r="E1756" s="22" t="s">
        <v>1394</v>
      </c>
      <c r="F1756" s="22" t="s">
        <v>1353</v>
      </c>
      <c r="G1756" s="23">
        <v>118</v>
      </c>
      <c r="H1756" s="23" t="s">
        <v>593</v>
      </c>
      <c r="I1756" s="22" t="s">
        <v>986</v>
      </c>
      <c r="J1756" s="24">
        <v>3400</v>
      </c>
      <c r="K1756" s="188">
        <f>IFERROR(VLOOKUP(一覧[[#This Row],[品番]],'202211価格改定一覧'!B:J,9,FALSE),"-")</f>
        <v>5000</v>
      </c>
      <c r="L1756" s="27" t="s">
        <v>108</v>
      </c>
      <c r="M1756" s="25">
        <v>4994228028563</v>
      </c>
    </row>
    <row r="1757" spans="2:13" s="20" customFormat="1" ht="21" customHeight="1">
      <c r="B1757" s="14"/>
      <c r="C1757" s="52">
        <v>7133</v>
      </c>
      <c r="D1757" s="28" t="s">
        <v>1378</v>
      </c>
      <c r="E1757" s="22" t="s">
        <v>1394</v>
      </c>
      <c r="F1757" s="22" t="s">
        <v>224</v>
      </c>
      <c r="G1757" s="23">
        <v>97</v>
      </c>
      <c r="H1757" s="23" t="s">
        <v>593</v>
      </c>
      <c r="I1757" s="22" t="s">
        <v>986</v>
      </c>
      <c r="J1757" s="24">
        <v>3400</v>
      </c>
      <c r="K1757" s="188">
        <f>IFERROR(VLOOKUP(一覧[[#This Row],[品番]],'202211価格改定一覧'!B:J,9,FALSE),"-")</f>
        <v>4400</v>
      </c>
      <c r="L1757" s="27" t="s">
        <v>108</v>
      </c>
      <c r="M1757" s="25">
        <v>4994228028570</v>
      </c>
    </row>
    <row r="1758" spans="2:13" s="20" customFormat="1" ht="21" customHeight="1">
      <c r="B1758" s="14" t="s">
        <v>1984</v>
      </c>
      <c r="C1758" s="52">
        <v>7134</v>
      </c>
      <c r="D1758" s="28" t="s">
        <v>1378</v>
      </c>
      <c r="E1758" s="22" t="s">
        <v>1394</v>
      </c>
      <c r="F1758" s="22" t="s">
        <v>1397</v>
      </c>
      <c r="G1758" s="23">
        <v>60</v>
      </c>
      <c r="H1758" s="23" t="s">
        <v>593</v>
      </c>
      <c r="I1758" s="22" t="s">
        <v>986</v>
      </c>
      <c r="J1758" s="24">
        <v>6800</v>
      </c>
      <c r="K1758" s="188" t="str">
        <f>IFERROR(VLOOKUP(一覧[[#This Row],[品番]],'202211価格改定一覧'!B:J,9,FALSE),"-")</f>
        <v>-</v>
      </c>
      <c r="L1758" s="27" t="s">
        <v>108</v>
      </c>
      <c r="M1758" s="25">
        <v>4994228028587</v>
      </c>
    </row>
    <row r="1759" spans="2:13" s="20" customFormat="1" ht="21" customHeight="1">
      <c r="B1759" s="14"/>
      <c r="C1759" s="52">
        <v>7135</v>
      </c>
      <c r="D1759" s="28" t="s">
        <v>1378</v>
      </c>
      <c r="E1759" s="22" t="s">
        <v>1394</v>
      </c>
      <c r="F1759" s="22" t="s">
        <v>1396</v>
      </c>
      <c r="G1759" s="23">
        <v>15</v>
      </c>
      <c r="H1759" s="23" t="s">
        <v>593</v>
      </c>
      <c r="I1759" s="22" t="s">
        <v>986</v>
      </c>
      <c r="J1759" s="24">
        <v>3200</v>
      </c>
      <c r="K1759" s="188">
        <f>IFERROR(VLOOKUP(一覧[[#This Row],[品番]],'202211価格改定一覧'!B:J,9,FALSE),"-")</f>
        <v>4000</v>
      </c>
      <c r="L1759" s="27" t="s">
        <v>108</v>
      </c>
      <c r="M1759" s="25">
        <v>4994228028594</v>
      </c>
    </row>
    <row r="1760" spans="2:13" s="20" customFormat="1" ht="21" customHeight="1">
      <c r="B1760" s="14"/>
      <c r="C1760" s="52">
        <v>7136</v>
      </c>
      <c r="D1760" s="28" t="s">
        <v>1378</v>
      </c>
      <c r="E1760" s="22" t="s">
        <v>1394</v>
      </c>
      <c r="F1760" s="22" t="s">
        <v>1395</v>
      </c>
      <c r="G1760" s="23">
        <v>85</v>
      </c>
      <c r="H1760" s="23" t="s">
        <v>589</v>
      </c>
      <c r="I1760" s="22" t="s">
        <v>986</v>
      </c>
      <c r="J1760" s="24">
        <v>2900</v>
      </c>
      <c r="K1760" s="188" t="str">
        <f>IFERROR(VLOOKUP(一覧[[#This Row],[品番]],'202211価格改定一覧'!B:J,9,FALSE),"-")</f>
        <v>-</v>
      </c>
      <c r="L1760" s="27" t="s">
        <v>108</v>
      </c>
      <c r="M1760" s="25">
        <v>4994228028600</v>
      </c>
    </row>
    <row r="1761" spans="2:13" s="20" customFormat="1" ht="21" customHeight="1">
      <c r="B1761" s="14"/>
      <c r="C1761" s="52">
        <v>7137</v>
      </c>
      <c r="D1761" s="28" t="s">
        <v>1378</v>
      </c>
      <c r="E1761" s="22" t="s">
        <v>1394</v>
      </c>
      <c r="F1761" s="22" t="s">
        <v>1391</v>
      </c>
      <c r="G1761" s="23">
        <v>10</v>
      </c>
      <c r="H1761" s="23" t="s">
        <v>593</v>
      </c>
      <c r="I1761" s="22" t="s">
        <v>986</v>
      </c>
      <c r="J1761" s="24">
        <v>4800</v>
      </c>
      <c r="K1761" s="188">
        <f>IFERROR(VLOOKUP(一覧[[#This Row],[品番]],'202211価格改定一覧'!B:J,9,FALSE),"-")</f>
        <v>5600</v>
      </c>
      <c r="L1761" s="27" t="s">
        <v>108</v>
      </c>
      <c r="M1761" s="25">
        <v>4994228029355</v>
      </c>
    </row>
    <row r="1762" spans="2:13" s="20" customFormat="1" ht="21" customHeight="1">
      <c r="B1762" s="14"/>
      <c r="C1762" s="52">
        <v>7138</v>
      </c>
      <c r="D1762" s="28" t="s">
        <v>1378</v>
      </c>
      <c r="E1762" s="22" t="s">
        <v>1394</v>
      </c>
      <c r="F1762" s="22" t="s">
        <v>1389</v>
      </c>
      <c r="G1762" s="23">
        <v>50</v>
      </c>
      <c r="H1762" s="23" t="s">
        <v>593</v>
      </c>
      <c r="I1762" s="22" t="s">
        <v>986</v>
      </c>
      <c r="J1762" s="24">
        <v>9000</v>
      </c>
      <c r="K1762" s="188">
        <f>IFERROR(VLOOKUP(一覧[[#This Row],[品番]],'202211価格改定一覧'!B:J,9,FALSE),"-")</f>
        <v>12000</v>
      </c>
      <c r="L1762" s="27" t="s">
        <v>108</v>
      </c>
      <c r="M1762" s="25">
        <v>4994228029386</v>
      </c>
    </row>
    <row r="1763" spans="2:13" s="20" customFormat="1" ht="21" customHeight="1">
      <c r="B1763" s="14"/>
      <c r="C1763" s="52">
        <v>7140</v>
      </c>
      <c r="D1763" s="28" t="s">
        <v>1378</v>
      </c>
      <c r="E1763" s="22" t="s">
        <v>1394</v>
      </c>
      <c r="F1763" s="22" t="s">
        <v>1398</v>
      </c>
      <c r="G1763" s="23">
        <v>198</v>
      </c>
      <c r="H1763" s="23" t="s">
        <v>589</v>
      </c>
      <c r="I1763" s="22" t="s">
        <v>402</v>
      </c>
      <c r="J1763" s="24">
        <v>2000</v>
      </c>
      <c r="K1763" s="188">
        <f>IFERROR(VLOOKUP(一覧[[#This Row],[品番]],'202211価格改定一覧'!B:J,9,FALSE),"-")</f>
        <v>2800</v>
      </c>
      <c r="L1763" s="27" t="s">
        <v>108</v>
      </c>
      <c r="M1763" s="25">
        <v>4994228028860</v>
      </c>
    </row>
    <row r="1764" spans="2:13" s="20" customFormat="1" ht="21" customHeight="1">
      <c r="B1764" s="14"/>
      <c r="C1764" s="52">
        <v>7141</v>
      </c>
      <c r="D1764" s="28" t="s">
        <v>1378</v>
      </c>
      <c r="E1764" s="22" t="s">
        <v>1394</v>
      </c>
      <c r="F1764" s="22" t="s">
        <v>1353</v>
      </c>
      <c r="G1764" s="23">
        <v>118</v>
      </c>
      <c r="H1764" s="23" t="s">
        <v>593</v>
      </c>
      <c r="I1764" s="22" t="s">
        <v>402</v>
      </c>
      <c r="J1764" s="24">
        <v>3400</v>
      </c>
      <c r="K1764" s="188">
        <f>IFERROR(VLOOKUP(一覧[[#This Row],[品番]],'202211価格改定一覧'!B:J,9,FALSE),"-")</f>
        <v>5000</v>
      </c>
      <c r="L1764" s="27" t="s">
        <v>108</v>
      </c>
      <c r="M1764" s="25">
        <v>4994228028877</v>
      </c>
    </row>
    <row r="1765" spans="2:13" s="20" customFormat="1" ht="21" customHeight="1">
      <c r="B1765" s="14"/>
      <c r="C1765" s="52">
        <v>7142</v>
      </c>
      <c r="D1765" s="28" t="s">
        <v>1378</v>
      </c>
      <c r="E1765" s="22" t="s">
        <v>1394</v>
      </c>
      <c r="F1765" s="22" t="s">
        <v>224</v>
      </c>
      <c r="G1765" s="23">
        <v>97</v>
      </c>
      <c r="H1765" s="23" t="s">
        <v>593</v>
      </c>
      <c r="I1765" s="22" t="s">
        <v>402</v>
      </c>
      <c r="J1765" s="24">
        <v>3400</v>
      </c>
      <c r="K1765" s="188">
        <f>IFERROR(VLOOKUP(一覧[[#This Row],[品番]],'202211価格改定一覧'!B:J,9,FALSE),"-")</f>
        <v>4400</v>
      </c>
      <c r="L1765" s="27" t="s">
        <v>108</v>
      </c>
      <c r="M1765" s="25">
        <v>4994228028884</v>
      </c>
    </row>
    <row r="1766" spans="2:13" s="20" customFormat="1" ht="21" customHeight="1">
      <c r="B1766" s="14"/>
      <c r="C1766" s="52">
        <v>7143</v>
      </c>
      <c r="D1766" s="28" t="s">
        <v>1378</v>
      </c>
      <c r="E1766" s="22" t="s">
        <v>1394</v>
      </c>
      <c r="F1766" s="22" t="s">
        <v>1389</v>
      </c>
      <c r="G1766" s="23">
        <v>50</v>
      </c>
      <c r="H1766" s="23" t="s">
        <v>593</v>
      </c>
      <c r="I1766" s="22" t="s">
        <v>402</v>
      </c>
      <c r="J1766" s="24">
        <v>9000</v>
      </c>
      <c r="K1766" s="188">
        <f>IFERROR(VLOOKUP(一覧[[#This Row],[品番]],'202211価格改定一覧'!B:J,9,FALSE),"-")</f>
        <v>12000</v>
      </c>
      <c r="L1766" s="27" t="s">
        <v>108</v>
      </c>
      <c r="M1766" s="25">
        <v>4994228028907</v>
      </c>
    </row>
    <row r="1767" spans="2:13" s="20" customFormat="1" ht="21" customHeight="1">
      <c r="B1767" s="14"/>
      <c r="C1767" s="52">
        <v>7144</v>
      </c>
      <c r="D1767" s="28" t="s">
        <v>1378</v>
      </c>
      <c r="E1767" s="22" t="s">
        <v>1394</v>
      </c>
      <c r="F1767" s="22" t="s">
        <v>1396</v>
      </c>
      <c r="G1767" s="23">
        <v>15</v>
      </c>
      <c r="H1767" s="23" t="s">
        <v>593</v>
      </c>
      <c r="I1767" s="22" t="s">
        <v>402</v>
      </c>
      <c r="J1767" s="24">
        <v>3200</v>
      </c>
      <c r="K1767" s="188">
        <f>IFERROR(VLOOKUP(一覧[[#This Row],[品番]],'202211価格改定一覧'!B:J,9,FALSE),"-")</f>
        <v>4000</v>
      </c>
      <c r="L1767" s="27" t="s">
        <v>108</v>
      </c>
      <c r="M1767" s="25">
        <v>4994228028914</v>
      </c>
    </row>
    <row r="1768" spans="2:13" s="20" customFormat="1" ht="21" customHeight="1">
      <c r="B1768" s="14"/>
      <c r="C1768" s="52">
        <v>7145</v>
      </c>
      <c r="D1768" s="28" t="s">
        <v>1378</v>
      </c>
      <c r="E1768" s="22" t="s">
        <v>1394</v>
      </c>
      <c r="F1768" s="22" t="s">
        <v>1391</v>
      </c>
      <c r="G1768" s="23">
        <v>10</v>
      </c>
      <c r="H1768" s="23" t="s">
        <v>593</v>
      </c>
      <c r="I1768" s="22" t="s">
        <v>402</v>
      </c>
      <c r="J1768" s="24">
        <v>4800</v>
      </c>
      <c r="K1768" s="188">
        <f>IFERROR(VLOOKUP(一覧[[#This Row],[品番]],'202211価格改定一覧'!B:J,9,FALSE),"-")</f>
        <v>5600</v>
      </c>
      <c r="L1768" s="27" t="s">
        <v>108</v>
      </c>
      <c r="M1768" s="25">
        <v>4994228028891</v>
      </c>
    </row>
    <row r="1769" spans="2:13" s="20" customFormat="1" ht="21" customHeight="1">
      <c r="B1769" s="14"/>
      <c r="C1769" s="52">
        <v>7147</v>
      </c>
      <c r="D1769" s="28" t="s">
        <v>1378</v>
      </c>
      <c r="E1769" s="22" t="s">
        <v>1379</v>
      </c>
      <c r="F1769" s="22" t="s">
        <v>918</v>
      </c>
      <c r="G1769" s="23">
        <v>4</v>
      </c>
      <c r="H1769" s="23" t="s">
        <v>589</v>
      </c>
      <c r="I1769" s="22" t="s">
        <v>404</v>
      </c>
      <c r="J1769" s="24">
        <v>800</v>
      </c>
      <c r="K1769" s="188">
        <f>IFERROR(VLOOKUP(一覧[[#This Row],[品番]],'202211価格改定一覧'!B:J,9,FALSE),"-")</f>
        <v>1200</v>
      </c>
      <c r="L1769" s="27" t="s">
        <v>108</v>
      </c>
      <c r="M1769" s="25">
        <v>4994228029669</v>
      </c>
    </row>
    <row r="1770" spans="2:13" s="20" customFormat="1" ht="21" customHeight="1">
      <c r="B1770" s="14"/>
      <c r="C1770" s="52">
        <v>7148</v>
      </c>
      <c r="D1770" s="28" t="s">
        <v>1378</v>
      </c>
      <c r="E1770" s="22" t="s">
        <v>1379</v>
      </c>
      <c r="F1770" s="22" t="s">
        <v>918</v>
      </c>
      <c r="G1770" s="23">
        <v>4</v>
      </c>
      <c r="H1770" s="23" t="s">
        <v>589</v>
      </c>
      <c r="I1770" s="22" t="s">
        <v>1381</v>
      </c>
      <c r="J1770" s="24">
        <v>800</v>
      </c>
      <c r="K1770" s="188">
        <f>IFERROR(VLOOKUP(一覧[[#This Row],[品番]],'202211価格改定一覧'!B:J,9,FALSE),"-")</f>
        <v>1200</v>
      </c>
      <c r="L1770" s="27" t="s">
        <v>108</v>
      </c>
      <c r="M1770" s="25">
        <v>4994228029676</v>
      </c>
    </row>
    <row r="1771" spans="2:13" s="20" customFormat="1" ht="21" customHeight="1">
      <c r="B1771" s="14"/>
      <c r="C1771" s="52">
        <v>7149</v>
      </c>
      <c r="D1771" s="28" t="s">
        <v>1378</v>
      </c>
      <c r="E1771" s="22" t="s">
        <v>1379</v>
      </c>
      <c r="F1771" s="22" t="s">
        <v>918</v>
      </c>
      <c r="G1771" s="23">
        <v>4</v>
      </c>
      <c r="H1771" s="23" t="s">
        <v>589</v>
      </c>
      <c r="I1771" s="22" t="s">
        <v>1382</v>
      </c>
      <c r="J1771" s="24">
        <v>800</v>
      </c>
      <c r="K1771" s="188">
        <f>IFERROR(VLOOKUP(一覧[[#This Row],[品番]],'202211価格改定一覧'!B:J,9,FALSE),"-")</f>
        <v>1200</v>
      </c>
      <c r="L1771" s="27" t="s">
        <v>108</v>
      </c>
      <c r="M1771" s="25">
        <v>4994228029720</v>
      </c>
    </row>
    <row r="1772" spans="2:13" s="20" customFormat="1" ht="21" customHeight="1">
      <c r="B1772" s="14"/>
      <c r="C1772" s="52">
        <v>7150</v>
      </c>
      <c r="D1772" s="28" t="s">
        <v>1378</v>
      </c>
      <c r="E1772" s="22" t="s">
        <v>1379</v>
      </c>
      <c r="F1772" s="22" t="s">
        <v>918</v>
      </c>
      <c r="G1772" s="23">
        <v>4</v>
      </c>
      <c r="H1772" s="23" t="s">
        <v>589</v>
      </c>
      <c r="I1772" s="22" t="s">
        <v>1383</v>
      </c>
      <c r="J1772" s="24">
        <v>800</v>
      </c>
      <c r="K1772" s="188">
        <f>IFERROR(VLOOKUP(一覧[[#This Row],[品番]],'202211価格改定一覧'!B:J,9,FALSE),"-")</f>
        <v>1200</v>
      </c>
      <c r="L1772" s="27" t="s">
        <v>108</v>
      </c>
      <c r="M1772" s="25">
        <v>4994228029713</v>
      </c>
    </row>
    <row r="1773" spans="2:13" s="20" customFormat="1" ht="21" customHeight="1">
      <c r="B1773" s="14"/>
      <c r="C1773" s="52">
        <v>7151</v>
      </c>
      <c r="D1773" s="28" t="s">
        <v>1378</v>
      </c>
      <c r="E1773" s="22" t="s">
        <v>1379</v>
      </c>
      <c r="F1773" s="22" t="s">
        <v>918</v>
      </c>
      <c r="G1773" s="23">
        <v>4</v>
      </c>
      <c r="H1773" s="23" t="s">
        <v>589</v>
      </c>
      <c r="I1773" s="22" t="s">
        <v>1384</v>
      </c>
      <c r="J1773" s="24">
        <v>800</v>
      </c>
      <c r="K1773" s="188">
        <f>IFERROR(VLOOKUP(一覧[[#This Row],[品番]],'202211価格改定一覧'!B:J,9,FALSE),"-")</f>
        <v>1200</v>
      </c>
      <c r="L1773" s="27" t="s">
        <v>108</v>
      </c>
      <c r="M1773" s="25">
        <v>4994228029690</v>
      </c>
    </row>
    <row r="1774" spans="2:13" s="20" customFormat="1" ht="21" customHeight="1">
      <c r="B1774" s="14"/>
      <c r="C1774" s="52">
        <v>7152</v>
      </c>
      <c r="D1774" s="28" t="s">
        <v>1378</v>
      </c>
      <c r="E1774" s="22" t="s">
        <v>1379</v>
      </c>
      <c r="F1774" s="22" t="s">
        <v>918</v>
      </c>
      <c r="G1774" s="23">
        <v>4</v>
      </c>
      <c r="H1774" s="23" t="s">
        <v>589</v>
      </c>
      <c r="I1774" s="22" t="s">
        <v>1385</v>
      </c>
      <c r="J1774" s="24">
        <v>800</v>
      </c>
      <c r="K1774" s="188">
        <f>IFERROR(VLOOKUP(一覧[[#This Row],[品番]],'202211価格改定一覧'!B:J,9,FALSE),"-")</f>
        <v>1200</v>
      </c>
      <c r="L1774" s="27" t="s">
        <v>108</v>
      </c>
      <c r="M1774" s="25">
        <v>4994228029683</v>
      </c>
    </row>
    <row r="1775" spans="2:13" s="20" customFormat="1" ht="21" customHeight="1">
      <c r="B1775" s="14"/>
      <c r="C1775" s="52">
        <v>7153</v>
      </c>
      <c r="D1775" s="28" t="s">
        <v>1378</v>
      </c>
      <c r="E1775" s="22" t="s">
        <v>1379</v>
      </c>
      <c r="F1775" s="22" t="s">
        <v>918</v>
      </c>
      <c r="G1775" s="23">
        <v>4</v>
      </c>
      <c r="H1775" s="23" t="s">
        <v>589</v>
      </c>
      <c r="I1775" s="22" t="s">
        <v>402</v>
      </c>
      <c r="J1775" s="24">
        <v>800</v>
      </c>
      <c r="K1775" s="188">
        <f>IFERROR(VLOOKUP(一覧[[#This Row],[品番]],'202211価格改定一覧'!B:J,9,FALSE),"-")</f>
        <v>1200</v>
      </c>
      <c r="L1775" s="27" t="s">
        <v>108</v>
      </c>
      <c r="M1775" s="25">
        <v>4994228029706</v>
      </c>
    </row>
    <row r="1776" spans="2:13" s="20" customFormat="1" ht="21" customHeight="1">
      <c r="B1776" s="14"/>
      <c r="C1776" s="52">
        <v>7154</v>
      </c>
      <c r="D1776" s="28" t="s">
        <v>1378</v>
      </c>
      <c r="E1776" s="22" t="s">
        <v>1379</v>
      </c>
      <c r="F1776" s="22" t="s">
        <v>918</v>
      </c>
      <c r="G1776" s="23">
        <v>4</v>
      </c>
      <c r="H1776" s="23" t="s">
        <v>589</v>
      </c>
      <c r="I1776" s="22" t="s">
        <v>2327</v>
      </c>
      <c r="J1776" s="24">
        <v>800</v>
      </c>
      <c r="K1776" s="188">
        <f>IFERROR(VLOOKUP(一覧[[#This Row],[品番]],'202211価格改定一覧'!B:J,9,FALSE),"-")</f>
        <v>1200</v>
      </c>
      <c r="L1776" s="27" t="s">
        <v>108</v>
      </c>
      <c r="M1776" s="25">
        <v>4994228030993</v>
      </c>
    </row>
    <row r="1777" spans="2:13" s="20" customFormat="1" ht="21" customHeight="1">
      <c r="B1777" s="14"/>
      <c r="C1777" s="52">
        <v>7156</v>
      </c>
      <c r="D1777" s="28" t="s">
        <v>1378</v>
      </c>
      <c r="E1777" s="22" t="s">
        <v>1379</v>
      </c>
      <c r="F1777" s="22" t="s">
        <v>1386</v>
      </c>
      <c r="G1777" s="23">
        <v>28</v>
      </c>
      <c r="H1777" s="23" t="s">
        <v>589</v>
      </c>
      <c r="I1777" s="22" t="s">
        <v>2327</v>
      </c>
      <c r="J1777" s="24">
        <v>2000</v>
      </c>
      <c r="K1777" s="188" t="str">
        <f>IFERROR(VLOOKUP(一覧[[#This Row],[品番]],'202211価格改定一覧'!B:J,9,FALSE),"-")</f>
        <v>-</v>
      </c>
      <c r="L1777" s="27" t="s">
        <v>108</v>
      </c>
      <c r="M1777" s="25">
        <v>4994228031006</v>
      </c>
    </row>
    <row r="1778" spans="2:13" s="20" customFormat="1" ht="21" customHeight="1">
      <c r="B1778" s="14"/>
      <c r="C1778" s="52">
        <v>7157</v>
      </c>
      <c r="D1778" s="28" t="s">
        <v>1378</v>
      </c>
      <c r="E1778" s="22" t="s">
        <v>1379</v>
      </c>
      <c r="F1778" s="22" t="s">
        <v>1386</v>
      </c>
      <c r="G1778" s="23">
        <v>28</v>
      </c>
      <c r="H1778" s="23" t="s">
        <v>589</v>
      </c>
      <c r="I1778" s="22" t="s">
        <v>404</v>
      </c>
      <c r="J1778" s="24">
        <v>2000</v>
      </c>
      <c r="K1778" s="188" t="str">
        <f>IFERROR(VLOOKUP(一覧[[#This Row],[品番]],'202211価格改定一覧'!B:J,9,FALSE),"-")</f>
        <v>-</v>
      </c>
      <c r="L1778" s="27" t="s">
        <v>108</v>
      </c>
      <c r="M1778" s="25">
        <v>4994228029737</v>
      </c>
    </row>
    <row r="1779" spans="2:13" s="20" customFormat="1" ht="21" customHeight="1">
      <c r="B1779" s="14"/>
      <c r="C1779" s="52">
        <v>7158</v>
      </c>
      <c r="D1779" s="28" t="s">
        <v>1378</v>
      </c>
      <c r="E1779" s="22" t="s">
        <v>1379</v>
      </c>
      <c r="F1779" s="22" t="s">
        <v>1386</v>
      </c>
      <c r="G1779" s="23">
        <v>28</v>
      </c>
      <c r="H1779" s="23" t="s">
        <v>589</v>
      </c>
      <c r="I1779" s="22" t="s">
        <v>1381</v>
      </c>
      <c r="J1779" s="24">
        <v>2000</v>
      </c>
      <c r="K1779" s="188" t="str">
        <f>IFERROR(VLOOKUP(一覧[[#This Row],[品番]],'202211価格改定一覧'!B:J,9,FALSE),"-")</f>
        <v>-</v>
      </c>
      <c r="L1779" s="27" t="s">
        <v>108</v>
      </c>
      <c r="M1779" s="25">
        <v>4994228029744</v>
      </c>
    </row>
    <row r="1780" spans="2:13" s="20" customFormat="1" ht="21" customHeight="1">
      <c r="B1780" s="14"/>
      <c r="C1780" s="52">
        <v>7159</v>
      </c>
      <c r="D1780" s="28" t="s">
        <v>1378</v>
      </c>
      <c r="E1780" s="22" t="s">
        <v>1379</v>
      </c>
      <c r="F1780" s="22" t="s">
        <v>1386</v>
      </c>
      <c r="G1780" s="23">
        <v>28</v>
      </c>
      <c r="H1780" s="23" t="s">
        <v>589</v>
      </c>
      <c r="I1780" s="22" t="s">
        <v>1382</v>
      </c>
      <c r="J1780" s="24">
        <v>2000</v>
      </c>
      <c r="K1780" s="188" t="str">
        <f>IFERROR(VLOOKUP(一覧[[#This Row],[品番]],'202211価格改定一覧'!B:J,9,FALSE),"-")</f>
        <v>-</v>
      </c>
      <c r="L1780" s="27" t="s">
        <v>108</v>
      </c>
      <c r="M1780" s="25">
        <v>4994228029799</v>
      </c>
    </row>
    <row r="1781" spans="2:13" s="20" customFormat="1" ht="21" customHeight="1">
      <c r="B1781" s="14"/>
      <c r="C1781" s="52">
        <v>7160</v>
      </c>
      <c r="D1781" s="28" t="s">
        <v>1378</v>
      </c>
      <c r="E1781" s="22" t="s">
        <v>1379</v>
      </c>
      <c r="F1781" s="22" t="s">
        <v>1386</v>
      </c>
      <c r="G1781" s="23">
        <v>28</v>
      </c>
      <c r="H1781" s="23" t="s">
        <v>589</v>
      </c>
      <c r="I1781" s="22" t="s">
        <v>1383</v>
      </c>
      <c r="J1781" s="24">
        <v>2000</v>
      </c>
      <c r="K1781" s="188" t="str">
        <f>IFERROR(VLOOKUP(一覧[[#This Row],[品番]],'202211価格改定一覧'!B:J,9,FALSE),"-")</f>
        <v>-</v>
      </c>
      <c r="L1781" s="27" t="s">
        <v>108</v>
      </c>
      <c r="M1781" s="25">
        <v>4994228029782</v>
      </c>
    </row>
    <row r="1782" spans="2:13" s="20" customFormat="1" ht="21" customHeight="1">
      <c r="B1782" s="14"/>
      <c r="C1782" s="52">
        <v>7161</v>
      </c>
      <c r="D1782" s="28" t="s">
        <v>1378</v>
      </c>
      <c r="E1782" s="22" t="s">
        <v>1379</v>
      </c>
      <c r="F1782" s="22" t="s">
        <v>1386</v>
      </c>
      <c r="G1782" s="23">
        <v>28</v>
      </c>
      <c r="H1782" s="23" t="s">
        <v>589</v>
      </c>
      <c r="I1782" s="22" t="s">
        <v>1384</v>
      </c>
      <c r="J1782" s="24">
        <v>2000</v>
      </c>
      <c r="K1782" s="188" t="str">
        <f>IFERROR(VLOOKUP(一覧[[#This Row],[品番]],'202211価格改定一覧'!B:J,9,FALSE),"-")</f>
        <v>-</v>
      </c>
      <c r="L1782" s="27" t="s">
        <v>108</v>
      </c>
      <c r="M1782" s="25">
        <v>4994228029768</v>
      </c>
    </row>
    <row r="1783" spans="2:13" s="20" customFormat="1" ht="21" customHeight="1">
      <c r="B1783" s="14"/>
      <c r="C1783" s="52">
        <v>7162</v>
      </c>
      <c r="D1783" s="28" t="s">
        <v>1378</v>
      </c>
      <c r="E1783" s="22" t="s">
        <v>1379</v>
      </c>
      <c r="F1783" s="22" t="s">
        <v>1386</v>
      </c>
      <c r="G1783" s="23">
        <v>28</v>
      </c>
      <c r="H1783" s="23" t="s">
        <v>589</v>
      </c>
      <c r="I1783" s="22" t="s">
        <v>1385</v>
      </c>
      <c r="J1783" s="24">
        <v>2000</v>
      </c>
      <c r="K1783" s="188" t="str">
        <f>IFERROR(VLOOKUP(一覧[[#This Row],[品番]],'202211価格改定一覧'!B:J,9,FALSE),"-")</f>
        <v>-</v>
      </c>
      <c r="L1783" s="27" t="s">
        <v>108</v>
      </c>
      <c r="M1783" s="25">
        <v>4994228029751</v>
      </c>
    </row>
    <row r="1784" spans="2:13" s="20" customFormat="1" ht="21" customHeight="1">
      <c r="B1784" s="14"/>
      <c r="C1784" s="52">
        <v>7163</v>
      </c>
      <c r="D1784" s="28" t="s">
        <v>1378</v>
      </c>
      <c r="E1784" s="22" t="s">
        <v>1379</v>
      </c>
      <c r="F1784" s="22" t="s">
        <v>1386</v>
      </c>
      <c r="G1784" s="23">
        <v>28</v>
      </c>
      <c r="H1784" s="23" t="s">
        <v>589</v>
      </c>
      <c r="I1784" s="22" t="s">
        <v>402</v>
      </c>
      <c r="J1784" s="24">
        <v>2000</v>
      </c>
      <c r="K1784" s="188" t="str">
        <f>IFERROR(VLOOKUP(一覧[[#This Row],[品番]],'202211価格改定一覧'!B:J,9,FALSE),"-")</f>
        <v>-</v>
      </c>
      <c r="L1784" s="27" t="s">
        <v>108</v>
      </c>
      <c r="M1784" s="25">
        <v>4994228029775</v>
      </c>
    </row>
    <row r="1785" spans="2:13" s="20" customFormat="1" ht="21" customHeight="1">
      <c r="B1785" s="14"/>
      <c r="C1785" s="52">
        <v>7164</v>
      </c>
      <c r="D1785" s="28" t="s">
        <v>1378</v>
      </c>
      <c r="E1785" s="22" t="s">
        <v>1379</v>
      </c>
      <c r="F1785" s="22" t="s">
        <v>2276</v>
      </c>
      <c r="G1785" s="23">
        <v>10</v>
      </c>
      <c r="H1785" s="23" t="s">
        <v>2277</v>
      </c>
      <c r="I1785" s="22" t="s">
        <v>2278</v>
      </c>
      <c r="J1785" s="24">
        <v>3000</v>
      </c>
      <c r="K1785" s="188">
        <f>IFERROR(VLOOKUP(一覧[[#This Row],[品番]],'202211価格改定一覧'!B:J,9,FALSE),"-")</f>
        <v>3600</v>
      </c>
      <c r="L1785" s="27" t="s">
        <v>108</v>
      </c>
      <c r="M1785" s="25">
        <v>611804270478</v>
      </c>
    </row>
    <row r="1786" spans="2:13" s="20" customFormat="1" ht="21" customHeight="1">
      <c r="B1786" s="14"/>
      <c r="C1786" s="52">
        <v>7165</v>
      </c>
      <c r="D1786" s="28" t="s">
        <v>1378</v>
      </c>
      <c r="E1786" s="22" t="s">
        <v>1379</v>
      </c>
      <c r="F1786" s="22" t="s">
        <v>2276</v>
      </c>
      <c r="G1786" s="23">
        <v>10</v>
      </c>
      <c r="H1786" s="23" t="s">
        <v>2277</v>
      </c>
      <c r="I1786" s="22" t="s">
        <v>2279</v>
      </c>
      <c r="J1786" s="24">
        <v>3000</v>
      </c>
      <c r="K1786" s="188">
        <f>IFERROR(VLOOKUP(一覧[[#This Row],[品番]],'202211価格改定一覧'!B:J,9,FALSE),"-")</f>
        <v>3600</v>
      </c>
      <c r="L1786" s="27" t="s">
        <v>108</v>
      </c>
      <c r="M1786" s="25">
        <v>611804270515</v>
      </c>
    </row>
    <row r="1787" spans="2:13" s="20" customFormat="1" ht="21" customHeight="1">
      <c r="B1787" s="14"/>
      <c r="C1787" s="52">
        <v>7166</v>
      </c>
      <c r="D1787" s="28" t="s">
        <v>1378</v>
      </c>
      <c r="E1787" s="22" t="s">
        <v>1379</v>
      </c>
      <c r="F1787" s="22" t="s">
        <v>2276</v>
      </c>
      <c r="G1787" s="23">
        <v>10</v>
      </c>
      <c r="H1787" s="23" t="s">
        <v>2277</v>
      </c>
      <c r="I1787" s="22" t="s">
        <v>2280</v>
      </c>
      <c r="J1787" s="24">
        <v>3000</v>
      </c>
      <c r="K1787" s="188">
        <f>IFERROR(VLOOKUP(一覧[[#This Row],[品番]],'202211価格改定一覧'!B:J,9,FALSE),"-")</f>
        <v>3600</v>
      </c>
      <c r="L1787" s="27" t="s">
        <v>108</v>
      </c>
      <c r="M1787" s="25">
        <v>611804270508</v>
      </c>
    </row>
    <row r="1788" spans="2:13" s="20" customFormat="1" ht="21" customHeight="1">
      <c r="B1788" s="14"/>
      <c r="C1788" s="52">
        <v>7167</v>
      </c>
      <c r="D1788" s="28" t="s">
        <v>1378</v>
      </c>
      <c r="E1788" s="22" t="s">
        <v>1379</v>
      </c>
      <c r="F1788" s="22" t="s">
        <v>2276</v>
      </c>
      <c r="G1788" s="23">
        <v>10</v>
      </c>
      <c r="H1788" s="23" t="s">
        <v>2277</v>
      </c>
      <c r="I1788" s="22" t="s">
        <v>2281</v>
      </c>
      <c r="J1788" s="24">
        <v>3000</v>
      </c>
      <c r="K1788" s="188">
        <f>IFERROR(VLOOKUP(一覧[[#This Row],[品番]],'202211価格改定一覧'!B:J,9,FALSE),"-")</f>
        <v>3600</v>
      </c>
      <c r="L1788" s="27" t="s">
        <v>108</v>
      </c>
      <c r="M1788" s="25">
        <v>611804270485</v>
      </c>
    </row>
    <row r="1789" spans="2:13" s="20" customFormat="1" ht="21" customHeight="1">
      <c r="B1789" s="14"/>
      <c r="C1789" s="52">
        <v>7172</v>
      </c>
      <c r="D1789" s="32" t="s">
        <v>1378</v>
      </c>
      <c r="E1789" s="22" t="s">
        <v>1379</v>
      </c>
      <c r="F1789" s="22" t="s">
        <v>1763</v>
      </c>
      <c r="G1789" s="23">
        <v>60</v>
      </c>
      <c r="H1789" s="23" t="s">
        <v>593</v>
      </c>
      <c r="I1789" s="22" t="s">
        <v>404</v>
      </c>
      <c r="J1789" s="31">
        <v>1600</v>
      </c>
      <c r="K1789" s="188" t="str">
        <f>IFERROR(VLOOKUP(一覧[[#This Row],[品番]],'202211価格改定一覧'!B:J,9,FALSE),"-")</f>
        <v>-</v>
      </c>
      <c r="L1789" s="27" t="s">
        <v>108</v>
      </c>
      <c r="M1789" s="25" t="s">
        <v>1764</v>
      </c>
    </row>
    <row r="1790" spans="2:13" s="20" customFormat="1" ht="21" customHeight="1">
      <c r="B1790" s="14"/>
      <c r="C1790" s="52">
        <v>7173</v>
      </c>
      <c r="D1790" s="28" t="s">
        <v>1378</v>
      </c>
      <c r="E1790" s="22" t="s">
        <v>1379</v>
      </c>
      <c r="F1790" s="22" t="s">
        <v>1021</v>
      </c>
      <c r="G1790" s="23">
        <v>60</v>
      </c>
      <c r="H1790" s="23" t="s">
        <v>593</v>
      </c>
      <c r="I1790" s="22" t="s">
        <v>1381</v>
      </c>
      <c r="J1790" s="24">
        <v>1600</v>
      </c>
      <c r="K1790" s="188" t="str">
        <f>IFERROR(VLOOKUP(一覧[[#This Row],[品番]],'202211価格改定一覧'!B:J,9,FALSE),"-")</f>
        <v>-</v>
      </c>
      <c r="L1790" s="27" t="s">
        <v>108</v>
      </c>
      <c r="M1790" s="25">
        <v>4994228029805</v>
      </c>
    </row>
    <row r="1791" spans="2:13" s="20" customFormat="1" ht="21" customHeight="1">
      <c r="B1791" s="14"/>
      <c r="C1791" s="52">
        <v>7174</v>
      </c>
      <c r="D1791" s="32" t="s">
        <v>1378</v>
      </c>
      <c r="E1791" s="22" t="s">
        <v>1379</v>
      </c>
      <c r="F1791" s="22" t="s">
        <v>1763</v>
      </c>
      <c r="G1791" s="23">
        <v>60</v>
      </c>
      <c r="H1791" s="23" t="s">
        <v>593</v>
      </c>
      <c r="I1791" s="22" t="s">
        <v>998</v>
      </c>
      <c r="J1791" s="31">
        <v>1600</v>
      </c>
      <c r="K1791" s="188" t="str">
        <f>IFERROR(VLOOKUP(一覧[[#This Row],[品番]],'202211価格改定一覧'!B:J,9,FALSE),"-")</f>
        <v>-</v>
      </c>
      <c r="L1791" s="27" t="s">
        <v>108</v>
      </c>
      <c r="M1791" s="25" t="s">
        <v>1765</v>
      </c>
    </row>
    <row r="1792" spans="2:13" s="20" customFormat="1" ht="21" customHeight="1">
      <c r="B1792" s="14"/>
      <c r="C1792" s="52">
        <v>7175</v>
      </c>
      <c r="D1792" s="28" t="s">
        <v>1378</v>
      </c>
      <c r="E1792" s="22" t="s">
        <v>1379</v>
      </c>
      <c r="F1792" s="22" t="s">
        <v>1021</v>
      </c>
      <c r="G1792" s="23">
        <v>60</v>
      </c>
      <c r="H1792" s="23" t="s">
        <v>593</v>
      </c>
      <c r="I1792" s="22" t="s">
        <v>1382</v>
      </c>
      <c r="J1792" s="24">
        <v>1600</v>
      </c>
      <c r="K1792" s="188" t="str">
        <f>IFERROR(VLOOKUP(一覧[[#This Row],[品番]],'202211価格改定一覧'!B:J,9,FALSE),"-")</f>
        <v>-</v>
      </c>
      <c r="L1792" s="27" t="s">
        <v>108</v>
      </c>
      <c r="M1792" s="25">
        <v>4994228029812</v>
      </c>
    </row>
    <row r="1793" spans="2:13" s="20" customFormat="1" ht="21" customHeight="1">
      <c r="B1793" s="14"/>
      <c r="C1793" s="52">
        <v>7176</v>
      </c>
      <c r="D1793" s="28" t="s">
        <v>1378</v>
      </c>
      <c r="E1793" s="22" t="s">
        <v>1379</v>
      </c>
      <c r="F1793" s="22" t="s">
        <v>1021</v>
      </c>
      <c r="G1793" s="23">
        <v>60</v>
      </c>
      <c r="H1793" s="23" t="s">
        <v>593</v>
      </c>
      <c r="I1793" s="22" t="s">
        <v>1383</v>
      </c>
      <c r="J1793" s="24">
        <v>1600</v>
      </c>
      <c r="K1793" s="188" t="str">
        <f>IFERROR(VLOOKUP(一覧[[#This Row],[品番]],'202211価格改定一覧'!B:J,9,FALSE),"-")</f>
        <v>-</v>
      </c>
      <c r="L1793" s="27" t="s">
        <v>108</v>
      </c>
      <c r="M1793" s="25">
        <v>4994228029829</v>
      </c>
    </row>
    <row r="1794" spans="2:13" s="20" customFormat="1" ht="21" customHeight="1">
      <c r="B1794" s="14"/>
      <c r="C1794" s="52">
        <v>7177</v>
      </c>
      <c r="D1794" s="28" t="s">
        <v>1378</v>
      </c>
      <c r="E1794" s="22" t="s">
        <v>1379</v>
      </c>
      <c r="F1794" s="22" t="s">
        <v>1021</v>
      </c>
      <c r="G1794" s="23">
        <v>60</v>
      </c>
      <c r="H1794" s="23" t="s">
        <v>593</v>
      </c>
      <c r="I1794" s="22" t="s">
        <v>693</v>
      </c>
      <c r="J1794" s="24">
        <v>1600</v>
      </c>
      <c r="K1794" s="188" t="str">
        <f>IFERROR(VLOOKUP(一覧[[#This Row],[品番]],'202211価格改定一覧'!B:J,9,FALSE),"-")</f>
        <v>-</v>
      </c>
      <c r="L1794" s="27" t="s">
        <v>108</v>
      </c>
      <c r="M1794" s="25">
        <v>4994228029836</v>
      </c>
    </row>
    <row r="1795" spans="2:13" s="20" customFormat="1" ht="21" customHeight="1">
      <c r="B1795" s="14"/>
      <c r="C1795" s="52">
        <v>7178</v>
      </c>
      <c r="D1795" s="32" t="s">
        <v>1378</v>
      </c>
      <c r="E1795" s="22" t="s">
        <v>1379</v>
      </c>
      <c r="F1795" s="22" t="s">
        <v>1763</v>
      </c>
      <c r="G1795" s="23">
        <v>60</v>
      </c>
      <c r="H1795" s="23" t="s">
        <v>593</v>
      </c>
      <c r="I1795" s="22" t="s">
        <v>1384</v>
      </c>
      <c r="J1795" s="31">
        <v>1600</v>
      </c>
      <c r="K1795" s="188" t="str">
        <f>IFERROR(VLOOKUP(一覧[[#This Row],[品番]],'202211価格改定一覧'!B:J,9,FALSE),"-")</f>
        <v>-</v>
      </c>
      <c r="L1795" s="27" t="s">
        <v>108</v>
      </c>
      <c r="M1795" s="25" t="s">
        <v>1766</v>
      </c>
    </row>
    <row r="1796" spans="2:13" s="20" customFormat="1" ht="21" customHeight="1">
      <c r="B1796" s="14"/>
      <c r="C1796" s="52">
        <v>7179</v>
      </c>
      <c r="D1796" s="32" t="s">
        <v>1378</v>
      </c>
      <c r="E1796" s="22" t="s">
        <v>1379</v>
      </c>
      <c r="F1796" s="22" t="s">
        <v>1763</v>
      </c>
      <c r="G1796" s="23">
        <v>60</v>
      </c>
      <c r="H1796" s="23" t="s">
        <v>593</v>
      </c>
      <c r="I1796" s="22" t="s">
        <v>1385</v>
      </c>
      <c r="J1796" s="31">
        <v>1600</v>
      </c>
      <c r="K1796" s="188" t="str">
        <f>IFERROR(VLOOKUP(一覧[[#This Row],[品番]],'202211価格改定一覧'!B:J,9,FALSE),"-")</f>
        <v>-</v>
      </c>
      <c r="L1796" s="27" t="s">
        <v>108</v>
      </c>
      <c r="M1796" s="25" t="s">
        <v>1767</v>
      </c>
    </row>
    <row r="1797" spans="2:13" s="20" customFormat="1" ht="21" customHeight="1">
      <c r="B1797" s="14"/>
      <c r="C1797" s="52">
        <v>7181</v>
      </c>
      <c r="D1797" s="28" t="s">
        <v>1378</v>
      </c>
      <c r="E1797" s="22" t="s">
        <v>1379</v>
      </c>
      <c r="F1797" s="22" t="s">
        <v>1380</v>
      </c>
      <c r="G1797" s="23">
        <v>50</v>
      </c>
      <c r="H1797" s="23" t="s">
        <v>593</v>
      </c>
      <c r="I1797" s="22" t="s">
        <v>404</v>
      </c>
      <c r="J1797" s="24">
        <v>1800</v>
      </c>
      <c r="K1797" s="188">
        <f>IFERROR(VLOOKUP(一覧[[#This Row],[品番]],'202211価格改定一覧'!B:J,9,FALSE),"-")</f>
        <v>2400</v>
      </c>
      <c r="L1797" s="27" t="s">
        <v>108</v>
      </c>
      <c r="M1797" s="25">
        <v>4994228029843</v>
      </c>
    </row>
    <row r="1798" spans="2:13" s="20" customFormat="1" ht="21" customHeight="1">
      <c r="B1798" s="14"/>
      <c r="C1798" s="52">
        <v>7182</v>
      </c>
      <c r="D1798" s="28" t="s">
        <v>1378</v>
      </c>
      <c r="E1798" s="22" t="s">
        <v>1379</v>
      </c>
      <c r="F1798" s="22" t="s">
        <v>1380</v>
      </c>
      <c r="G1798" s="23">
        <v>50</v>
      </c>
      <c r="H1798" s="23" t="s">
        <v>593</v>
      </c>
      <c r="I1798" s="22" t="s">
        <v>1381</v>
      </c>
      <c r="J1798" s="24">
        <v>1800</v>
      </c>
      <c r="K1798" s="188">
        <f>IFERROR(VLOOKUP(一覧[[#This Row],[品番]],'202211価格改定一覧'!B:J,9,FALSE),"-")</f>
        <v>2400</v>
      </c>
      <c r="L1798" s="27" t="s">
        <v>108</v>
      </c>
      <c r="M1798" s="25">
        <v>4994228029850</v>
      </c>
    </row>
    <row r="1799" spans="2:13" s="20" customFormat="1" ht="21" customHeight="1">
      <c r="B1799" s="14"/>
      <c r="C1799" s="52">
        <v>7183</v>
      </c>
      <c r="D1799" s="28" t="s">
        <v>1378</v>
      </c>
      <c r="E1799" s="22" t="s">
        <v>1379</v>
      </c>
      <c r="F1799" s="22" t="s">
        <v>1380</v>
      </c>
      <c r="G1799" s="23">
        <v>50</v>
      </c>
      <c r="H1799" s="23" t="s">
        <v>593</v>
      </c>
      <c r="I1799" s="22" t="s">
        <v>1382</v>
      </c>
      <c r="J1799" s="24">
        <v>1800</v>
      </c>
      <c r="K1799" s="188">
        <f>IFERROR(VLOOKUP(一覧[[#This Row],[品番]],'202211価格改定一覧'!B:J,9,FALSE),"-")</f>
        <v>2400</v>
      </c>
      <c r="L1799" s="27" t="s">
        <v>108</v>
      </c>
      <c r="M1799" s="25">
        <v>4994228029867</v>
      </c>
    </row>
    <row r="1800" spans="2:13" s="20" customFormat="1" ht="21" customHeight="1">
      <c r="B1800" s="14"/>
      <c r="C1800" s="52">
        <v>7184</v>
      </c>
      <c r="D1800" s="28" t="s">
        <v>1378</v>
      </c>
      <c r="E1800" s="22" t="s">
        <v>1379</v>
      </c>
      <c r="F1800" s="22" t="s">
        <v>1380</v>
      </c>
      <c r="G1800" s="23">
        <v>50</v>
      </c>
      <c r="H1800" s="23" t="s">
        <v>593</v>
      </c>
      <c r="I1800" s="22" t="s">
        <v>1383</v>
      </c>
      <c r="J1800" s="24">
        <v>1800</v>
      </c>
      <c r="K1800" s="188">
        <f>IFERROR(VLOOKUP(一覧[[#This Row],[品番]],'202211価格改定一覧'!B:J,9,FALSE),"-")</f>
        <v>2400</v>
      </c>
      <c r="L1800" s="27" t="s">
        <v>108</v>
      </c>
      <c r="M1800" s="25">
        <v>4994228029874</v>
      </c>
    </row>
    <row r="1801" spans="2:13" s="20" customFormat="1" ht="21" customHeight="1">
      <c r="B1801" s="14"/>
      <c r="C1801" s="52">
        <v>7185</v>
      </c>
      <c r="D1801" s="28" t="s">
        <v>1378</v>
      </c>
      <c r="E1801" s="22" t="s">
        <v>1379</v>
      </c>
      <c r="F1801" s="22" t="s">
        <v>1380</v>
      </c>
      <c r="G1801" s="23">
        <v>50</v>
      </c>
      <c r="H1801" s="23" t="s">
        <v>593</v>
      </c>
      <c r="I1801" s="22" t="s">
        <v>1384</v>
      </c>
      <c r="J1801" s="24">
        <v>1800</v>
      </c>
      <c r="K1801" s="188">
        <f>IFERROR(VLOOKUP(一覧[[#This Row],[品番]],'202211価格改定一覧'!B:J,9,FALSE),"-")</f>
        <v>2400</v>
      </c>
      <c r="L1801" s="27" t="s">
        <v>108</v>
      </c>
      <c r="M1801" s="25">
        <v>4994228029881</v>
      </c>
    </row>
    <row r="1802" spans="2:13" s="20" customFormat="1" ht="21" customHeight="1">
      <c r="B1802" s="14"/>
      <c r="C1802" s="52">
        <v>7186</v>
      </c>
      <c r="D1802" s="28" t="s">
        <v>1378</v>
      </c>
      <c r="E1802" s="22" t="s">
        <v>1379</v>
      </c>
      <c r="F1802" s="22" t="s">
        <v>1380</v>
      </c>
      <c r="G1802" s="23">
        <v>50</v>
      </c>
      <c r="H1802" s="23" t="s">
        <v>593</v>
      </c>
      <c r="I1802" s="22" t="s">
        <v>1385</v>
      </c>
      <c r="J1802" s="24">
        <v>1800</v>
      </c>
      <c r="K1802" s="188">
        <f>IFERROR(VLOOKUP(一覧[[#This Row],[品番]],'202211価格改定一覧'!B:J,9,FALSE),"-")</f>
        <v>2400</v>
      </c>
      <c r="L1802" s="27" t="s">
        <v>108</v>
      </c>
      <c r="M1802" s="25">
        <v>4994228029898</v>
      </c>
    </row>
    <row r="1803" spans="2:13" s="20" customFormat="1" ht="21" customHeight="1">
      <c r="B1803" s="14"/>
      <c r="C1803" s="52">
        <v>7187</v>
      </c>
      <c r="D1803" s="28" t="s">
        <v>1378</v>
      </c>
      <c r="E1803" s="22" t="s">
        <v>1379</v>
      </c>
      <c r="F1803" s="22" t="s">
        <v>1380</v>
      </c>
      <c r="G1803" s="23">
        <v>50</v>
      </c>
      <c r="H1803" s="23" t="s">
        <v>593</v>
      </c>
      <c r="I1803" s="22" t="s">
        <v>693</v>
      </c>
      <c r="J1803" s="24">
        <v>1800</v>
      </c>
      <c r="K1803" s="188">
        <f>IFERROR(VLOOKUP(一覧[[#This Row],[品番]],'202211価格改定一覧'!B:J,9,FALSE),"-")</f>
        <v>2400</v>
      </c>
      <c r="L1803" s="27" t="s">
        <v>108</v>
      </c>
      <c r="M1803" s="25">
        <v>4994228029904</v>
      </c>
    </row>
    <row r="1804" spans="2:13" s="20" customFormat="1" ht="21" customHeight="1">
      <c r="B1804" s="14"/>
      <c r="C1804" s="52">
        <v>7190</v>
      </c>
      <c r="D1804" s="32" t="s">
        <v>1378</v>
      </c>
      <c r="E1804" s="22" t="s">
        <v>1379</v>
      </c>
      <c r="F1804" s="22" t="s">
        <v>1763</v>
      </c>
      <c r="G1804" s="23">
        <v>120</v>
      </c>
      <c r="H1804" s="23" t="s">
        <v>593</v>
      </c>
      <c r="I1804" s="22" t="s">
        <v>404</v>
      </c>
      <c r="J1804" s="31">
        <v>2700</v>
      </c>
      <c r="K1804" s="188" t="str">
        <f>IFERROR(VLOOKUP(一覧[[#This Row],[品番]],'202211価格改定一覧'!B:J,9,FALSE),"-")</f>
        <v>-</v>
      </c>
      <c r="L1804" s="27" t="s">
        <v>108</v>
      </c>
      <c r="M1804" s="25">
        <v>4994228030573</v>
      </c>
    </row>
    <row r="1805" spans="2:13" s="20" customFormat="1" ht="21" customHeight="1">
      <c r="B1805" s="14"/>
      <c r="C1805" s="52">
        <v>7191</v>
      </c>
      <c r="D1805" s="32" t="s">
        <v>1378</v>
      </c>
      <c r="E1805" s="22" t="s">
        <v>1379</v>
      </c>
      <c r="F1805" s="22" t="s">
        <v>1763</v>
      </c>
      <c r="G1805" s="23">
        <v>120</v>
      </c>
      <c r="H1805" s="23" t="s">
        <v>593</v>
      </c>
      <c r="I1805" s="22" t="s">
        <v>1381</v>
      </c>
      <c r="J1805" s="31">
        <v>2700</v>
      </c>
      <c r="K1805" s="188" t="str">
        <f>IFERROR(VLOOKUP(一覧[[#This Row],[品番]],'202211価格改定一覧'!B:J,9,FALSE),"-")</f>
        <v>-</v>
      </c>
      <c r="L1805" s="27" t="s">
        <v>108</v>
      </c>
      <c r="M1805" s="25" t="s">
        <v>1768</v>
      </c>
    </row>
    <row r="1806" spans="2:13" s="20" customFormat="1" ht="21" customHeight="1">
      <c r="B1806" s="14"/>
      <c r="C1806" s="52">
        <v>7192</v>
      </c>
      <c r="D1806" s="32" t="s">
        <v>1378</v>
      </c>
      <c r="E1806" s="22" t="s">
        <v>1379</v>
      </c>
      <c r="F1806" s="22" t="s">
        <v>1763</v>
      </c>
      <c r="G1806" s="23">
        <v>120</v>
      </c>
      <c r="H1806" s="23" t="s">
        <v>593</v>
      </c>
      <c r="I1806" s="22" t="s">
        <v>998</v>
      </c>
      <c r="J1806" s="31">
        <v>2700</v>
      </c>
      <c r="K1806" s="188" t="str">
        <f>IFERROR(VLOOKUP(一覧[[#This Row],[品番]],'202211価格改定一覧'!B:J,9,FALSE),"-")</f>
        <v>-</v>
      </c>
      <c r="L1806" s="27" t="s">
        <v>108</v>
      </c>
      <c r="M1806" s="25" t="s">
        <v>1769</v>
      </c>
    </row>
    <row r="1807" spans="2:13" s="20" customFormat="1" ht="21" customHeight="1">
      <c r="B1807" s="14"/>
      <c r="C1807" s="52">
        <v>7193</v>
      </c>
      <c r="D1807" s="32" t="s">
        <v>1378</v>
      </c>
      <c r="E1807" s="22" t="s">
        <v>1379</v>
      </c>
      <c r="F1807" s="22" t="s">
        <v>1763</v>
      </c>
      <c r="G1807" s="23">
        <v>120</v>
      </c>
      <c r="H1807" s="23" t="s">
        <v>593</v>
      </c>
      <c r="I1807" s="22" t="s">
        <v>1382</v>
      </c>
      <c r="J1807" s="31">
        <v>2700</v>
      </c>
      <c r="K1807" s="188" t="str">
        <f>IFERROR(VLOOKUP(一覧[[#This Row],[品番]],'202211価格改定一覧'!B:J,9,FALSE),"-")</f>
        <v>-</v>
      </c>
      <c r="L1807" s="27" t="s">
        <v>108</v>
      </c>
      <c r="M1807" s="25" t="s">
        <v>1770</v>
      </c>
    </row>
    <row r="1808" spans="2:13" s="20" customFormat="1" ht="21" customHeight="1">
      <c r="B1808" s="14"/>
      <c r="C1808" s="52">
        <v>7194</v>
      </c>
      <c r="D1808" s="32" t="s">
        <v>1378</v>
      </c>
      <c r="E1808" s="22" t="s">
        <v>1379</v>
      </c>
      <c r="F1808" s="22" t="s">
        <v>1763</v>
      </c>
      <c r="G1808" s="23">
        <v>120</v>
      </c>
      <c r="H1808" s="23" t="s">
        <v>593</v>
      </c>
      <c r="I1808" s="22" t="s">
        <v>1383</v>
      </c>
      <c r="J1808" s="31">
        <v>2700</v>
      </c>
      <c r="K1808" s="188" t="str">
        <f>IFERROR(VLOOKUP(一覧[[#This Row],[品番]],'202211価格改定一覧'!B:J,9,FALSE),"-")</f>
        <v>-</v>
      </c>
      <c r="L1808" s="27" t="s">
        <v>108</v>
      </c>
      <c r="M1808" s="25" t="s">
        <v>1771</v>
      </c>
    </row>
    <row r="1809" spans="2:13" s="20" customFormat="1" ht="21" customHeight="1">
      <c r="B1809" s="14"/>
      <c r="C1809" s="52">
        <v>7195</v>
      </c>
      <c r="D1809" s="32" t="s">
        <v>1378</v>
      </c>
      <c r="E1809" s="22" t="s">
        <v>1379</v>
      </c>
      <c r="F1809" s="22" t="s">
        <v>1763</v>
      </c>
      <c r="G1809" s="23">
        <v>120</v>
      </c>
      <c r="H1809" s="23" t="s">
        <v>593</v>
      </c>
      <c r="I1809" s="22" t="s">
        <v>1772</v>
      </c>
      <c r="J1809" s="31">
        <v>2700</v>
      </c>
      <c r="K1809" s="188" t="str">
        <f>IFERROR(VLOOKUP(一覧[[#This Row],[品番]],'202211価格改定一覧'!B:J,9,FALSE),"-")</f>
        <v>-</v>
      </c>
      <c r="L1809" s="27" t="s">
        <v>108</v>
      </c>
      <c r="M1809" s="25" t="s">
        <v>1773</v>
      </c>
    </row>
    <row r="1810" spans="2:13" s="20" customFormat="1" ht="21" customHeight="1">
      <c r="B1810" s="14"/>
      <c r="C1810" s="52">
        <v>7196</v>
      </c>
      <c r="D1810" s="32" t="s">
        <v>1378</v>
      </c>
      <c r="E1810" s="22" t="s">
        <v>1379</v>
      </c>
      <c r="F1810" s="22" t="s">
        <v>1763</v>
      </c>
      <c r="G1810" s="23">
        <v>120</v>
      </c>
      <c r="H1810" s="23" t="s">
        <v>593</v>
      </c>
      <c r="I1810" s="22" t="s">
        <v>1384</v>
      </c>
      <c r="J1810" s="31">
        <v>2700</v>
      </c>
      <c r="K1810" s="188" t="str">
        <f>IFERROR(VLOOKUP(一覧[[#This Row],[品番]],'202211価格改定一覧'!B:J,9,FALSE),"-")</f>
        <v>-</v>
      </c>
      <c r="L1810" s="27" t="s">
        <v>108</v>
      </c>
      <c r="M1810" s="25" t="s">
        <v>1774</v>
      </c>
    </row>
    <row r="1811" spans="2:13" s="20" customFormat="1" ht="21" customHeight="1">
      <c r="B1811" s="14"/>
      <c r="C1811" s="52">
        <v>7197</v>
      </c>
      <c r="D1811" s="32" t="s">
        <v>1378</v>
      </c>
      <c r="E1811" s="22" t="s">
        <v>1379</v>
      </c>
      <c r="F1811" s="22" t="s">
        <v>1763</v>
      </c>
      <c r="G1811" s="23">
        <v>120</v>
      </c>
      <c r="H1811" s="23" t="s">
        <v>593</v>
      </c>
      <c r="I1811" s="22" t="s">
        <v>1385</v>
      </c>
      <c r="J1811" s="31">
        <v>2700</v>
      </c>
      <c r="K1811" s="188" t="str">
        <f>IFERROR(VLOOKUP(一覧[[#This Row],[品番]],'202211価格改定一覧'!B:J,9,FALSE),"-")</f>
        <v>-</v>
      </c>
      <c r="L1811" s="27" t="s">
        <v>108</v>
      </c>
      <c r="M1811" s="25" t="s">
        <v>1775</v>
      </c>
    </row>
    <row r="1812" spans="2:13" s="20" customFormat="1" ht="21" customHeight="1">
      <c r="B1812" s="14"/>
      <c r="C1812" s="52">
        <v>7200</v>
      </c>
      <c r="D1812" s="28" t="s">
        <v>1347</v>
      </c>
      <c r="E1812" s="22" t="s">
        <v>1353</v>
      </c>
      <c r="F1812" s="22" t="s">
        <v>1354</v>
      </c>
      <c r="G1812" s="23">
        <v>60</v>
      </c>
      <c r="H1812" s="23" t="s">
        <v>593</v>
      </c>
      <c r="I1812" s="22" t="s">
        <v>1355</v>
      </c>
      <c r="J1812" s="24">
        <v>2000</v>
      </c>
      <c r="K1812" s="188">
        <f>IFERROR(VLOOKUP(一覧[[#This Row],[品番]],'202211価格改定一覧'!B:J,9,FALSE),"-")</f>
        <v>2200</v>
      </c>
      <c r="L1812" s="27" t="s">
        <v>109</v>
      </c>
      <c r="M1812" s="25">
        <v>9421001384387</v>
      </c>
    </row>
    <row r="1813" spans="2:13" s="20" customFormat="1" ht="21" customHeight="1">
      <c r="B1813" s="14"/>
      <c r="C1813" s="52">
        <v>7201</v>
      </c>
      <c r="D1813" s="28" t="s">
        <v>1347</v>
      </c>
      <c r="E1813" s="22" t="s">
        <v>1353</v>
      </c>
      <c r="F1813" s="22" t="s">
        <v>1356</v>
      </c>
      <c r="G1813" s="23">
        <v>60</v>
      </c>
      <c r="H1813" s="23" t="s">
        <v>593</v>
      </c>
      <c r="I1813" s="22" t="s">
        <v>1357</v>
      </c>
      <c r="J1813" s="24">
        <v>2000</v>
      </c>
      <c r="K1813" s="188">
        <f>IFERROR(VLOOKUP(一覧[[#This Row],[品番]],'202211価格改定一覧'!B:J,9,FALSE),"-")</f>
        <v>2200</v>
      </c>
      <c r="L1813" s="27" t="s">
        <v>109</v>
      </c>
      <c r="M1813" s="25">
        <v>9421001384394</v>
      </c>
    </row>
    <row r="1814" spans="2:13" s="20" customFormat="1" ht="21" customHeight="1">
      <c r="B1814" s="14"/>
      <c r="C1814" s="52">
        <v>7202</v>
      </c>
      <c r="D1814" s="28" t="s">
        <v>1347</v>
      </c>
      <c r="E1814" s="22" t="s">
        <v>1353</v>
      </c>
      <c r="F1814" s="22" t="s">
        <v>1356</v>
      </c>
      <c r="G1814" s="23">
        <v>60</v>
      </c>
      <c r="H1814" s="23" t="s">
        <v>593</v>
      </c>
      <c r="I1814" s="22" t="s">
        <v>1358</v>
      </c>
      <c r="J1814" s="24">
        <v>2000</v>
      </c>
      <c r="K1814" s="188">
        <f>IFERROR(VLOOKUP(一覧[[#This Row],[品番]],'202211価格改定一覧'!B:J,9,FALSE),"-")</f>
        <v>2200</v>
      </c>
      <c r="L1814" s="27" t="s">
        <v>109</v>
      </c>
      <c r="M1814" s="25">
        <v>9421001384400</v>
      </c>
    </row>
    <row r="1815" spans="2:13" s="20" customFormat="1" ht="21" customHeight="1">
      <c r="B1815" s="14"/>
      <c r="C1815" s="52">
        <v>7203</v>
      </c>
      <c r="D1815" s="28" t="s">
        <v>1347</v>
      </c>
      <c r="E1815" s="22" t="s">
        <v>1353</v>
      </c>
      <c r="F1815" s="22" t="s">
        <v>1359</v>
      </c>
      <c r="G1815" s="23">
        <v>60</v>
      </c>
      <c r="H1815" s="23" t="s">
        <v>593</v>
      </c>
      <c r="I1815" s="22" t="s">
        <v>1360</v>
      </c>
      <c r="J1815" s="24">
        <v>2000</v>
      </c>
      <c r="K1815" s="188">
        <f>IFERROR(VLOOKUP(一覧[[#This Row],[品番]],'202211価格改定一覧'!B:J,9,FALSE),"-")</f>
        <v>2200</v>
      </c>
      <c r="L1815" s="27" t="s">
        <v>109</v>
      </c>
      <c r="M1815" s="25">
        <v>9421001384417</v>
      </c>
    </row>
    <row r="1816" spans="2:13" s="20" customFormat="1" ht="21" customHeight="1">
      <c r="B1816" s="14" t="s">
        <v>2337</v>
      </c>
      <c r="C1816" s="52">
        <v>7209</v>
      </c>
      <c r="D1816" s="28" t="s">
        <v>1347</v>
      </c>
      <c r="E1816" s="22" t="s">
        <v>2010</v>
      </c>
      <c r="F1816" s="22" t="s">
        <v>1354</v>
      </c>
      <c r="G1816" s="23">
        <v>250</v>
      </c>
      <c r="H1816" s="23" t="s">
        <v>593</v>
      </c>
      <c r="I1816" s="22" t="s">
        <v>2009</v>
      </c>
      <c r="J1816" s="24">
        <v>4500</v>
      </c>
      <c r="K1816" s="188" t="str">
        <f>IFERROR(VLOOKUP(一覧[[#This Row],[品番]],'202211価格改定一覧'!B:J,9,FALSE),"-")</f>
        <v>-</v>
      </c>
      <c r="L1816" s="27" t="s">
        <v>109</v>
      </c>
      <c r="M1816" s="25">
        <v>9421001389399</v>
      </c>
    </row>
    <row r="1817" spans="2:13" s="20" customFormat="1" ht="21" customHeight="1">
      <c r="B1817" s="14"/>
      <c r="C1817" s="52">
        <v>7210</v>
      </c>
      <c r="D1817" s="28" t="s">
        <v>1347</v>
      </c>
      <c r="E1817" s="22" t="s">
        <v>1353</v>
      </c>
      <c r="F1817" s="22" t="s">
        <v>1359</v>
      </c>
      <c r="G1817" s="23">
        <v>250</v>
      </c>
      <c r="H1817" s="23" t="s">
        <v>593</v>
      </c>
      <c r="I1817" s="22" t="s">
        <v>1361</v>
      </c>
      <c r="J1817" s="94">
        <v>5000</v>
      </c>
      <c r="K1817" s="188">
        <f>IFERROR(VLOOKUP(一覧[[#This Row],[品番]],'202211価格改定一覧'!B:J,9,FALSE),"-")</f>
        <v>5500</v>
      </c>
      <c r="L1817" s="27" t="s">
        <v>109</v>
      </c>
      <c r="M1817" s="25">
        <v>9421001381003</v>
      </c>
    </row>
    <row r="1818" spans="2:13" s="20" customFormat="1" ht="21" customHeight="1">
      <c r="B1818" s="14"/>
      <c r="C1818" s="52">
        <v>7211</v>
      </c>
      <c r="D1818" s="28" t="s">
        <v>1347</v>
      </c>
      <c r="E1818" s="22" t="s">
        <v>1353</v>
      </c>
      <c r="F1818" s="22" t="s">
        <v>1356</v>
      </c>
      <c r="G1818" s="23">
        <v>250</v>
      </c>
      <c r="H1818" s="23" t="s">
        <v>593</v>
      </c>
      <c r="I1818" s="22" t="s">
        <v>1362</v>
      </c>
      <c r="J1818" s="94">
        <v>5000</v>
      </c>
      <c r="K1818" s="188">
        <f>IFERROR(VLOOKUP(一覧[[#This Row],[品番]],'202211価格改定一覧'!B:J,9,FALSE),"-")</f>
        <v>5500</v>
      </c>
      <c r="L1818" s="27" t="s">
        <v>109</v>
      </c>
      <c r="M1818" s="25">
        <v>9421001381034</v>
      </c>
    </row>
    <row r="1819" spans="2:13" s="20" customFormat="1" ht="21" customHeight="1">
      <c r="B1819" s="14"/>
      <c r="C1819" s="52">
        <v>7212</v>
      </c>
      <c r="D1819" s="28" t="s">
        <v>1347</v>
      </c>
      <c r="E1819" s="22" t="s">
        <v>1353</v>
      </c>
      <c r="F1819" s="22" t="s">
        <v>1359</v>
      </c>
      <c r="G1819" s="23">
        <v>250</v>
      </c>
      <c r="H1819" s="23" t="s">
        <v>593</v>
      </c>
      <c r="I1819" s="22" t="s">
        <v>1363</v>
      </c>
      <c r="J1819" s="94">
        <v>5000</v>
      </c>
      <c r="K1819" s="188">
        <f>IFERROR(VLOOKUP(一覧[[#This Row],[品番]],'202211価格改定一覧'!B:J,9,FALSE),"-")</f>
        <v>5500</v>
      </c>
      <c r="L1819" s="27" t="s">
        <v>109</v>
      </c>
      <c r="M1819" s="25">
        <v>9421001381010</v>
      </c>
    </row>
    <row r="1820" spans="2:13" s="20" customFormat="1" ht="21" customHeight="1">
      <c r="B1820" s="14"/>
      <c r="C1820" s="52">
        <v>7213</v>
      </c>
      <c r="D1820" s="28" t="s">
        <v>1347</v>
      </c>
      <c r="E1820" s="22" t="s">
        <v>1353</v>
      </c>
      <c r="F1820" s="22" t="s">
        <v>1364</v>
      </c>
      <c r="G1820" s="23">
        <v>250</v>
      </c>
      <c r="H1820" s="23" t="s">
        <v>593</v>
      </c>
      <c r="I1820" s="22" t="s">
        <v>1365</v>
      </c>
      <c r="J1820" s="94">
        <v>5000</v>
      </c>
      <c r="K1820" s="188">
        <f>IFERROR(VLOOKUP(一覧[[#This Row],[品番]],'202211価格改定一覧'!B:J,9,FALSE),"-")</f>
        <v>5500</v>
      </c>
      <c r="L1820" s="27" t="s">
        <v>109</v>
      </c>
      <c r="M1820" s="25">
        <v>9421001381027</v>
      </c>
    </row>
    <row r="1821" spans="2:13" s="20" customFormat="1" ht="21" customHeight="1">
      <c r="B1821" s="14" t="s">
        <v>226</v>
      </c>
      <c r="C1821" s="52">
        <v>7245</v>
      </c>
      <c r="D1821" s="28" t="s">
        <v>1347</v>
      </c>
      <c r="E1821" s="22" t="s">
        <v>1611</v>
      </c>
      <c r="F1821" s="22"/>
      <c r="G1821" s="23"/>
      <c r="H1821" s="23"/>
      <c r="I1821" s="22"/>
      <c r="J1821" s="31">
        <v>1000</v>
      </c>
      <c r="K1821" s="188" t="str">
        <f>IFERROR(VLOOKUP(一覧[[#This Row],[品番]],'202211価格改定一覧'!B:J,9,FALSE),"-")</f>
        <v>-</v>
      </c>
      <c r="L1821" s="27"/>
      <c r="M1821" s="25">
        <v>9421001388903</v>
      </c>
    </row>
    <row r="1822" spans="2:13" s="20" customFormat="1" ht="21" customHeight="1">
      <c r="B1822" s="14" t="s">
        <v>226</v>
      </c>
      <c r="C1822" s="52">
        <v>7247</v>
      </c>
      <c r="D1822" s="28" t="s">
        <v>1347</v>
      </c>
      <c r="E1822" s="22" t="s">
        <v>1612</v>
      </c>
      <c r="F1822" s="22"/>
      <c r="G1822" s="23"/>
      <c r="H1822" s="23"/>
      <c r="I1822" s="22"/>
      <c r="J1822" s="31">
        <v>1000</v>
      </c>
      <c r="K1822" s="188" t="str">
        <f>IFERROR(VLOOKUP(一覧[[#This Row],[品番]],'202211価格改定一覧'!B:J,9,FALSE),"-")</f>
        <v>-</v>
      </c>
      <c r="L1822" s="27"/>
      <c r="M1822" s="25">
        <v>9421001388910</v>
      </c>
    </row>
    <row r="1823" spans="2:13" s="20" customFormat="1" ht="21" customHeight="1">
      <c r="B1823" s="14" t="s">
        <v>1717</v>
      </c>
      <c r="C1823" s="52">
        <v>7270</v>
      </c>
      <c r="D1823" s="28" t="s">
        <v>1347</v>
      </c>
      <c r="E1823" s="22" t="s">
        <v>1366</v>
      </c>
      <c r="F1823" s="22" t="s">
        <v>1371</v>
      </c>
      <c r="G1823" s="23">
        <v>285</v>
      </c>
      <c r="H1823" s="23" t="s">
        <v>589</v>
      </c>
      <c r="I1823" s="22" t="s">
        <v>1372</v>
      </c>
      <c r="J1823" s="24">
        <v>5000</v>
      </c>
      <c r="K1823" s="188" t="str">
        <f>IFERROR(VLOOKUP(一覧[[#This Row],[品番]],'202211価格改定一覧'!B:J,9,FALSE),"-")</f>
        <v>-</v>
      </c>
      <c r="L1823" s="27" t="s">
        <v>109</v>
      </c>
      <c r="M1823" s="25">
        <v>9421001388811</v>
      </c>
    </row>
    <row r="1824" spans="2:13" s="20" customFormat="1" ht="21" customHeight="1">
      <c r="B1824" s="14"/>
      <c r="C1824" s="52">
        <v>7271</v>
      </c>
      <c r="D1824" s="28" t="s">
        <v>1347</v>
      </c>
      <c r="E1824" s="22" t="s">
        <v>1366</v>
      </c>
      <c r="F1824" s="22" t="s">
        <v>1371</v>
      </c>
      <c r="G1824" s="23">
        <v>285</v>
      </c>
      <c r="H1824" s="23" t="s">
        <v>589</v>
      </c>
      <c r="I1824" s="22" t="s">
        <v>1369</v>
      </c>
      <c r="J1824" s="24">
        <v>5000</v>
      </c>
      <c r="K1824" s="188" t="str">
        <f>IFERROR(VLOOKUP(一覧[[#This Row],[品番]],'202211価格改定一覧'!B:J,9,FALSE),"-")</f>
        <v>-</v>
      </c>
      <c r="L1824" s="27" t="s">
        <v>109</v>
      </c>
      <c r="M1824" s="25">
        <v>9421001388804</v>
      </c>
    </row>
    <row r="1825" spans="2:13" s="20" customFormat="1" ht="21" customHeight="1">
      <c r="B1825" s="14" t="s">
        <v>2142</v>
      </c>
      <c r="C1825" s="52">
        <v>7272</v>
      </c>
      <c r="D1825" s="28" t="s">
        <v>1347</v>
      </c>
      <c r="E1825" s="22" t="s">
        <v>1366</v>
      </c>
      <c r="F1825" s="22" t="s">
        <v>618</v>
      </c>
      <c r="G1825" s="23">
        <v>100</v>
      </c>
      <c r="H1825" s="23" t="s">
        <v>593</v>
      </c>
      <c r="I1825" s="22" t="s">
        <v>1368</v>
      </c>
      <c r="J1825" s="24">
        <v>4000</v>
      </c>
      <c r="K1825" s="188" t="str">
        <f>IFERROR(VLOOKUP(一覧[[#This Row],[品番]],'202211価格改定一覧'!B:J,9,FALSE),"-")</f>
        <v>-</v>
      </c>
      <c r="L1825" s="27" t="s">
        <v>109</v>
      </c>
      <c r="M1825" s="25">
        <v>9421001388835</v>
      </c>
    </row>
    <row r="1826" spans="2:13" s="20" customFormat="1" ht="21" customHeight="1">
      <c r="B1826" s="14"/>
      <c r="C1826" s="52">
        <v>7273</v>
      </c>
      <c r="D1826" s="28" t="s">
        <v>1347</v>
      </c>
      <c r="E1826" s="22" t="s">
        <v>1366</v>
      </c>
      <c r="F1826" s="22" t="s">
        <v>618</v>
      </c>
      <c r="G1826" s="23">
        <v>100</v>
      </c>
      <c r="H1826" s="23" t="s">
        <v>593</v>
      </c>
      <c r="I1826" s="22" t="s">
        <v>1369</v>
      </c>
      <c r="J1826" s="24">
        <v>4000</v>
      </c>
      <c r="K1826" s="188" t="str">
        <f>IFERROR(VLOOKUP(一覧[[#This Row],[品番]],'202211価格改定一覧'!B:J,9,FALSE),"-")</f>
        <v>-</v>
      </c>
      <c r="L1826" s="27" t="s">
        <v>109</v>
      </c>
      <c r="M1826" s="25">
        <v>9421001388828</v>
      </c>
    </row>
    <row r="1827" spans="2:13" s="20" customFormat="1" ht="21" customHeight="1">
      <c r="B1827" s="100"/>
      <c r="C1827" s="115">
        <v>7274</v>
      </c>
      <c r="D1827" s="116" t="s">
        <v>1347</v>
      </c>
      <c r="E1827" s="110" t="s">
        <v>1366</v>
      </c>
      <c r="F1827" s="110" t="s">
        <v>1367</v>
      </c>
      <c r="G1827" s="117" t="s">
        <v>110</v>
      </c>
      <c r="H1827" s="117" t="s">
        <v>589</v>
      </c>
      <c r="I1827" s="110" t="s">
        <v>1368</v>
      </c>
      <c r="J1827" s="118">
        <v>1600</v>
      </c>
      <c r="K1827" s="188" t="str">
        <f>IFERROR(VLOOKUP(一覧[[#This Row],[品番]],'202211価格改定一覧'!B:J,9,FALSE),"-")</f>
        <v>-</v>
      </c>
      <c r="L1827" s="119" t="s">
        <v>109</v>
      </c>
      <c r="M1827" s="120">
        <v>9421001388958</v>
      </c>
    </row>
    <row r="1828" spans="2:13" s="20" customFormat="1" ht="21" customHeight="1">
      <c r="B1828" s="14"/>
      <c r="C1828" s="52">
        <v>7275</v>
      </c>
      <c r="D1828" s="28" t="s">
        <v>1347</v>
      </c>
      <c r="E1828" s="22" t="s">
        <v>1366</v>
      </c>
      <c r="F1828" s="22" t="s">
        <v>1367</v>
      </c>
      <c r="G1828" s="23" t="s">
        <v>110</v>
      </c>
      <c r="H1828" s="23" t="s">
        <v>589</v>
      </c>
      <c r="I1828" s="22" t="s">
        <v>1369</v>
      </c>
      <c r="J1828" s="24">
        <v>1600</v>
      </c>
      <c r="K1828" s="188" t="str">
        <f>IFERROR(VLOOKUP(一覧[[#This Row],[品番]],'202211価格改定一覧'!B:J,9,FALSE),"-")</f>
        <v>-</v>
      </c>
      <c r="L1828" s="27" t="s">
        <v>109</v>
      </c>
      <c r="M1828" s="25">
        <v>9421001388941</v>
      </c>
    </row>
    <row r="1829" spans="2:13" s="20" customFormat="1" ht="21" customHeight="1">
      <c r="B1829" s="14" t="s">
        <v>2105</v>
      </c>
      <c r="C1829" s="52">
        <v>7276</v>
      </c>
      <c r="D1829" s="28" t="s">
        <v>1347</v>
      </c>
      <c r="E1829" s="22" t="s">
        <v>1366</v>
      </c>
      <c r="F1829" s="22" t="s">
        <v>1373</v>
      </c>
      <c r="G1829" s="23">
        <v>100</v>
      </c>
      <c r="H1829" s="23" t="s">
        <v>593</v>
      </c>
      <c r="I1829" s="22" t="s">
        <v>1368</v>
      </c>
      <c r="J1829" s="24">
        <v>2600</v>
      </c>
      <c r="K1829" s="188" t="str">
        <f>IFERROR(VLOOKUP(一覧[[#This Row],[品番]],'202211価格改定一覧'!B:J,9,FALSE),"-")</f>
        <v>-</v>
      </c>
      <c r="L1829" s="27" t="s">
        <v>109</v>
      </c>
      <c r="M1829" s="25">
        <v>9421001388859</v>
      </c>
    </row>
    <row r="1830" spans="2:13" s="20" customFormat="1" ht="21" customHeight="1">
      <c r="B1830" s="14"/>
      <c r="C1830" s="52">
        <v>7277</v>
      </c>
      <c r="D1830" s="28" t="s">
        <v>1347</v>
      </c>
      <c r="E1830" s="22" t="s">
        <v>1366</v>
      </c>
      <c r="F1830" s="22" t="s">
        <v>1373</v>
      </c>
      <c r="G1830" s="23">
        <v>100</v>
      </c>
      <c r="H1830" s="23" t="s">
        <v>593</v>
      </c>
      <c r="I1830" s="22" t="s">
        <v>1369</v>
      </c>
      <c r="J1830" s="24">
        <v>2600</v>
      </c>
      <c r="K1830" s="188" t="str">
        <f>IFERROR(VLOOKUP(一覧[[#This Row],[品番]],'202211価格改定一覧'!B:J,9,FALSE),"-")</f>
        <v>-</v>
      </c>
      <c r="L1830" s="27" t="s">
        <v>109</v>
      </c>
      <c r="M1830" s="25">
        <v>9421001388842</v>
      </c>
    </row>
    <row r="1831" spans="2:13" s="20" customFormat="1" ht="21" customHeight="1">
      <c r="B1831" s="14" t="s">
        <v>1718</v>
      </c>
      <c r="C1831" s="52">
        <v>7280</v>
      </c>
      <c r="D1831" s="28" t="s">
        <v>1347</v>
      </c>
      <c r="E1831" s="22" t="s">
        <v>1366</v>
      </c>
      <c r="F1831" s="22" t="s">
        <v>1374</v>
      </c>
      <c r="G1831" s="23">
        <v>25</v>
      </c>
      <c r="H1831" s="23" t="s">
        <v>593</v>
      </c>
      <c r="I1831" s="22" t="s">
        <v>1368</v>
      </c>
      <c r="J1831" s="24">
        <v>1200</v>
      </c>
      <c r="K1831" s="188" t="str">
        <f>IFERROR(VLOOKUP(一覧[[#This Row],[品番]],'202211価格改定一覧'!B:J,9,FALSE),"-")</f>
        <v>-</v>
      </c>
      <c r="L1831" s="27" t="s">
        <v>109</v>
      </c>
      <c r="M1831" s="25">
        <v>9421001388972</v>
      </c>
    </row>
    <row r="1832" spans="2:13" s="20" customFormat="1" ht="21" customHeight="1">
      <c r="B1832" s="14" t="s">
        <v>1716</v>
      </c>
      <c r="C1832" s="52">
        <v>7281</v>
      </c>
      <c r="D1832" s="28" t="s">
        <v>1347</v>
      </c>
      <c r="E1832" s="22" t="s">
        <v>1366</v>
      </c>
      <c r="F1832" s="22" t="s">
        <v>1374</v>
      </c>
      <c r="G1832" s="23">
        <v>25</v>
      </c>
      <c r="H1832" s="23" t="s">
        <v>593</v>
      </c>
      <c r="I1832" s="22" t="s">
        <v>1369</v>
      </c>
      <c r="J1832" s="24">
        <v>1200</v>
      </c>
      <c r="K1832" s="188" t="str">
        <f>IFERROR(VLOOKUP(一覧[[#This Row],[品番]],'202211価格改定一覧'!B:J,9,FALSE),"-")</f>
        <v>-</v>
      </c>
      <c r="L1832" s="27" t="s">
        <v>109</v>
      </c>
      <c r="M1832" s="25">
        <v>9421001388965</v>
      </c>
    </row>
    <row r="1833" spans="2:13" s="20" customFormat="1" ht="21" customHeight="1">
      <c r="B1833" s="14"/>
      <c r="C1833" s="52">
        <v>7282</v>
      </c>
      <c r="D1833" s="28" t="s">
        <v>1347</v>
      </c>
      <c r="E1833" s="22" t="s">
        <v>1366</v>
      </c>
      <c r="F1833" s="22" t="s">
        <v>1371</v>
      </c>
      <c r="G1833" s="23">
        <v>300</v>
      </c>
      <c r="H1833" s="23" t="s">
        <v>589</v>
      </c>
      <c r="I1833" s="22" t="s">
        <v>1370</v>
      </c>
      <c r="J1833" s="24">
        <v>5000</v>
      </c>
      <c r="K1833" s="188" t="str">
        <f>IFERROR(VLOOKUP(一覧[[#This Row],[品番]],'202211価格改定一覧'!B:J,9,FALSE),"-")</f>
        <v>-</v>
      </c>
      <c r="L1833" s="27" t="s">
        <v>109</v>
      </c>
      <c r="M1833" s="25">
        <v>9421001389290</v>
      </c>
    </row>
    <row r="1834" spans="2:13" s="20" customFormat="1" ht="21" customHeight="1">
      <c r="B1834" s="14"/>
      <c r="C1834" s="52">
        <v>7283</v>
      </c>
      <c r="D1834" s="28" t="s">
        <v>1347</v>
      </c>
      <c r="E1834" s="22" t="s">
        <v>1366</v>
      </c>
      <c r="F1834" s="22" t="s">
        <v>618</v>
      </c>
      <c r="G1834" s="23">
        <v>100</v>
      </c>
      <c r="H1834" s="23" t="s">
        <v>593</v>
      </c>
      <c r="I1834" s="22" t="s">
        <v>1370</v>
      </c>
      <c r="J1834" s="24">
        <v>4000</v>
      </c>
      <c r="K1834" s="188" t="str">
        <f>IFERROR(VLOOKUP(一覧[[#This Row],[品番]],'202211価格改定一覧'!B:J,9,FALSE),"-")</f>
        <v>-</v>
      </c>
      <c r="L1834" s="27" t="s">
        <v>109</v>
      </c>
      <c r="M1834" s="25">
        <v>9421001389313</v>
      </c>
    </row>
    <row r="1835" spans="2:13" s="20" customFormat="1" ht="21" customHeight="1">
      <c r="B1835" s="14"/>
      <c r="C1835" s="52">
        <v>7284</v>
      </c>
      <c r="D1835" s="28" t="s">
        <v>1347</v>
      </c>
      <c r="E1835" s="22" t="s">
        <v>1366</v>
      </c>
      <c r="F1835" s="22" t="s">
        <v>1367</v>
      </c>
      <c r="G1835" s="23" t="s">
        <v>110</v>
      </c>
      <c r="H1835" s="23" t="s">
        <v>589</v>
      </c>
      <c r="I1835" s="22" t="s">
        <v>1370</v>
      </c>
      <c r="J1835" s="24">
        <v>1600</v>
      </c>
      <c r="K1835" s="188" t="str">
        <f>IFERROR(VLOOKUP(一覧[[#This Row],[品番]],'202211価格改定一覧'!B:J,9,FALSE),"-")</f>
        <v>-</v>
      </c>
      <c r="L1835" s="27" t="s">
        <v>109</v>
      </c>
      <c r="M1835" s="25">
        <v>9421001389283</v>
      </c>
    </row>
    <row r="1836" spans="2:13" s="20" customFormat="1" ht="21" customHeight="1">
      <c r="B1836" s="14"/>
      <c r="C1836" s="52">
        <v>7285</v>
      </c>
      <c r="D1836" s="28" t="s">
        <v>1347</v>
      </c>
      <c r="E1836" s="22" t="s">
        <v>1366</v>
      </c>
      <c r="F1836" s="22" t="s">
        <v>1373</v>
      </c>
      <c r="G1836" s="23">
        <v>100</v>
      </c>
      <c r="H1836" s="23" t="s">
        <v>593</v>
      </c>
      <c r="I1836" s="22" t="s">
        <v>1370</v>
      </c>
      <c r="J1836" s="24">
        <v>2600</v>
      </c>
      <c r="K1836" s="188" t="str">
        <f>IFERROR(VLOOKUP(一覧[[#This Row],[品番]],'202211価格改定一覧'!B:J,9,FALSE),"-")</f>
        <v>-</v>
      </c>
      <c r="L1836" s="27" t="s">
        <v>109</v>
      </c>
      <c r="M1836" s="25">
        <v>9421001389320</v>
      </c>
    </row>
    <row r="1837" spans="2:13" s="20" customFormat="1" ht="21" customHeight="1">
      <c r="B1837" s="14" t="s">
        <v>2105</v>
      </c>
      <c r="C1837" s="52">
        <v>7286</v>
      </c>
      <c r="D1837" s="28" t="s">
        <v>1347</v>
      </c>
      <c r="E1837" s="22" t="s">
        <v>1366</v>
      </c>
      <c r="F1837" s="22" t="s">
        <v>1374</v>
      </c>
      <c r="G1837" s="23">
        <v>25</v>
      </c>
      <c r="H1837" s="23" t="s">
        <v>593</v>
      </c>
      <c r="I1837" s="22" t="s">
        <v>1370</v>
      </c>
      <c r="J1837" s="24">
        <v>1200</v>
      </c>
      <c r="K1837" s="188" t="str">
        <f>IFERROR(VLOOKUP(一覧[[#This Row],[品番]],'202211価格改定一覧'!B:J,9,FALSE),"-")</f>
        <v>-</v>
      </c>
      <c r="L1837" s="27" t="s">
        <v>109</v>
      </c>
      <c r="M1837" s="25">
        <v>9421001389344</v>
      </c>
    </row>
    <row r="1838" spans="2:13" s="20" customFormat="1" ht="21" customHeight="1">
      <c r="B1838" s="14"/>
      <c r="C1838" s="52">
        <v>7290</v>
      </c>
      <c r="D1838" s="28" t="s">
        <v>1347</v>
      </c>
      <c r="E1838" s="22" t="s">
        <v>1375</v>
      </c>
      <c r="F1838" s="22" t="s">
        <v>1371</v>
      </c>
      <c r="G1838" s="23">
        <v>285</v>
      </c>
      <c r="H1838" s="23" t="s">
        <v>589</v>
      </c>
      <c r="I1838" s="22" t="s">
        <v>1376</v>
      </c>
      <c r="J1838" s="24">
        <v>5000</v>
      </c>
      <c r="K1838" s="188" t="str">
        <f>IFERROR(VLOOKUP(一覧[[#This Row],[品番]],'202211価格改定一覧'!B:J,9,FALSE),"-")</f>
        <v>-</v>
      </c>
      <c r="L1838" s="27" t="s">
        <v>109</v>
      </c>
      <c r="M1838" s="25">
        <v>9421001389108</v>
      </c>
    </row>
    <row r="1839" spans="2:13" s="20" customFormat="1" ht="21" customHeight="1">
      <c r="B1839" s="14"/>
      <c r="C1839" s="52">
        <v>7291</v>
      </c>
      <c r="D1839" s="28" t="s">
        <v>1347</v>
      </c>
      <c r="E1839" s="22" t="s">
        <v>1375</v>
      </c>
      <c r="F1839" s="22" t="s">
        <v>1371</v>
      </c>
      <c r="G1839" s="23">
        <v>285</v>
      </c>
      <c r="H1839" s="23" t="s">
        <v>589</v>
      </c>
      <c r="I1839" s="22" t="s">
        <v>1377</v>
      </c>
      <c r="J1839" s="24">
        <v>5000</v>
      </c>
      <c r="K1839" s="188" t="str">
        <f>IFERROR(VLOOKUP(一覧[[#This Row],[品番]],'202211価格改定一覧'!B:J,9,FALSE),"-")</f>
        <v>-</v>
      </c>
      <c r="L1839" s="27" t="s">
        <v>109</v>
      </c>
      <c r="M1839" s="25">
        <v>9421001389115</v>
      </c>
    </row>
    <row r="1840" spans="2:13" s="20" customFormat="1" ht="21" customHeight="1">
      <c r="B1840" s="14" t="s">
        <v>2181</v>
      </c>
      <c r="C1840" s="52">
        <v>7292</v>
      </c>
      <c r="D1840" s="28" t="s">
        <v>1347</v>
      </c>
      <c r="E1840" s="22" t="s">
        <v>1375</v>
      </c>
      <c r="F1840" s="22" t="s">
        <v>618</v>
      </c>
      <c r="G1840" s="23">
        <v>100</v>
      </c>
      <c r="H1840" s="23" t="s">
        <v>593</v>
      </c>
      <c r="I1840" s="22" t="s">
        <v>1376</v>
      </c>
      <c r="J1840" s="24">
        <v>4000</v>
      </c>
      <c r="K1840" s="188" t="str">
        <f>IFERROR(VLOOKUP(一覧[[#This Row],[品番]],'202211価格改定一覧'!B:J,9,FALSE),"-")</f>
        <v>-</v>
      </c>
      <c r="L1840" s="27" t="s">
        <v>109</v>
      </c>
      <c r="M1840" s="25">
        <v>9421001389047</v>
      </c>
    </row>
    <row r="1841" spans="2:13" s="20" customFormat="1" ht="21" customHeight="1">
      <c r="B1841" s="14"/>
      <c r="C1841" s="52">
        <v>7293</v>
      </c>
      <c r="D1841" s="28" t="s">
        <v>1347</v>
      </c>
      <c r="E1841" s="22" t="s">
        <v>1375</v>
      </c>
      <c r="F1841" s="22" t="s">
        <v>618</v>
      </c>
      <c r="G1841" s="23">
        <v>100</v>
      </c>
      <c r="H1841" s="23" t="s">
        <v>593</v>
      </c>
      <c r="I1841" s="22" t="s">
        <v>1377</v>
      </c>
      <c r="J1841" s="24">
        <v>4000</v>
      </c>
      <c r="K1841" s="188" t="str">
        <f>IFERROR(VLOOKUP(一覧[[#This Row],[品番]],'202211価格改定一覧'!B:J,9,FALSE),"-")</f>
        <v>-</v>
      </c>
      <c r="L1841" s="27" t="s">
        <v>109</v>
      </c>
      <c r="M1841" s="25">
        <v>9421001389054</v>
      </c>
    </row>
    <row r="1842" spans="2:13" s="20" customFormat="1" ht="21" customHeight="1">
      <c r="B1842" s="14" t="s">
        <v>226</v>
      </c>
      <c r="C1842" s="52">
        <v>7294</v>
      </c>
      <c r="D1842" s="28" t="s">
        <v>1347</v>
      </c>
      <c r="E1842" s="22" t="s">
        <v>111</v>
      </c>
      <c r="F1842" s="22"/>
      <c r="G1842" s="23"/>
      <c r="H1842" s="23"/>
      <c r="I1842" s="22"/>
      <c r="J1842" s="31">
        <v>1600</v>
      </c>
      <c r="K1842" s="188" t="str">
        <f>IFERROR(VLOOKUP(一覧[[#This Row],[品番]],'202211価格改定一覧'!B:J,9,FALSE),"-")</f>
        <v>-</v>
      </c>
      <c r="L1842" s="27"/>
      <c r="M1842" s="25">
        <v>9421001389009</v>
      </c>
    </row>
    <row r="1843" spans="2:13" s="20" customFormat="1" ht="21" customHeight="1">
      <c r="B1843" s="14" t="s">
        <v>226</v>
      </c>
      <c r="C1843" s="52">
        <v>7294</v>
      </c>
      <c r="D1843" s="28" t="s">
        <v>1347</v>
      </c>
      <c r="E1843" s="22" t="s">
        <v>111</v>
      </c>
      <c r="F1843" s="22"/>
      <c r="G1843" s="23"/>
      <c r="H1843" s="23"/>
      <c r="I1843" s="22"/>
      <c r="J1843" s="31">
        <v>1600</v>
      </c>
      <c r="K1843" s="188" t="str">
        <f>IFERROR(VLOOKUP(一覧[[#This Row],[品番]],'202211価格改定一覧'!B:J,9,FALSE),"-")</f>
        <v>-</v>
      </c>
      <c r="L1843" s="27"/>
      <c r="M1843" s="25">
        <v>9421001389009</v>
      </c>
    </row>
    <row r="1844" spans="2:13" s="20" customFormat="1" ht="21" customHeight="1">
      <c r="B1844" s="14" t="s">
        <v>2181</v>
      </c>
      <c r="C1844" s="52">
        <v>7295</v>
      </c>
      <c r="D1844" s="28" t="s">
        <v>1347</v>
      </c>
      <c r="E1844" s="22" t="s">
        <v>112</v>
      </c>
      <c r="F1844" s="16"/>
      <c r="G1844" s="17"/>
      <c r="H1844" s="17"/>
      <c r="I1844" s="16"/>
      <c r="J1844" s="1">
        <v>1600</v>
      </c>
      <c r="K1844" s="188" t="str">
        <f>IFERROR(VLOOKUP(一覧[[#This Row],[品番]],'202211価格改定一覧'!B:J,9,FALSE),"-")</f>
        <v>-</v>
      </c>
      <c r="L1844" s="19"/>
      <c r="M1844" s="2">
        <v>9421001389016</v>
      </c>
    </row>
    <row r="1845" spans="2:13" s="20" customFormat="1" ht="21" customHeight="1">
      <c r="B1845" s="14" t="s">
        <v>2181</v>
      </c>
      <c r="C1845" s="52">
        <v>7296</v>
      </c>
      <c r="D1845" s="28" t="s">
        <v>1347</v>
      </c>
      <c r="E1845" s="22" t="s">
        <v>1375</v>
      </c>
      <c r="F1845" s="16" t="s">
        <v>1373</v>
      </c>
      <c r="G1845" s="17">
        <v>100</v>
      </c>
      <c r="H1845" s="17" t="s">
        <v>593</v>
      </c>
      <c r="I1845" s="16" t="s">
        <v>1376</v>
      </c>
      <c r="J1845" s="18">
        <v>2600</v>
      </c>
      <c r="K1845" s="188" t="str">
        <f>IFERROR(VLOOKUP(一覧[[#This Row],[品番]],'202211価格改定一覧'!B:J,9,FALSE),"-")</f>
        <v>-</v>
      </c>
      <c r="L1845" s="19" t="s">
        <v>109</v>
      </c>
      <c r="M1845" s="2">
        <v>9421001389061</v>
      </c>
    </row>
    <row r="1846" spans="2:13" s="20" customFormat="1" ht="21" customHeight="1">
      <c r="B1846" s="14"/>
      <c r="C1846" s="52">
        <v>7297</v>
      </c>
      <c r="D1846" s="28" t="s">
        <v>1347</v>
      </c>
      <c r="E1846" s="22" t="s">
        <v>1375</v>
      </c>
      <c r="F1846" s="16" t="s">
        <v>1373</v>
      </c>
      <c r="G1846" s="17">
        <v>100</v>
      </c>
      <c r="H1846" s="17" t="s">
        <v>593</v>
      </c>
      <c r="I1846" s="16" t="s">
        <v>1377</v>
      </c>
      <c r="J1846" s="18">
        <v>2600</v>
      </c>
      <c r="K1846" s="188" t="str">
        <f>IFERROR(VLOOKUP(一覧[[#This Row],[品番]],'202211価格改定一覧'!B:J,9,FALSE),"-")</f>
        <v>-</v>
      </c>
      <c r="L1846" s="19" t="s">
        <v>109</v>
      </c>
      <c r="M1846" s="2">
        <v>9421001389078</v>
      </c>
    </row>
    <row r="1847" spans="2:13" s="20" customFormat="1" ht="21" customHeight="1">
      <c r="B1847" s="14" t="s">
        <v>2181</v>
      </c>
      <c r="C1847" s="52">
        <v>7298</v>
      </c>
      <c r="D1847" s="28" t="s">
        <v>1347</v>
      </c>
      <c r="E1847" s="22" t="s">
        <v>113</v>
      </c>
      <c r="F1847" s="16"/>
      <c r="G1847" s="17"/>
      <c r="H1847" s="17"/>
      <c r="I1847" s="16"/>
      <c r="J1847" s="1">
        <v>1200</v>
      </c>
      <c r="K1847" s="188" t="str">
        <f>IFERROR(VLOOKUP(一覧[[#This Row],[品番]],'202211価格改定一覧'!B:J,9,FALSE),"-")</f>
        <v>-</v>
      </c>
      <c r="L1847" s="19"/>
      <c r="M1847" s="2">
        <v>9421001389207</v>
      </c>
    </row>
    <row r="1848" spans="2:13" s="20" customFormat="1" ht="21" customHeight="1">
      <c r="B1848" s="14" t="s">
        <v>2181</v>
      </c>
      <c r="C1848" s="52">
        <v>7299</v>
      </c>
      <c r="D1848" s="28" t="s">
        <v>1347</v>
      </c>
      <c r="E1848" s="22" t="s">
        <v>114</v>
      </c>
      <c r="F1848" s="16"/>
      <c r="G1848" s="17"/>
      <c r="H1848" s="17"/>
      <c r="I1848" s="16"/>
      <c r="J1848" s="1">
        <v>1200</v>
      </c>
      <c r="K1848" s="188" t="str">
        <f>IFERROR(VLOOKUP(一覧[[#This Row],[品番]],'202211価格改定一覧'!B:J,9,FALSE),"-")</f>
        <v>-</v>
      </c>
      <c r="L1848" s="19"/>
      <c r="M1848" s="2">
        <v>9421001389191</v>
      </c>
    </row>
    <row r="1849" spans="2:13" s="20" customFormat="1" ht="21" customHeight="1">
      <c r="B1849" s="14"/>
      <c r="C1849" s="52">
        <v>7301</v>
      </c>
      <c r="D1849" s="28" t="s">
        <v>1347</v>
      </c>
      <c r="E1849" s="22" t="s">
        <v>1348</v>
      </c>
      <c r="F1849" s="16" t="s">
        <v>1349</v>
      </c>
      <c r="G1849" s="17">
        <v>25</v>
      </c>
      <c r="H1849" s="17" t="s">
        <v>593</v>
      </c>
      <c r="I1849" s="16" t="s">
        <v>1350</v>
      </c>
      <c r="J1849" s="18">
        <v>1200</v>
      </c>
      <c r="K1849" s="188" t="str">
        <f>IFERROR(VLOOKUP(一覧[[#This Row],[品番]],'202211価格改定一覧'!B:J,9,FALSE),"-")</f>
        <v>-</v>
      </c>
      <c r="L1849" s="19" t="s">
        <v>109</v>
      </c>
      <c r="M1849" s="2">
        <v>4994228029973</v>
      </c>
    </row>
    <row r="1850" spans="2:13" s="20" customFormat="1" ht="21" customHeight="1">
      <c r="B1850" s="14"/>
      <c r="C1850" s="52">
        <v>7302</v>
      </c>
      <c r="D1850" s="28" t="s">
        <v>1347</v>
      </c>
      <c r="E1850" s="22" t="s">
        <v>2182</v>
      </c>
      <c r="F1850" s="16" t="s">
        <v>2183</v>
      </c>
      <c r="G1850" s="17">
        <v>25</v>
      </c>
      <c r="H1850" s="17" t="s">
        <v>2184</v>
      </c>
      <c r="I1850" s="16" t="s">
        <v>2185</v>
      </c>
      <c r="J1850" s="1">
        <v>1200</v>
      </c>
      <c r="K1850" s="188" t="str">
        <f>IFERROR(VLOOKUP(一覧[[#This Row],[品番]],'202211価格改定一覧'!B:J,9,FALSE),"-")</f>
        <v>-</v>
      </c>
      <c r="L1850" s="19" t="s">
        <v>109</v>
      </c>
      <c r="M1850" s="2">
        <v>4994228029966</v>
      </c>
    </row>
    <row r="1851" spans="2:13" s="20" customFormat="1" ht="21" customHeight="1">
      <c r="B1851" s="14" t="s">
        <v>2253</v>
      </c>
      <c r="C1851" s="52">
        <v>7304</v>
      </c>
      <c r="D1851" s="28" t="s">
        <v>1347</v>
      </c>
      <c r="E1851" s="22" t="s">
        <v>1348</v>
      </c>
      <c r="F1851" s="16" t="s">
        <v>172</v>
      </c>
      <c r="G1851" s="17">
        <v>300</v>
      </c>
      <c r="H1851" s="17" t="s">
        <v>593</v>
      </c>
      <c r="I1851" s="16" t="s">
        <v>1350</v>
      </c>
      <c r="J1851" s="18">
        <v>2600</v>
      </c>
      <c r="K1851" s="188" t="str">
        <f>IFERROR(VLOOKUP(一覧[[#This Row],[品番]],'202211価格改定一覧'!B:J,9,FALSE),"-")</f>
        <v>-</v>
      </c>
      <c r="L1851" s="19" t="s">
        <v>109</v>
      </c>
      <c r="M1851" s="2">
        <v>9421001389894</v>
      </c>
    </row>
    <row r="1852" spans="2:13" s="20" customFormat="1" ht="21" customHeight="1">
      <c r="B1852" s="14"/>
      <c r="C1852" s="52">
        <v>7305</v>
      </c>
      <c r="D1852" s="28" t="s">
        <v>1347</v>
      </c>
      <c r="E1852" s="22" t="s">
        <v>1348</v>
      </c>
      <c r="F1852" s="16" t="s">
        <v>172</v>
      </c>
      <c r="G1852" s="17">
        <v>300</v>
      </c>
      <c r="H1852" s="17" t="s">
        <v>593</v>
      </c>
      <c r="I1852" s="16" t="s">
        <v>1351</v>
      </c>
      <c r="J1852" s="18">
        <v>2600</v>
      </c>
      <c r="K1852" s="188" t="str">
        <f>IFERROR(VLOOKUP(一覧[[#This Row],[品番]],'202211価格改定一覧'!B:J,9,FALSE),"-")</f>
        <v>-</v>
      </c>
      <c r="L1852" s="19" t="s">
        <v>109</v>
      </c>
      <c r="M1852" s="2">
        <v>9421001389900</v>
      </c>
    </row>
    <row r="1853" spans="2:13" s="20" customFormat="1" ht="21" customHeight="1">
      <c r="B1853" s="14"/>
      <c r="C1853" s="52">
        <v>7307</v>
      </c>
      <c r="D1853" s="28" t="s">
        <v>1347</v>
      </c>
      <c r="E1853" s="22" t="s">
        <v>1348</v>
      </c>
      <c r="F1853" s="16" t="s">
        <v>1352</v>
      </c>
      <c r="G1853" s="17">
        <v>300</v>
      </c>
      <c r="H1853" s="17" t="s">
        <v>593</v>
      </c>
      <c r="I1853" s="16" t="s">
        <v>1350</v>
      </c>
      <c r="J1853" s="18">
        <v>2400</v>
      </c>
      <c r="K1853" s="188" t="str">
        <f>IFERROR(VLOOKUP(一覧[[#This Row],[品番]],'202211価格改定一覧'!B:J,9,FALSE),"-")</f>
        <v>-</v>
      </c>
      <c r="L1853" s="19" t="s">
        <v>109</v>
      </c>
      <c r="M1853" s="2">
        <v>9421001389917</v>
      </c>
    </row>
    <row r="1854" spans="2:13" s="20" customFormat="1" ht="21" customHeight="1">
      <c r="B1854" s="14"/>
      <c r="C1854" s="52">
        <v>7308</v>
      </c>
      <c r="D1854" s="28" t="s">
        <v>1347</v>
      </c>
      <c r="E1854" s="22" t="s">
        <v>1348</v>
      </c>
      <c r="F1854" s="16" t="s">
        <v>1352</v>
      </c>
      <c r="G1854" s="17">
        <v>300</v>
      </c>
      <c r="H1854" s="17" t="s">
        <v>593</v>
      </c>
      <c r="I1854" s="16" t="s">
        <v>1351</v>
      </c>
      <c r="J1854" s="18">
        <v>2400</v>
      </c>
      <c r="K1854" s="188" t="str">
        <f>IFERROR(VLOOKUP(一覧[[#This Row],[品番]],'202211価格改定一覧'!B:J,9,FALSE),"-")</f>
        <v>-</v>
      </c>
      <c r="L1854" s="19" t="s">
        <v>109</v>
      </c>
      <c r="M1854" s="2">
        <v>9421001389924</v>
      </c>
    </row>
    <row r="1855" spans="2:13" s="20" customFormat="1" ht="21" customHeight="1">
      <c r="B1855" s="14"/>
      <c r="C1855" s="52">
        <v>7311</v>
      </c>
      <c r="D1855" s="28" t="s">
        <v>1347</v>
      </c>
      <c r="E1855" s="22" t="s">
        <v>2010</v>
      </c>
      <c r="F1855" s="16" t="s">
        <v>618</v>
      </c>
      <c r="G1855" s="17">
        <v>50</v>
      </c>
      <c r="H1855" s="17" t="s">
        <v>593</v>
      </c>
      <c r="I1855" s="16" t="s">
        <v>2011</v>
      </c>
      <c r="J1855" s="18">
        <v>2500</v>
      </c>
      <c r="K1855" s="188" t="str">
        <f>IFERROR(VLOOKUP(一覧[[#This Row],[品番]],'202211価格改定一覧'!B:J,9,FALSE),"-")</f>
        <v>-</v>
      </c>
      <c r="L1855" s="19" t="s">
        <v>109</v>
      </c>
      <c r="M1855" s="2">
        <v>9421001385735</v>
      </c>
    </row>
    <row r="1856" spans="2:13" s="20" customFormat="1" ht="21" customHeight="1">
      <c r="B1856" s="14"/>
      <c r="C1856" s="52">
        <v>7312</v>
      </c>
      <c r="D1856" s="28" t="s">
        <v>1347</v>
      </c>
      <c r="E1856" s="22" t="s">
        <v>2010</v>
      </c>
      <c r="F1856" s="16" t="s">
        <v>618</v>
      </c>
      <c r="G1856" s="17">
        <v>50</v>
      </c>
      <c r="H1856" s="17" t="s">
        <v>593</v>
      </c>
      <c r="I1856" s="16" t="s">
        <v>2012</v>
      </c>
      <c r="J1856" s="18">
        <v>2500</v>
      </c>
      <c r="K1856" s="188" t="str">
        <f>IFERROR(VLOOKUP(一覧[[#This Row],[品番]],'202211価格改定一覧'!B:J,9,FALSE),"-")</f>
        <v>-</v>
      </c>
      <c r="L1856" s="19" t="s">
        <v>109</v>
      </c>
      <c r="M1856" s="2">
        <v>9421001385742</v>
      </c>
    </row>
    <row r="1857" spans="2:13" s="20" customFormat="1" ht="21" customHeight="1">
      <c r="B1857" s="14"/>
      <c r="C1857" s="52">
        <v>7313</v>
      </c>
      <c r="D1857" s="28" t="s">
        <v>1347</v>
      </c>
      <c r="E1857" s="22" t="s">
        <v>2010</v>
      </c>
      <c r="F1857" s="16" t="s">
        <v>618</v>
      </c>
      <c r="G1857" s="17">
        <v>50</v>
      </c>
      <c r="H1857" s="17" t="s">
        <v>593</v>
      </c>
      <c r="I1857" s="16" t="s">
        <v>2013</v>
      </c>
      <c r="J1857" s="18">
        <v>2500</v>
      </c>
      <c r="K1857" s="188" t="str">
        <f>IFERROR(VLOOKUP(一覧[[#This Row],[品番]],'202211価格改定一覧'!B:J,9,FALSE),"-")</f>
        <v>-</v>
      </c>
      <c r="L1857" s="19" t="s">
        <v>109</v>
      </c>
      <c r="M1857" s="2">
        <v>9421001385759</v>
      </c>
    </row>
    <row r="1858" spans="2:13" s="20" customFormat="1" ht="21" customHeight="1">
      <c r="B1858" s="14"/>
      <c r="C1858" s="52">
        <v>7317</v>
      </c>
      <c r="D1858" s="28" t="s">
        <v>1347</v>
      </c>
      <c r="E1858" s="22" t="s">
        <v>2421</v>
      </c>
      <c r="F1858" s="16" t="s">
        <v>2014</v>
      </c>
      <c r="G1858" s="17" t="s">
        <v>2015</v>
      </c>
      <c r="H1858" s="17" t="s">
        <v>2016</v>
      </c>
      <c r="I1858" s="16" t="s">
        <v>2011</v>
      </c>
      <c r="J1858" s="93">
        <v>1800</v>
      </c>
      <c r="K1858" s="188" t="str">
        <f>IFERROR(VLOOKUP(一覧[[#This Row],[品番]],'202211価格改定一覧'!B:J,9,FALSE),"-")</f>
        <v>-</v>
      </c>
      <c r="L1858" s="19" t="s">
        <v>109</v>
      </c>
      <c r="M1858" s="2">
        <v>9421001385674</v>
      </c>
    </row>
    <row r="1859" spans="2:13" s="20" customFormat="1" ht="21" customHeight="1">
      <c r="B1859" s="14"/>
      <c r="C1859" s="52">
        <v>7318</v>
      </c>
      <c r="D1859" s="28" t="s">
        <v>1347</v>
      </c>
      <c r="E1859" s="22" t="s">
        <v>2422</v>
      </c>
      <c r="F1859" s="16" t="s">
        <v>2014</v>
      </c>
      <c r="G1859" s="17" t="s">
        <v>2015</v>
      </c>
      <c r="H1859" s="17" t="s">
        <v>2423</v>
      </c>
      <c r="I1859" s="16" t="s">
        <v>2012</v>
      </c>
      <c r="J1859" s="93">
        <v>1800</v>
      </c>
      <c r="K1859" s="188" t="str">
        <f>IFERROR(VLOOKUP(一覧[[#This Row],[品番]],'202211価格改定一覧'!B:J,9,FALSE),"-")</f>
        <v>-</v>
      </c>
      <c r="L1859" s="19" t="s">
        <v>109</v>
      </c>
      <c r="M1859" s="2">
        <v>9421001385681</v>
      </c>
    </row>
    <row r="1860" spans="2:13" s="20" customFormat="1" ht="21" customHeight="1">
      <c r="B1860" s="14"/>
      <c r="C1860" s="52">
        <v>7319</v>
      </c>
      <c r="D1860" s="28" t="s">
        <v>1347</v>
      </c>
      <c r="E1860" s="22" t="s">
        <v>2421</v>
      </c>
      <c r="F1860" s="16" t="s">
        <v>2014</v>
      </c>
      <c r="G1860" s="17" t="s">
        <v>2015</v>
      </c>
      <c r="H1860" s="17" t="s">
        <v>2424</v>
      </c>
      <c r="I1860" s="16" t="s">
        <v>2013</v>
      </c>
      <c r="J1860" s="93">
        <v>1800</v>
      </c>
      <c r="K1860" s="188" t="str">
        <f>IFERROR(VLOOKUP(一覧[[#This Row],[品番]],'202211価格改定一覧'!B:J,9,FALSE),"-")</f>
        <v>-</v>
      </c>
      <c r="L1860" s="19" t="s">
        <v>109</v>
      </c>
      <c r="M1860" s="2">
        <v>9421001385698</v>
      </c>
    </row>
    <row r="1861" spans="2:13" s="20" customFormat="1" ht="21" customHeight="1">
      <c r="B1861" s="14"/>
      <c r="C1861" s="52">
        <v>7400</v>
      </c>
      <c r="D1861" s="28" t="s">
        <v>1487</v>
      </c>
      <c r="E1861" s="22" t="s">
        <v>1488</v>
      </c>
      <c r="F1861" s="16" t="s">
        <v>2606</v>
      </c>
      <c r="G1861" s="17"/>
      <c r="H1861" s="17"/>
      <c r="I1861" s="16" t="s">
        <v>1489</v>
      </c>
      <c r="J1861" s="18">
        <v>1200</v>
      </c>
      <c r="K1861" s="188">
        <f>IFERROR(VLOOKUP(一覧[[#This Row],[品番]],'202211価格改定一覧'!B:J,9,FALSE),"-")</f>
        <v>1400</v>
      </c>
      <c r="L1861" s="19" t="s">
        <v>109</v>
      </c>
      <c r="M1861" s="2">
        <v>9420020110823</v>
      </c>
    </row>
    <row r="1862" spans="2:13" s="20" customFormat="1" ht="21" customHeight="1">
      <c r="B1862" s="14"/>
      <c r="C1862" s="52">
        <v>7401</v>
      </c>
      <c r="D1862" s="28" t="s">
        <v>1487</v>
      </c>
      <c r="E1862" s="22" t="s">
        <v>1488</v>
      </c>
      <c r="F1862" s="16" t="s">
        <v>2607</v>
      </c>
      <c r="G1862" s="17"/>
      <c r="H1862" s="17"/>
      <c r="I1862" s="16" t="s">
        <v>1490</v>
      </c>
      <c r="J1862" s="18">
        <v>1800</v>
      </c>
      <c r="K1862" s="188">
        <f>IFERROR(VLOOKUP(一覧[[#This Row],[品番]],'202211価格改定一覧'!B:J,9,FALSE),"-")</f>
        <v>2000</v>
      </c>
      <c r="L1862" s="19" t="s">
        <v>109</v>
      </c>
      <c r="M1862" s="2">
        <v>9420020110830</v>
      </c>
    </row>
    <row r="1863" spans="2:13" s="20" customFormat="1" ht="21" customHeight="1">
      <c r="B1863" s="14"/>
      <c r="C1863" s="52">
        <v>7405</v>
      </c>
      <c r="D1863" s="28" t="s">
        <v>1378</v>
      </c>
      <c r="E1863" s="22" t="s">
        <v>1399</v>
      </c>
      <c r="F1863" s="16" t="s">
        <v>1400</v>
      </c>
      <c r="G1863" s="17"/>
      <c r="H1863" s="17"/>
      <c r="I1863" s="16" t="s">
        <v>1401</v>
      </c>
      <c r="J1863" s="18">
        <v>2900</v>
      </c>
      <c r="K1863" s="188" t="str">
        <f>IFERROR(VLOOKUP(一覧[[#This Row],[品番]],'202211価格改定一覧'!B:J,9,FALSE),"-")</f>
        <v>-</v>
      </c>
      <c r="L1863" s="19" t="s">
        <v>108</v>
      </c>
      <c r="M1863" s="2" t="s">
        <v>1402</v>
      </c>
    </row>
    <row r="1864" spans="2:13" s="20" customFormat="1" ht="21" customHeight="1">
      <c r="B1864" s="14"/>
      <c r="C1864" s="52">
        <v>7406</v>
      </c>
      <c r="D1864" s="28" t="s">
        <v>1378</v>
      </c>
      <c r="E1864" s="22" t="s">
        <v>1399</v>
      </c>
      <c r="F1864" s="16" t="s">
        <v>1400</v>
      </c>
      <c r="G1864" s="17"/>
      <c r="H1864" s="17"/>
      <c r="I1864" s="16" t="s">
        <v>1403</v>
      </c>
      <c r="J1864" s="18">
        <v>2900</v>
      </c>
      <c r="K1864" s="188" t="str">
        <f>IFERROR(VLOOKUP(一覧[[#This Row],[品番]],'202211価格改定一覧'!B:J,9,FALSE),"-")</f>
        <v>-</v>
      </c>
      <c r="L1864" s="19" t="s">
        <v>108</v>
      </c>
      <c r="M1864" s="2" t="s">
        <v>1402</v>
      </c>
    </row>
    <row r="1865" spans="2:13" s="20" customFormat="1" ht="21" customHeight="1">
      <c r="B1865" s="14"/>
      <c r="C1865" s="52">
        <v>7407</v>
      </c>
      <c r="D1865" s="28" t="s">
        <v>1378</v>
      </c>
      <c r="E1865" s="22" t="s">
        <v>1399</v>
      </c>
      <c r="F1865" s="16" t="s">
        <v>1400</v>
      </c>
      <c r="G1865" s="17"/>
      <c r="H1865" s="17"/>
      <c r="I1865" s="16" t="s">
        <v>1404</v>
      </c>
      <c r="J1865" s="18">
        <v>2900</v>
      </c>
      <c r="K1865" s="188" t="str">
        <f>IFERROR(VLOOKUP(一覧[[#This Row],[品番]],'202211価格改定一覧'!B:J,9,FALSE),"-")</f>
        <v>-</v>
      </c>
      <c r="L1865" s="19" t="s">
        <v>108</v>
      </c>
      <c r="M1865" s="2" t="s">
        <v>1402</v>
      </c>
    </row>
    <row r="1866" spans="2:13" s="20" customFormat="1" ht="21" customHeight="1">
      <c r="B1866" s="14"/>
      <c r="C1866" s="52">
        <v>7408</v>
      </c>
      <c r="D1866" s="28" t="s">
        <v>1378</v>
      </c>
      <c r="E1866" s="22" t="s">
        <v>1405</v>
      </c>
      <c r="F1866" s="16" t="s">
        <v>1400</v>
      </c>
      <c r="G1866" s="17"/>
      <c r="H1866" s="17"/>
      <c r="I1866" s="16" t="s">
        <v>1406</v>
      </c>
      <c r="J1866" s="18">
        <v>2900</v>
      </c>
      <c r="K1866" s="188" t="str">
        <f>IFERROR(VLOOKUP(一覧[[#This Row],[品番]],'202211価格改定一覧'!B:J,9,FALSE),"-")</f>
        <v>-</v>
      </c>
      <c r="L1866" s="19" t="s">
        <v>108</v>
      </c>
      <c r="M1866" s="2" t="s">
        <v>1407</v>
      </c>
    </row>
    <row r="1867" spans="2:13" s="20" customFormat="1" ht="21" customHeight="1">
      <c r="B1867" s="14"/>
      <c r="C1867" s="52">
        <v>7409</v>
      </c>
      <c r="D1867" s="28" t="s">
        <v>1378</v>
      </c>
      <c r="E1867" s="22" t="s">
        <v>1399</v>
      </c>
      <c r="F1867" s="16" t="s">
        <v>1400</v>
      </c>
      <c r="G1867" s="17"/>
      <c r="H1867" s="17"/>
      <c r="I1867" s="16" t="s">
        <v>1408</v>
      </c>
      <c r="J1867" s="18">
        <v>2900</v>
      </c>
      <c r="K1867" s="188" t="str">
        <f>IFERROR(VLOOKUP(一覧[[#This Row],[品番]],'202211価格改定一覧'!B:J,9,FALSE),"-")</f>
        <v>-</v>
      </c>
      <c r="L1867" s="19" t="s">
        <v>108</v>
      </c>
      <c r="M1867" s="2" t="s">
        <v>1407</v>
      </c>
    </row>
    <row r="1868" spans="2:13" s="20" customFormat="1" ht="21" customHeight="1">
      <c r="B1868" s="14"/>
      <c r="C1868" s="52">
        <v>7410</v>
      </c>
      <c r="D1868" s="28" t="s">
        <v>1378</v>
      </c>
      <c r="E1868" s="22" t="s">
        <v>1399</v>
      </c>
      <c r="F1868" s="16" t="s">
        <v>1400</v>
      </c>
      <c r="G1868" s="17"/>
      <c r="H1868" s="17"/>
      <c r="I1868" s="16" t="s">
        <v>1409</v>
      </c>
      <c r="J1868" s="18">
        <v>2900</v>
      </c>
      <c r="K1868" s="188" t="str">
        <f>IFERROR(VLOOKUP(一覧[[#This Row],[品番]],'202211価格改定一覧'!B:J,9,FALSE),"-")</f>
        <v>-</v>
      </c>
      <c r="L1868" s="19" t="s">
        <v>108</v>
      </c>
      <c r="M1868" s="2" t="s">
        <v>1402</v>
      </c>
    </row>
    <row r="1869" spans="2:13" s="20" customFormat="1" ht="21" customHeight="1">
      <c r="B1869" s="14"/>
      <c r="C1869" s="52">
        <v>7411</v>
      </c>
      <c r="D1869" s="28" t="s">
        <v>1378</v>
      </c>
      <c r="E1869" s="22" t="s">
        <v>1405</v>
      </c>
      <c r="F1869" s="16" t="s">
        <v>1400</v>
      </c>
      <c r="G1869" s="17"/>
      <c r="H1869" s="17"/>
      <c r="I1869" s="16" t="s">
        <v>1410</v>
      </c>
      <c r="J1869" s="18">
        <v>2900</v>
      </c>
      <c r="K1869" s="188" t="str">
        <f>IFERROR(VLOOKUP(一覧[[#This Row],[品番]],'202211価格改定一覧'!B:J,9,FALSE),"-")</f>
        <v>-</v>
      </c>
      <c r="L1869" s="19" t="s">
        <v>108</v>
      </c>
      <c r="M1869" s="2" t="s">
        <v>1402</v>
      </c>
    </row>
    <row r="1870" spans="2:13" s="20" customFormat="1" ht="21" customHeight="1">
      <c r="B1870" s="14"/>
      <c r="C1870" s="52">
        <v>7412</v>
      </c>
      <c r="D1870" s="28" t="s">
        <v>1378</v>
      </c>
      <c r="E1870" s="22" t="s">
        <v>1405</v>
      </c>
      <c r="F1870" s="16" t="s">
        <v>1400</v>
      </c>
      <c r="G1870" s="17"/>
      <c r="H1870" s="17"/>
      <c r="I1870" s="16" t="s">
        <v>1411</v>
      </c>
      <c r="J1870" s="18">
        <v>2900</v>
      </c>
      <c r="K1870" s="188" t="str">
        <f>IFERROR(VLOOKUP(一覧[[#This Row],[品番]],'202211価格改定一覧'!B:J,9,FALSE),"-")</f>
        <v>-</v>
      </c>
      <c r="L1870" s="19" t="s">
        <v>108</v>
      </c>
      <c r="M1870" s="2" t="s">
        <v>1407</v>
      </c>
    </row>
    <row r="1871" spans="2:13" s="20" customFormat="1" ht="21" customHeight="1">
      <c r="B1871" s="14"/>
      <c r="C1871" s="52">
        <v>7413</v>
      </c>
      <c r="D1871" s="28" t="s">
        <v>1378</v>
      </c>
      <c r="E1871" s="22" t="s">
        <v>1399</v>
      </c>
      <c r="F1871" s="16" t="s">
        <v>1400</v>
      </c>
      <c r="G1871" s="17"/>
      <c r="H1871" s="17"/>
      <c r="I1871" s="16" t="s">
        <v>1412</v>
      </c>
      <c r="J1871" s="18">
        <v>2900</v>
      </c>
      <c r="K1871" s="188" t="str">
        <f>IFERROR(VLOOKUP(一覧[[#This Row],[品番]],'202211価格改定一覧'!B:J,9,FALSE),"-")</f>
        <v>-</v>
      </c>
      <c r="L1871" s="19" t="s">
        <v>108</v>
      </c>
      <c r="M1871" s="2" t="s">
        <v>1407</v>
      </c>
    </row>
    <row r="1872" spans="2:13" s="20" customFormat="1" ht="21" customHeight="1">
      <c r="B1872" s="14"/>
      <c r="C1872" s="52">
        <v>7414</v>
      </c>
      <c r="D1872" s="28" t="s">
        <v>1378</v>
      </c>
      <c r="E1872" s="22" t="s">
        <v>1405</v>
      </c>
      <c r="F1872" s="16" t="s">
        <v>1400</v>
      </c>
      <c r="G1872" s="17"/>
      <c r="H1872" s="17"/>
      <c r="I1872" s="16" t="s">
        <v>1413</v>
      </c>
      <c r="J1872" s="18">
        <v>2900</v>
      </c>
      <c r="K1872" s="188" t="str">
        <f>IFERROR(VLOOKUP(一覧[[#This Row],[品番]],'202211価格改定一覧'!B:J,9,FALSE),"-")</f>
        <v>-</v>
      </c>
      <c r="L1872" s="19" t="s">
        <v>108</v>
      </c>
      <c r="M1872" s="2" t="s">
        <v>1402</v>
      </c>
    </row>
    <row r="1873" spans="2:13" s="20" customFormat="1" ht="21" customHeight="1">
      <c r="B1873" s="14"/>
      <c r="C1873" s="52">
        <v>7415</v>
      </c>
      <c r="D1873" s="28" t="s">
        <v>1378</v>
      </c>
      <c r="E1873" s="22" t="s">
        <v>1399</v>
      </c>
      <c r="F1873" s="16" t="s">
        <v>1400</v>
      </c>
      <c r="G1873" s="17"/>
      <c r="H1873" s="17"/>
      <c r="I1873" s="16" t="s">
        <v>1414</v>
      </c>
      <c r="J1873" s="18">
        <v>2900</v>
      </c>
      <c r="K1873" s="188" t="str">
        <f>IFERROR(VLOOKUP(一覧[[#This Row],[品番]],'202211価格改定一覧'!B:J,9,FALSE),"-")</f>
        <v>-</v>
      </c>
      <c r="L1873" s="19" t="s">
        <v>108</v>
      </c>
      <c r="M1873" s="2" t="s">
        <v>1402</v>
      </c>
    </row>
    <row r="1874" spans="2:13" s="20" customFormat="1" ht="21" customHeight="1">
      <c r="B1874" s="14"/>
      <c r="C1874" s="52">
        <v>7416</v>
      </c>
      <c r="D1874" s="28" t="s">
        <v>1378</v>
      </c>
      <c r="E1874" s="22" t="s">
        <v>1405</v>
      </c>
      <c r="F1874" s="16" t="s">
        <v>1400</v>
      </c>
      <c r="G1874" s="17"/>
      <c r="H1874" s="17"/>
      <c r="I1874" s="16" t="s">
        <v>1415</v>
      </c>
      <c r="J1874" s="18">
        <v>2900</v>
      </c>
      <c r="K1874" s="188" t="str">
        <f>IFERROR(VLOOKUP(一覧[[#This Row],[品番]],'202211価格改定一覧'!B:J,9,FALSE),"-")</f>
        <v>-</v>
      </c>
      <c r="L1874" s="19" t="s">
        <v>108</v>
      </c>
      <c r="M1874" s="2" t="s">
        <v>1402</v>
      </c>
    </row>
    <row r="1875" spans="2:13" s="20" customFormat="1" ht="21" customHeight="1">
      <c r="B1875" s="14"/>
      <c r="C1875" s="52">
        <v>7417</v>
      </c>
      <c r="D1875" s="28" t="s">
        <v>1378</v>
      </c>
      <c r="E1875" s="22" t="s">
        <v>1399</v>
      </c>
      <c r="F1875" s="16" t="s">
        <v>1400</v>
      </c>
      <c r="G1875" s="17"/>
      <c r="H1875" s="17"/>
      <c r="I1875" s="16" t="s">
        <v>1416</v>
      </c>
      <c r="J1875" s="18">
        <v>2900</v>
      </c>
      <c r="K1875" s="188" t="str">
        <f>IFERROR(VLOOKUP(一覧[[#This Row],[品番]],'202211価格改定一覧'!B:J,9,FALSE),"-")</f>
        <v>-</v>
      </c>
      <c r="L1875" s="19" t="s">
        <v>108</v>
      </c>
      <c r="M1875" s="2" t="s">
        <v>1402</v>
      </c>
    </row>
    <row r="1876" spans="2:13" s="20" customFormat="1" ht="21" customHeight="1">
      <c r="B1876" s="14"/>
      <c r="C1876" s="52">
        <v>7418</v>
      </c>
      <c r="D1876" s="28" t="s">
        <v>1378</v>
      </c>
      <c r="E1876" s="22" t="s">
        <v>1399</v>
      </c>
      <c r="F1876" s="16" t="s">
        <v>1400</v>
      </c>
      <c r="G1876" s="17"/>
      <c r="H1876" s="17"/>
      <c r="I1876" s="16" t="s">
        <v>1417</v>
      </c>
      <c r="J1876" s="18">
        <v>2900</v>
      </c>
      <c r="K1876" s="188" t="str">
        <f>IFERROR(VLOOKUP(一覧[[#This Row],[品番]],'202211価格改定一覧'!B:J,9,FALSE),"-")</f>
        <v>-</v>
      </c>
      <c r="L1876" s="19" t="s">
        <v>108</v>
      </c>
      <c r="M1876" s="2" t="s">
        <v>1402</v>
      </c>
    </row>
    <row r="1877" spans="2:13" s="20" customFormat="1" ht="21" customHeight="1">
      <c r="B1877" s="14"/>
      <c r="C1877" s="52">
        <v>7419</v>
      </c>
      <c r="D1877" s="28" t="s">
        <v>1378</v>
      </c>
      <c r="E1877" s="22" t="s">
        <v>1399</v>
      </c>
      <c r="F1877" s="16" t="s">
        <v>1400</v>
      </c>
      <c r="G1877" s="17"/>
      <c r="H1877" s="17"/>
      <c r="I1877" s="16" t="s">
        <v>1418</v>
      </c>
      <c r="J1877" s="18">
        <v>2900</v>
      </c>
      <c r="K1877" s="188" t="str">
        <f>IFERROR(VLOOKUP(一覧[[#This Row],[品番]],'202211価格改定一覧'!B:J,9,FALSE),"-")</f>
        <v>-</v>
      </c>
      <c r="L1877" s="19" t="s">
        <v>108</v>
      </c>
      <c r="M1877" s="2" t="s">
        <v>1402</v>
      </c>
    </row>
    <row r="1878" spans="2:13" s="20" customFormat="1" ht="21" customHeight="1">
      <c r="B1878" s="14"/>
      <c r="C1878" s="52">
        <v>7421</v>
      </c>
      <c r="D1878" s="28" t="s">
        <v>1378</v>
      </c>
      <c r="E1878" s="22" t="s">
        <v>2316</v>
      </c>
      <c r="F1878" s="16" t="s">
        <v>626</v>
      </c>
      <c r="G1878" s="17">
        <v>454</v>
      </c>
      <c r="H1878" s="17" t="s">
        <v>589</v>
      </c>
      <c r="I1878" s="16" t="s">
        <v>2328</v>
      </c>
      <c r="J1878" s="1">
        <v>3000</v>
      </c>
      <c r="K1878" s="188">
        <f>IFERROR(VLOOKUP(一覧[[#This Row],[品番]],'202211価格改定一覧'!B:J,9,FALSE),"-")</f>
        <v>3600</v>
      </c>
      <c r="L1878" s="19" t="s">
        <v>108</v>
      </c>
      <c r="M1878" s="2" t="s">
        <v>1402</v>
      </c>
    </row>
    <row r="1879" spans="2:13" s="20" customFormat="1" ht="21" customHeight="1">
      <c r="B1879" s="14"/>
      <c r="C1879" s="52">
        <v>7422</v>
      </c>
      <c r="D1879" s="28" t="s">
        <v>1378</v>
      </c>
      <c r="E1879" s="22" t="s">
        <v>2316</v>
      </c>
      <c r="F1879" s="16" t="s">
        <v>1760</v>
      </c>
      <c r="G1879" s="17">
        <v>118</v>
      </c>
      <c r="H1879" s="17" t="s">
        <v>593</v>
      </c>
      <c r="I1879" s="16" t="s">
        <v>2328</v>
      </c>
      <c r="J1879" s="1">
        <v>4000</v>
      </c>
      <c r="K1879" s="188">
        <f>IFERROR(VLOOKUP(一覧[[#This Row],[品番]],'202211価格改定一覧'!B:J,9,FALSE),"-")</f>
        <v>4800</v>
      </c>
      <c r="L1879" s="19" t="s">
        <v>108</v>
      </c>
      <c r="M1879" s="2">
        <v>611804264637</v>
      </c>
    </row>
    <row r="1880" spans="2:13" s="20" customFormat="1" ht="21" customHeight="1">
      <c r="B1880" s="14"/>
      <c r="C1880" s="52">
        <v>7423</v>
      </c>
      <c r="D1880" s="28" t="s">
        <v>1378</v>
      </c>
      <c r="E1880" s="22" t="s">
        <v>2316</v>
      </c>
      <c r="F1880" s="16" t="s">
        <v>1387</v>
      </c>
      <c r="G1880" s="17">
        <v>340</v>
      </c>
      <c r="H1880" s="17" t="s">
        <v>589</v>
      </c>
      <c r="I1880" s="16" t="s">
        <v>2328</v>
      </c>
      <c r="J1880" s="1">
        <v>3600</v>
      </c>
      <c r="K1880" s="188">
        <f>IFERROR(VLOOKUP(一覧[[#This Row],[品番]],'202211価格改定一覧'!B:J,9,FALSE),"-")</f>
        <v>4200</v>
      </c>
      <c r="L1880" s="19" t="s">
        <v>108</v>
      </c>
      <c r="M1880" s="2">
        <v>611804264743</v>
      </c>
    </row>
    <row r="1881" spans="2:13" s="20" customFormat="1" ht="21" customHeight="1">
      <c r="B1881" s="14"/>
      <c r="C1881" s="52">
        <v>7424</v>
      </c>
      <c r="D1881" s="28" t="s">
        <v>1378</v>
      </c>
      <c r="E1881" s="22" t="s">
        <v>2316</v>
      </c>
      <c r="F1881" s="16" t="s">
        <v>172</v>
      </c>
      <c r="G1881" s="17">
        <v>236</v>
      </c>
      <c r="H1881" s="17" t="s">
        <v>593</v>
      </c>
      <c r="I1881" s="16" t="s">
        <v>2328</v>
      </c>
      <c r="J1881" s="1">
        <v>4500</v>
      </c>
      <c r="K1881" s="188">
        <f>IFERROR(VLOOKUP(一覧[[#This Row],[品番]],'202211価格改定一覧'!B:J,9,FALSE),"-")</f>
        <v>5000</v>
      </c>
      <c r="L1881" s="19" t="s">
        <v>108</v>
      </c>
      <c r="M1881" s="2">
        <v>611804264651</v>
      </c>
    </row>
    <row r="1882" spans="2:13" s="20" customFormat="1" ht="21" customHeight="1">
      <c r="B1882" s="14"/>
      <c r="C1882" s="52">
        <v>7425</v>
      </c>
      <c r="D1882" s="28" t="s">
        <v>1378</v>
      </c>
      <c r="E1882" s="22" t="s">
        <v>2316</v>
      </c>
      <c r="F1882" s="16" t="s">
        <v>224</v>
      </c>
      <c r="G1882" s="17">
        <v>94</v>
      </c>
      <c r="H1882" s="17" t="s">
        <v>589</v>
      </c>
      <c r="I1882" s="16" t="s">
        <v>2328</v>
      </c>
      <c r="J1882" s="1">
        <v>3600</v>
      </c>
      <c r="K1882" s="188">
        <f>IFERROR(VLOOKUP(一覧[[#This Row],[品番]],'202211価格改定一覧'!B:J,9,FALSE),"-")</f>
        <v>4200</v>
      </c>
      <c r="L1882" s="19" t="s">
        <v>108</v>
      </c>
      <c r="M1882" s="2">
        <v>611804264668</v>
      </c>
    </row>
    <row r="1883" spans="2:13" s="20" customFormat="1" ht="21" customHeight="1">
      <c r="B1883" s="14"/>
      <c r="C1883" s="52">
        <v>7426</v>
      </c>
      <c r="D1883" s="28" t="s">
        <v>1378</v>
      </c>
      <c r="E1883" s="22" t="s">
        <v>2316</v>
      </c>
      <c r="F1883" s="16" t="s">
        <v>320</v>
      </c>
      <c r="G1883" s="17">
        <v>60</v>
      </c>
      <c r="H1883" s="17" t="s">
        <v>593</v>
      </c>
      <c r="I1883" s="16" t="s">
        <v>2328</v>
      </c>
      <c r="J1883" s="1">
        <v>1600</v>
      </c>
      <c r="K1883" s="188">
        <f>IFERROR(VLOOKUP(一覧[[#This Row],[品番]],'202211価格改定一覧'!B:J,9,FALSE),"-")</f>
        <v>2000</v>
      </c>
      <c r="L1883" s="19" t="s">
        <v>108</v>
      </c>
      <c r="M1883" s="2">
        <v>611804264781</v>
      </c>
    </row>
    <row r="1884" spans="2:13" s="20" customFormat="1" ht="21" customHeight="1">
      <c r="B1884" s="14"/>
      <c r="C1884" s="52">
        <v>7427</v>
      </c>
      <c r="D1884" s="28" t="s">
        <v>1378</v>
      </c>
      <c r="E1884" s="22" t="s">
        <v>2316</v>
      </c>
      <c r="F1884" s="16" t="s">
        <v>1393</v>
      </c>
      <c r="G1884" s="17">
        <v>283</v>
      </c>
      <c r="H1884" s="17" t="s">
        <v>589</v>
      </c>
      <c r="I1884" s="16" t="s">
        <v>2328</v>
      </c>
      <c r="J1884" s="18">
        <v>3200</v>
      </c>
      <c r="K1884" s="188" t="str">
        <f>IFERROR(VLOOKUP(一覧[[#This Row],[品番]],'202211価格改定一覧'!B:J,9,FALSE),"-")</f>
        <v>-</v>
      </c>
      <c r="L1884" s="19" t="s">
        <v>108</v>
      </c>
      <c r="M1884" s="2">
        <v>611804265481</v>
      </c>
    </row>
    <row r="1885" spans="2:13" s="20" customFormat="1" ht="21" customHeight="1">
      <c r="B1885" s="14"/>
      <c r="C1885" s="52">
        <v>7500</v>
      </c>
      <c r="D1885" s="28" t="s">
        <v>1166</v>
      </c>
      <c r="E1885" s="22" t="s">
        <v>1167</v>
      </c>
      <c r="F1885" s="16" t="s">
        <v>1187</v>
      </c>
      <c r="G1885" s="17">
        <v>250</v>
      </c>
      <c r="H1885" s="17" t="s">
        <v>593</v>
      </c>
      <c r="I1885" s="16" t="s">
        <v>1187</v>
      </c>
      <c r="J1885" s="18">
        <v>3280</v>
      </c>
      <c r="K1885" s="188">
        <f>IFERROR(VLOOKUP(一覧[[#This Row],[品番]],'202211価格改定一覧'!B:J,9,FALSE),"-")</f>
        <v>3600</v>
      </c>
      <c r="L1885" s="19" t="s">
        <v>63</v>
      </c>
      <c r="M1885" s="2">
        <v>8051414580017</v>
      </c>
    </row>
    <row r="1886" spans="2:13" s="20" customFormat="1" ht="21" customHeight="1">
      <c r="B1886" s="14"/>
      <c r="C1886" s="52">
        <v>7501</v>
      </c>
      <c r="D1886" s="28" t="s">
        <v>1166</v>
      </c>
      <c r="E1886" s="22" t="s">
        <v>1167</v>
      </c>
      <c r="F1886" s="16" t="s">
        <v>1179</v>
      </c>
      <c r="G1886" s="17">
        <v>250</v>
      </c>
      <c r="H1886" s="17" t="s">
        <v>593</v>
      </c>
      <c r="I1886" s="16" t="s">
        <v>1179</v>
      </c>
      <c r="J1886" s="18">
        <v>3280</v>
      </c>
      <c r="K1886" s="188">
        <f>IFERROR(VLOOKUP(一覧[[#This Row],[品番]],'202211価格改定一覧'!B:J,9,FALSE),"-")</f>
        <v>3600</v>
      </c>
      <c r="L1886" s="19" t="s">
        <v>63</v>
      </c>
      <c r="M1886" s="2">
        <v>8051414580079</v>
      </c>
    </row>
    <row r="1887" spans="2:13" s="20" customFormat="1" ht="21" customHeight="1">
      <c r="B1887" s="14"/>
      <c r="C1887" s="52">
        <v>7502</v>
      </c>
      <c r="D1887" s="28" t="s">
        <v>1166</v>
      </c>
      <c r="E1887" s="22" t="s">
        <v>1167</v>
      </c>
      <c r="F1887" s="16" t="s">
        <v>1195</v>
      </c>
      <c r="G1887" s="17">
        <v>250</v>
      </c>
      <c r="H1887" s="17" t="s">
        <v>593</v>
      </c>
      <c r="I1887" s="16" t="s">
        <v>1195</v>
      </c>
      <c r="J1887" s="18">
        <v>3280</v>
      </c>
      <c r="K1887" s="188">
        <f>IFERROR(VLOOKUP(一覧[[#This Row],[品番]],'202211価格改定一覧'!B:J,9,FALSE),"-")</f>
        <v>3600</v>
      </c>
      <c r="L1887" s="19" t="s">
        <v>63</v>
      </c>
      <c r="M1887" s="2">
        <v>8051414580086</v>
      </c>
    </row>
    <row r="1888" spans="2:13" s="20" customFormat="1" ht="21" customHeight="1">
      <c r="B1888" s="14"/>
      <c r="C1888" s="52">
        <v>7503</v>
      </c>
      <c r="D1888" s="28" t="s">
        <v>1166</v>
      </c>
      <c r="E1888" s="22" t="s">
        <v>1198</v>
      </c>
      <c r="F1888" s="16" t="s">
        <v>1199</v>
      </c>
      <c r="G1888" s="17">
        <v>200</v>
      </c>
      <c r="H1888" s="17" t="s">
        <v>593</v>
      </c>
      <c r="I1888" s="16" t="s">
        <v>1199</v>
      </c>
      <c r="J1888" s="18">
        <v>3280</v>
      </c>
      <c r="K1888" s="188">
        <f>IFERROR(VLOOKUP(一覧[[#This Row],[品番]],'202211価格改定一覧'!B:J,9,FALSE),"-")</f>
        <v>3600</v>
      </c>
      <c r="L1888" s="19" t="s">
        <v>63</v>
      </c>
      <c r="M1888" s="2">
        <v>8051414583032</v>
      </c>
    </row>
    <row r="1889" spans="2:13" s="20" customFormat="1" ht="21" customHeight="1">
      <c r="B1889" s="14"/>
      <c r="C1889" s="54">
        <v>7505</v>
      </c>
      <c r="D1889" s="28" t="s">
        <v>1166</v>
      </c>
      <c r="E1889" s="22" t="s">
        <v>1167</v>
      </c>
      <c r="F1889" s="16" t="s">
        <v>1180</v>
      </c>
      <c r="G1889" s="23">
        <v>250</v>
      </c>
      <c r="H1889" s="23" t="s">
        <v>593</v>
      </c>
      <c r="I1889" s="16" t="s">
        <v>1180</v>
      </c>
      <c r="J1889" s="24">
        <v>3680</v>
      </c>
      <c r="K1889" s="188">
        <f>IFERROR(VLOOKUP(一覧[[#This Row],[品番]],'202211価格改定一覧'!B:J,9,FALSE),"-")</f>
        <v>3800</v>
      </c>
      <c r="L1889" s="19" t="s">
        <v>63</v>
      </c>
      <c r="M1889" s="2">
        <v>8051414580093</v>
      </c>
    </row>
    <row r="1890" spans="2:13" s="20" customFormat="1" ht="21" customHeight="1">
      <c r="B1890" s="14"/>
      <c r="C1890" s="54">
        <v>7505</v>
      </c>
      <c r="D1890" s="28" t="s">
        <v>1166</v>
      </c>
      <c r="E1890" s="22" t="s">
        <v>1167</v>
      </c>
      <c r="F1890" s="16" t="s">
        <v>1180</v>
      </c>
      <c r="G1890" s="23">
        <v>250</v>
      </c>
      <c r="H1890" s="23" t="s">
        <v>593</v>
      </c>
      <c r="I1890" s="16" t="s">
        <v>1181</v>
      </c>
      <c r="J1890" s="24">
        <v>3680</v>
      </c>
      <c r="K1890" s="188">
        <f>IFERROR(VLOOKUP(一覧[[#This Row],[品番]],'202211価格改定一覧'!B:J,9,FALSE),"-")</f>
        <v>3800</v>
      </c>
      <c r="L1890" s="19" t="s">
        <v>63</v>
      </c>
      <c r="M1890" s="2">
        <v>8051414580093</v>
      </c>
    </row>
    <row r="1891" spans="2:13" s="20" customFormat="1" ht="21" customHeight="1">
      <c r="B1891" s="14"/>
      <c r="C1891" s="52">
        <v>7506</v>
      </c>
      <c r="D1891" s="28" t="s">
        <v>1166</v>
      </c>
      <c r="E1891" s="22" t="s">
        <v>1167</v>
      </c>
      <c r="F1891" s="16" t="s">
        <v>1196</v>
      </c>
      <c r="G1891" s="23">
        <v>250</v>
      </c>
      <c r="H1891" s="23" t="s">
        <v>593</v>
      </c>
      <c r="I1891" s="16" t="s">
        <v>1196</v>
      </c>
      <c r="J1891" s="24">
        <v>3680</v>
      </c>
      <c r="K1891" s="188">
        <f>IFERROR(VLOOKUP(一覧[[#This Row],[品番]],'202211価格改定一覧'!B:J,9,FALSE),"-")</f>
        <v>3800</v>
      </c>
      <c r="L1891" s="19" t="s">
        <v>63</v>
      </c>
      <c r="M1891" s="2">
        <v>8051414580109</v>
      </c>
    </row>
    <row r="1892" spans="2:13" s="20" customFormat="1" ht="21" customHeight="1">
      <c r="B1892" s="14"/>
      <c r="C1892" s="52">
        <v>7507</v>
      </c>
      <c r="D1892" s="28" t="s">
        <v>1166</v>
      </c>
      <c r="E1892" s="22" t="s">
        <v>1200</v>
      </c>
      <c r="F1892" s="16" t="s">
        <v>1201</v>
      </c>
      <c r="G1892" s="23">
        <v>150</v>
      </c>
      <c r="H1892" s="23" t="s">
        <v>593</v>
      </c>
      <c r="I1892" s="16" t="s">
        <v>1201</v>
      </c>
      <c r="J1892" s="24">
        <v>3280</v>
      </c>
      <c r="K1892" s="188">
        <f>IFERROR(VLOOKUP(一覧[[#This Row],[品番]],'202211価格改定一覧'!B:J,9,FALSE),"-")</f>
        <v>3700</v>
      </c>
      <c r="L1892" s="19" t="s">
        <v>63</v>
      </c>
      <c r="M1892" s="2">
        <v>8051414583070</v>
      </c>
    </row>
    <row r="1893" spans="2:13" s="20" customFormat="1" ht="21" customHeight="1">
      <c r="B1893" s="14"/>
      <c r="C1893" s="52">
        <v>7510</v>
      </c>
      <c r="D1893" s="28" t="s">
        <v>1166</v>
      </c>
      <c r="E1893" s="22" t="s">
        <v>1167</v>
      </c>
      <c r="F1893" s="16" t="s">
        <v>1188</v>
      </c>
      <c r="G1893" s="23">
        <v>1000</v>
      </c>
      <c r="H1893" s="23" t="s">
        <v>593</v>
      </c>
      <c r="I1893" s="16" t="s">
        <v>1188</v>
      </c>
      <c r="J1893" s="24">
        <v>8200</v>
      </c>
      <c r="K1893" s="188">
        <f>IFERROR(VLOOKUP(一覧[[#This Row],[品番]],'202211価格改定一覧'!B:J,9,FALSE),"-")</f>
        <v>9500</v>
      </c>
      <c r="L1893" s="19" t="s">
        <v>63</v>
      </c>
      <c r="M1893" s="2">
        <v>8051414580062</v>
      </c>
    </row>
    <row r="1894" spans="2:13" s="20" customFormat="1" ht="21" customHeight="1">
      <c r="B1894" s="14"/>
      <c r="C1894" s="52">
        <v>7511</v>
      </c>
      <c r="D1894" s="28" t="s">
        <v>1166</v>
      </c>
      <c r="E1894" s="22" t="s">
        <v>1167</v>
      </c>
      <c r="F1894" s="16" t="s">
        <v>1179</v>
      </c>
      <c r="G1894" s="23">
        <v>1000</v>
      </c>
      <c r="H1894" s="23" t="s">
        <v>593</v>
      </c>
      <c r="I1894" s="16" t="s">
        <v>1179</v>
      </c>
      <c r="J1894" s="24">
        <v>8200</v>
      </c>
      <c r="K1894" s="188">
        <f>IFERROR(VLOOKUP(一覧[[#This Row],[品番]],'202211価格改定一覧'!B:J,9,FALSE),"-")</f>
        <v>9500</v>
      </c>
      <c r="L1894" s="19" t="s">
        <v>63</v>
      </c>
      <c r="M1894" s="2">
        <v>8051414580024</v>
      </c>
    </row>
    <row r="1895" spans="2:13" s="20" customFormat="1" ht="21" customHeight="1">
      <c r="B1895" s="14"/>
      <c r="C1895" s="52">
        <v>7512</v>
      </c>
      <c r="D1895" s="28" t="s">
        <v>1166</v>
      </c>
      <c r="E1895" s="22" t="s">
        <v>1167</v>
      </c>
      <c r="F1895" s="16" t="s">
        <v>1195</v>
      </c>
      <c r="G1895" s="23">
        <v>1000</v>
      </c>
      <c r="H1895" s="23" t="s">
        <v>593</v>
      </c>
      <c r="I1895" s="16" t="s">
        <v>1195</v>
      </c>
      <c r="J1895" s="18">
        <v>8200</v>
      </c>
      <c r="K1895" s="188">
        <f>IFERROR(VLOOKUP(一覧[[#This Row],[品番]],'202211価格改定一覧'!B:J,9,FALSE),"-")</f>
        <v>9500</v>
      </c>
      <c r="L1895" s="19" t="s">
        <v>63</v>
      </c>
      <c r="M1895" s="2">
        <v>8051414580031</v>
      </c>
    </row>
    <row r="1896" spans="2:13" s="20" customFormat="1" ht="21" customHeight="1">
      <c r="B1896" s="14"/>
      <c r="C1896" s="52">
        <v>7513</v>
      </c>
      <c r="D1896" s="28" t="s">
        <v>1166</v>
      </c>
      <c r="E1896" s="22" t="s">
        <v>1202</v>
      </c>
      <c r="F1896" s="16" t="s">
        <v>1203</v>
      </c>
      <c r="G1896" s="23">
        <v>1000</v>
      </c>
      <c r="H1896" s="23" t="s">
        <v>593</v>
      </c>
      <c r="I1896" s="16" t="s">
        <v>1203</v>
      </c>
      <c r="J1896" s="18">
        <v>9800</v>
      </c>
      <c r="K1896" s="188">
        <f>IFERROR(VLOOKUP(一覧[[#This Row],[品番]],'202211価格改定一覧'!B:J,9,FALSE),"-")</f>
        <v>11000</v>
      </c>
      <c r="L1896" s="19" t="s">
        <v>63</v>
      </c>
      <c r="M1896" s="2">
        <v>8051414583223</v>
      </c>
    </row>
    <row r="1897" spans="2:13" s="20" customFormat="1" ht="21" customHeight="1">
      <c r="B1897" s="14"/>
      <c r="C1897" s="54">
        <v>7515</v>
      </c>
      <c r="D1897" s="28" t="s">
        <v>1166</v>
      </c>
      <c r="E1897" s="22" t="s">
        <v>1167</v>
      </c>
      <c r="F1897" s="16" t="s">
        <v>1180</v>
      </c>
      <c r="G1897" s="17">
        <v>1000</v>
      </c>
      <c r="H1897" s="17" t="s">
        <v>593</v>
      </c>
      <c r="I1897" s="16" t="s">
        <v>1181</v>
      </c>
      <c r="J1897" s="18">
        <v>9800</v>
      </c>
      <c r="K1897" s="188">
        <f>IFERROR(VLOOKUP(一覧[[#This Row],[品番]],'202211価格改定一覧'!B:J,9,FALSE),"-")</f>
        <v>11500</v>
      </c>
      <c r="L1897" s="19" t="s">
        <v>63</v>
      </c>
      <c r="M1897" s="2">
        <v>8051414580048</v>
      </c>
    </row>
    <row r="1898" spans="2:13" s="20" customFormat="1" ht="21" customHeight="1">
      <c r="B1898" s="14"/>
      <c r="C1898" s="76">
        <v>7515</v>
      </c>
      <c r="D1898" s="28" t="s">
        <v>1166</v>
      </c>
      <c r="E1898" s="22" t="s">
        <v>1167</v>
      </c>
      <c r="F1898" s="16" t="s">
        <v>1189</v>
      </c>
      <c r="G1898" s="17">
        <v>1000</v>
      </c>
      <c r="H1898" s="17" t="s">
        <v>593</v>
      </c>
      <c r="I1898" s="16" t="s">
        <v>1189</v>
      </c>
      <c r="J1898" s="18">
        <v>9800</v>
      </c>
      <c r="K1898" s="188">
        <f>IFERROR(VLOOKUP(一覧[[#This Row],[品番]],'202211価格改定一覧'!B:J,9,FALSE),"-")</f>
        <v>11500</v>
      </c>
      <c r="L1898" s="19" t="s">
        <v>63</v>
      </c>
      <c r="M1898" s="2">
        <v>8051414580048</v>
      </c>
    </row>
    <row r="1899" spans="2:13" s="20" customFormat="1" ht="21" customHeight="1">
      <c r="B1899" s="14"/>
      <c r="C1899" s="52">
        <v>7516</v>
      </c>
      <c r="D1899" s="28" t="s">
        <v>1166</v>
      </c>
      <c r="E1899" s="22" t="s">
        <v>1167</v>
      </c>
      <c r="F1899" s="16" t="s">
        <v>1196</v>
      </c>
      <c r="G1899" s="17">
        <v>1000</v>
      </c>
      <c r="H1899" s="17" t="s">
        <v>593</v>
      </c>
      <c r="I1899" s="16" t="s">
        <v>1197</v>
      </c>
      <c r="J1899" s="18">
        <v>9800</v>
      </c>
      <c r="K1899" s="188">
        <f>IFERROR(VLOOKUP(一覧[[#This Row],[品番]],'202211価格改定一覧'!B:J,9,FALSE),"-")</f>
        <v>11500</v>
      </c>
      <c r="L1899" s="19" t="s">
        <v>63</v>
      </c>
      <c r="M1899" s="2">
        <v>8051414580055</v>
      </c>
    </row>
    <row r="1900" spans="2:13" s="20" customFormat="1" ht="21" customHeight="1">
      <c r="B1900" s="14"/>
      <c r="C1900" s="52">
        <v>7517</v>
      </c>
      <c r="D1900" s="28" t="s">
        <v>1166</v>
      </c>
      <c r="E1900" s="22" t="s">
        <v>1202</v>
      </c>
      <c r="F1900" s="16" t="s">
        <v>1204</v>
      </c>
      <c r="G1900" s="17">
        <v>1000</v>
      </c>
      <c r="H1900" s="17" t="s">
        <v>593</v>
      </c>
      <c r="I1900" s="16" t="s">
        <v>1204</v>
      </c>
      <c r="J1900" s="18">
        <v>12000</v>
      </c>
      <c r="K1900" s="188">
        <f>IFERROR(VLOOKUP(一覧[[#This Row],[品番]],'202211価格改定一覧'!B:J,9,FALSE),"-")</f>
        <v>13200</v>
      </c>
      <c r="L1900" s="19" t="s">
        <v>63</v>
      </c>
      <c r="M1900" s="2">
        <v>8051414583483</v>
      </c>
    </row>
    <row r="1901" spans="2:13" s="20" customFormat="1" ht="21" customHeight="1">
      <c r="B1901" s="14"/>
      <c r="C1901" s="52">
        <v>7520</v>
      </c>
      <c r="D1901" s="28" t="s">
        <v>1166</v>
      </c>
      <c r="E1901" s="22" t="s">
        <v>1167</v>
      </c>
      <c r="F1901" s="16" t="s">
        <v>1168</v>
      </c>
      <c r="G1901" s="17">
        <v>30</v>
      </c>
      <c r="H1901" s="17" t="s">
        <v>593</v>
      </c>
      <c r="I1901" s="16" t="s">
        <v>1169</v>
      </c>
      <c r="J1901" s="18">
        <v>6980</v>
      </c>
      <c r="K1901" s="188" t="str">
        <f>IFERROR(VLOOKUP(一覧[[#This Row],[品番]],'202211価格改定一覧'!B:J,9,FALSE),"-")</f>
        <v>-</v>
      </c>
      <c r="L1901" s="19" t="s">
        <v>63</v>
      </c>
      <c r="M1901" s="2">
        <v>8051414580321</v>
      </c>
    </row>
    <row r="1902" spans="2:13" s="20" customFormat="1" ht="21" customHeight="1">
      <c r="B1902" s="14"/>
      <c r="C1902" s="52">
        <v>7521</v>
      </c>
      <c r="D1902" s="28" t="s">
        <v>1166</v>
      </c>
      <c r="E1902" s="22" t="s">
        <v>1167</v>
      </c>
      <c r="F1902" s="16" t="s">
        <v>1170</v>
      </c>
      <c r="G1902" s="17">
        <v>30</v>
      </c>
      <c r="H1902" s="17" t="s">
        <v>593</v>
      </c>
      <c r="I1902" s="16" t="s">
        <v>1171</v>
      </c>
      <c r="J1902" s="18">
        <v>6980</v>
      </c>
      <c r="K1902" s="188" t="str">
        <f>IFERROR(VLOOKUP(一覧[[#This Row],[品番]],'202211価格改定一覧'!B:J,9,FALSE),"-")</f>
        <v>-</v>
      </c>
      <c r="L1902" s="19" t="s">
        <v>63</v>
      </c>
      <c r="M1902" s="2">
        <v>8051414580345</v>
      </c>
    </row>
    <row r="1903" spans="2:13" s="20" customFormat="1" ht="21" customHeight="1">
      <c r="B1903" s="14"/>
      <c r="C1903" s="52">
        <v>7522</v>
      </c>
      <c r="D1903" s="28" t="s">
        <v>1166</v>
      </c>
      <c r="E1903" s="22" t="s">
        <v>1167</v>
      </c>
      <c r="F1903" s="16" t="s">
        <v>1172</v>
      </c>
      <c r="G1903" s="17">
        <v>30</v>
      </c>
      <c r="H1903" s="17" t="s">
        <v>593</v>
      </c>
      <c r="I1903" s="16" t="s">
        <v>1173</v>
      </c>
      <c r="J1903" s="18">
        <v>6980</v>
      </c>
      <c r="K1903" s="188" t="str">
        <f>IFERROR(VLOOKUP(一覧[[#This Row],[品番]],'202211価格改定一覧'!B:J,9,FALSE),"-")</f>
        <v>-</v>
      </c>
      <c r="L1903" s="19" t="s">
        <v>63</v>
      </c>
      <c r="M1903" s="2">
        <v>8051414580338</v>
      </c>
    </row>
    <row r="1904" spans="2:13" s="20" customFormat="1" ht="21" customHeight="1">
      <c r="B1904" s="14"/>
      <c r="C1904" s="52">
        <v>7523</v>
      </c>
      <c r="D1904" s="28" t="s">
        <v>1166</v>
      </c>
      <c r="E1904" s="22" t="s">
        <v>1167</v>
      </c>
      <c r="F1904" s="16" t="s">
        <v>1172</v>
      </c>
      <c r="G1904" s="17">
        <v>30</v>
      </c>
      <c r="H1904" s="17" t="s">
        <v>593</v>
      </c>
      <c r="I1904" s="16" t="s">
        <v>1174</v>
      </c>
      <c r="J1904" s="18">
        <v>6980</v>
      </c>
      <c r="K1904" s="188" t="str">
        <f>IFERROR(VLOOKUP(一覧[[#This Row],[品番]],'202211価格改定一覧'!B:J,9,FALSE),"-")</f>
        <v>-</v>
      </c>
      <c r="L1904" s="19" t="s">
        <v>63</v>
      </c>
      <c r="M1904" s="2">
        <v>8051414580352</v>
      </c>
    </row>
    <row r="1905" spans="2:13" s="20" customFormat="1" ht="21" customHeight="1">
      <c r="B1905" s="14"/>
      <c r="C1905" s="52">
        <v>7525</v>
      </c>
      <c r="D1905" s="28" t="s">
        <v>1166</v>
      </c>
      <c r="E1905" s="22" t="s">
        <v>1167</v>
      </c>
      <c r="F1905" s="16" t="s">
        <v>1235</v>
      </c>
      <c r="G1905" s="17">
        <v>100</v>
      </c>
      <c r="H1905" s="17" t="s">
        <v>593</v>
      </c>
      <c r="I1905" s="16" t="s">
        <v>1235</v>
      </c>
      <c r="J1905" s="18">
        <v>4480</v>
      </c>
      <c r="K1905" s="188">
        <f>IFERROR(VLOOKUP(一覧[[#This Row],[品番]],'202211価格改定一覧'!B:J,9,FALSE),"-")</f>
        <v>5000</v>
      </c>
      <c r="L1905" s="19" t="s">
        <v>63</v>
      </c>
      <c r="M1905" s="2">
        <v>8051414580239</v>
      </c>
    </row>
    <row r="1906" spans="2:13" s="20" customFormat="1" ht="21" customHeight="1">
      <c r="B1906" s="14"/>
      <c r="C1906" s="52">
        <v>7526</v>
      </c>
      <c r="D1906" s="28" t="s">
        <v>1166</v>
      </c>
      <c r="E1906" s="22" t="s">
        <v>1167</v>
      </c>
      <c r="F1906" s="16" t="s">
        <v>1185</v>
      </c>
      <c r="G1906" s="17">
        <v>125</v>
      </c>
      <c r="H1906" s="17" t="s">
        <v>593</v>
      </c>
      <c r="I1906" s="16"/>
      <c r="J1906" s="18">
        <v>2980</v>
      </c>
      <c r="K1906" s="188">
        <f>IFERROR(VLOOKUP(一覧[[#This Row],[品番]],'202211価格改定一覧'!B:J,9,FALSE),"-")</f>
        <v>3800</v>
      </c>
      <c r="L1906" s="19" t="s">
        <v>63</v>
      </c>
      <c r="M1906" s="2">
        <v>8051414580253</v>
      </c>
    </row>
    <row r="1907" spans="2:13" s="20" customFormat="1" ht="21" customHeight="1">
      <c r="B1907" s="14"/>
      <c r="C1907" s="52">
        <v>7527</v>
      </c>
      <c r="D1907" s="28" t="s">
        <v>1166</v>
      </c>
      <c r="E1907" s="22" t="s">
        <v>1167</v>
      </c>
      <c r="F1907" s="16" t="s">
        <v>1192</v>
      </c>
      <c r="G1907" s="17">
        <v>125</v>
      </c>
      <c r="H1907" s="17" t="s">
        <v>593</v>
      </c>
      <c r="I1907" s="16"/>
      <c r="J1907" s="18">
        <v>3280</v>
      </c>
      <c r="K1907" s="188">
        <f>IFERROR(VLOOKUP(一覧[[#This Row],[品番]],'202211価格改定一覧'!B:J,9,FALSE),"-")</f>
        <v>3800</v>
      </c>
      <c r="L1907" s="19" t="s">
        <v>63</v>
      </c>
      <c r="M1907" s="2">
        <v>8051414580260</v>
      </c>
    </row>
    <row r="1908" spans="2:13" s="20" customFormat="1" ht="21" customHeight="1">
      <c r="B1908" s="14"/>
      <c r="C1908" s="52">
        <v>7528</v>
      </c>
      <c r="D1908" s="28" t="s">
        <v>1166</v>
      </c>
      <c r="E1908" s="22" t="s">
        <v>1167</v>
      </c>
      <c r="F1908" s="16" t="s">
        <v>1193</v>
      </c>
      <c r="G1908" s="17" t="s">
        <v>1194</v>
      </c>
      <c r="H1908" s="17" t="s">
        <v>593</v>
      </c>
      <c r="I1908" s="16"/>
      <c r="J1908" s="18">
        <v>6980</v>
      </c>
      <c r="K1908" s="188">
        <f>IFERROR(VLOOKUP(一覧[[#This Row],[品番]],'202211価格改定一覧'!B:J,9,FALSE),"-")</f>
        <v>7200</v>
      </c>
      <c r="L1908" s="19" t="s">
        <v>63</v>
      </c>
      <c r="M1908" s="2">
        <v>8051414583599</v>
      </c>
    </row>
    <row r="1909" spans="2:13" s="20" customFormat="1" ht="21" customHeight="1">
      <c r="B1909" s="14"/>
      <c r="C1909" s="52">
        <v>7529</v>
      </c>
      <c r="D1909" s="28" t="s">
        <v>1166</v>
      </c>
      <c r="E1909" s="22" t="s">
        <v>1202</v>
      </c>
      <c r="F1909" s="16" t="s">
        <v>1238</v>
      </c>
      <c r="G1909" s="17">
        <v>100</v>
      </c>
      <c r="H1909" s="17" t="s">
        <v>593</v>
      </c>
      <c r="I1909" s="16" t="s">
        <v>1238</v>
      </c>
      <c r="J1909" s="18">
        <v>3800</v>
      </c>
      <c r="K1909" s="188">
        <f>IFERROR(VLOOKUP(一覧[[#This Row],[品番]],'202211価格改定一覧'!B:J,9,FALSE),"-")</f>
        <v>4200</v>
      </c>
      <c r="L1909" s="19" t="s">
        <v>63</v>
      </c>
      <c r="M1909" s="2">
        <v>8051414580178</v>
      </c>
    </row>
    <row r="1910" spans="2:13" s="20" customFormat="1" ht="21" customHeight="1">
      <c r="B1910" s="14"/>
      <c r="C1910" s="52">
        <v>7530</v>
      </c>
      <c r="D1910" s="28" t="s">
        <v>1166</v>
      </c>
      <c r="E1910" s="22" t="s">
        <v>1209</v>
      </c>
      <c r="F1910" s="16" t="s">
        <v>1199</v>
      </c>
      <c r="G1910" s="17">
        <v>200</v>
      </c>
      <c r="H1910" s="17" t="s">
        <v>593</v>
      </c>
      <c r="I1910" s="16" t="s">
        <v>1199</v>
      </c>
      <c r="J1910" s="18">
        <v>3280</v>
      </c>
      <c r="K1910" s="188">
        <f>IFERROR(VLOOKUP(一覧[[#This Row],[品番]],'202211価格改定一覧'!B:J,9,FALSE),"-")</f>
        <v>3800</v>
      </c>
      <c r="L1910" s="19" t="s">
        <v>63</v>
      </c>
      <c r="M1910" s="2">
        <v>8051414583049</v>
      </c>
    </row>
    <row r="1911" spans="2:13" s="20" customFormat="1" ht="21" customHeight="1">
      <c r="B1911" s="14"/>
      <c r="C1911" s="52">
        <v>7531</v>
      </c>
      <c r="D1911" s="28" t="s">
        <v>1166</v>
      </c>
      <c r="E1911" s="22" t="s">
        <v>1209</v>
      </c>
      <c r="F1911" s="16" t="s">
        <v>1203</v>
      </c>
      <c r="G1911" s="17">
        <v>1000</v>
      </c>
      <c r="H1911" s="17" t="s">
        <v>593</v>
      </c>
      <c r="I1911" s="16" t="s">
        <v>1203</v>
      </c>
      <c r="J1911" s="18">
        <v>9800</v>
      </c>
      <c r="K1911" s="188">
        <f>IFERROR(VLOOKUP(一覧[[#This Row],[品番]],'202211価格改定一覧'!B:J,9,FALSE),"-")</f>
        <v>11200</v>
      </c>
      <c r="L1911" s="19" t="s">
        <v>63</v>
      </c>
      <c r="M1911" s="2">
        <v>5832308051414</v>
      </c>
    </row>
    <row r="1912" spans="2:13" s="20" customFormat="1" ht="21" customHeight="1">
      <c r="B1912" s="14"/>
      <c r="C1912" s="52">
        <v>7532</v>
      </c>
      <c r="D1912" s="28" t="s">
        <v>1166</v>
      </c>
      <c r="E1912" s="22" t="s">
        <v>1209</v>
      </c>
      <c r="F1912" s="16" t="s">
        <v>1210</v>
      </c>
      <c r="G1912" s="17">
        <v>150</v>
      </c>
      <c r="H1912" s="17" t="s">
        <v>593</v>
      </c>
      <c r="I1912" s="16" t="s">
        <v>1210</v>
      </c>
      <c r="J1912" s="18">
        <v>3680</v>
      </c>
      <c r="K1912" s="188">
        <f>IFERROR(VLOOKUP(一覧[[#This Row],[品番]],'202211価格改定一覧'!B:J,9,FALSE),"-")</f>
        <v>4000</v>
      </c>
      <c r="L1912" s="19" t="s">
        <v>63</v>
      </c>
      <c r="M1912" s="2">
        <v>8051414583056</v>
      </c>
    </row>
    <row r="1913" spans="2:13" s="20" customFormat="1" ht="21" customHeight="1">
      <c r="B1913" s="14"/>
      <c r="C1913" s="52">
        <v>7533</v>
      </c>
      <c r="D1913" s="28" t="s">
        <v>1166</v>
      </c>
      <c r="E1913" s="22" t="s">
        <v>1209</v>
      </c>
      <c r="F1913" s="16" t="s">
        <v>1211</v>
      </c>
      <c r="G1913" s="17">
        <v>1000</v>
      </c>
      <c r="H1913" s="17" t="s">
        <v>593</v>
      </c>
      <c r="I1913" s="16" t="s">
        <v>1211</v>
      </c>
      <c r="J1913" s="18">
        <v>12000</v>
      </c>
      <c r="K1913" s="188">
        <f>IFERROR(VLOOKUP(一覧[[#This Row],[品番]],'202211価格改定一覧'!B:J,9,FALSE),"-")</f>
        <v>13600</v>
      </c>
      <c r="L1913" s="19" t="s">
        <v>63</v>
      </c>
      <c r="M1913" s="2">
        <v>8051414583476</v>
      </c>
    </row>
    <row r="1914" spans="2:13" s="20" customFormat="1" ht="21" customHeight="1">
      <c r="B1914" s="14"/>
      <c r="C1914" s="52">
        <v>7534</v>
      </c>
      <c r="D1914" s="28" t="s">
        <v>1166</v>
      </c>
      <c r="E1914" s="22" t="s">
        <v>1209</v>
      </c>
      <c r="F1914" s="16" t="s">
        <v>1214</v>
      </c>
      <c r="G1914" s="17">
        <v>30</v>
      </c>
      <c r="H1914" s="17" t="s">
        <v>593</v>
      </c>
      <c r="I1914" s="16" t="s">
        <v>1214</v>
      </c>
      <c r="J1914" s="18">
        <v>2680</v>
      </c>
      <c r="K1914" s="188">
        <f>IFERROR(VLOOKUP(一覧[[#This Row],[品番]],'202211価格改定一覧'!B:J,9,FALSE),"-")</f>
        <v>3500</v>
      </c>
      <c r="L1914" s="19" t="s">
        <v>63</v>
      </c>
      <c r="M1914" s="2">
        <v>8051414583469</v>
      </c>
    </row>
    <row r="1915" spans="2:13" s="20" customFormat="1" ht="21" customHeight="1">
      <c r="B1915" s="14"/>
      <c r="C1915" s="52">
        <v>7535</v>
      </c>
      <c r="D1915" s="28" t="s">
        <v>1166</v>
      </c>
      <c r="E1915" s="22" t="s">
        <v>1209</v>
      </c>
      <c r="F1915" s="16" t="s">
        <v>1215</v>
      </c>
      <c r="G1915" s="17">
        <v>100</v>
      </c>
      <c r="H1915" s="17" t="s">
        <v>593</v>
      </c>
      <c r="I1915" s="16" t="s">
        <v>1215</v>
      </c>
      <c r="J1915" s="18">
        <v>6200</v>
      </c>
      <c r="K1915" s="188">
        <f>IFERROR(VLOOKUP(一覧[[#This Row],[品番]],'202211価格改定一覧'!B:J,9,FALSE),"-")</f>
        <v>6500</v>
      </c>
      <c r="L1915" s="19" t="s">
        <v>63</v>
      </c>
      <c r="M1915" s="2">
        <v>4994228028488</v>
      </c>
    </row>
    <row r="1916" spans="2:13" s="20" customFormat="1" ht="21" customHeight="1">
      <c r="B1916" s="14"/>
      <c r="C1916" s="52">
        <v>7536</v>
      </c>
      <c r="D1916" s="28" t="s">
        <v>1166</v>
      </c>
      <c r="E1916" s="22" t="s">
        <v>1209</v>
      </c>
      <c r="F1916" s="16" t="s">
        <v>1216</v>
      </c>
      <c r="G1916" s="17">
        <v>125</v>
      </c>
      <c r="H1916" s="17" t="s">
        <v>593</v>
      </c>
      <c r="I1916" s="16" t="s">
        <v>1216</v>
      </c>
      <c r="J1916" s="18">
        <v>4980</v>
      </c>
      <c r="K1916" s="188">
        <f>IFERROR(VLOOKUP(一覧[[#This Row],[品番]],'202211価格改定一覧'!B:J,9,FALSE),"-")</f>
        <v>5400</v>
      </c>
      <c r="L1916" s="19" t="s">
        <v>63</v>
      </c>
      <c r="M1916" s="2">
        <v>8051414583063</v>
      </c>
    </row>
    <row r="1917" spans="2:13" s="20" customFormat="1" ht="21" customHeight="1">
      <c r="B1917" s="14"/>
      <c r="C1917" s="52">
        <v>7537</v>
      </c>
      <c r="D1917" s="28" t="s">
        <v>1166</v>
      </c>
      <c r="E1917" s="22" t="s">
        <v>1231</v>
      </c>
      <c r="F1917" s="16" t="s">
        <v>1232</v>
      </c>
      <c r="G1917" s="17">
        <v>125</v>
      </c>
      <c r="H1917" s="17" t="s">
        <v>593</v>
      </c>
      <c r="I1917" s="16" t="s">
        <v>1232</v>
      </c>
      <c r="J1917" s="18">
        <v>3480</v>
      </c>
      <c r="K1917" s="188">
        <f>IFERROR(VLOOKUP(一覧[[#This Row],[品番]],'202211価格改定一覧'!B:J,9,FALSE),"-")</f>
        <v>3800</v>
      </c>
      <c r="L1917" s="19" t="s">
        <v>63</v>
      </c>
      <c r="M1917" s="2">
        <v>8051414583360</v>
      </c>
    </row>
    <row r="1918" spans="2:13" s="20" customFormat="1" ht="21" customHeight="1">
      <c r="B1918" s="14"/>
      <c r="C1918" s="52">
        <v>7538</v>
      </c>
      <c r="D1918" s="28" t="s">
        <v>1166</v>
      </c>
      <c r="E1918" s="22" t="s">
        <v>1231</v>
      </c>
      <c r="F1918" s="16" t="s">
        <v>1233</v>
      </c>
      <c r="G1918" s="17">
        <v>200</v>
      </c>
      <c r="H1918" s="17" t="s">
        <v>593</v>
      </c>
      <c r="I1918" s="16" t="s">
        <v>1233</v>
      </c>
      <c r="J1918" s="18">
        <v>3280</v>
      </c>
      <c r="K1918" s="188">
        <f>IFERROR(VLOOKUP(一覧[[#This Row],[品番]],'202211価格改定一覧'!B:J,9,FALSE),"-")</f>
        <v>3700</v>
      </c>
      <c r="L1918" s="19" t="s">
        <v>63</v>
      </c>
      <c r="M1918" s="2">
        <v>8051414583346</v>
      </c>
    </row>
    <row r="1919" spans="2:13" s="20" customFormat="1" ht="21" customHeight="1">
      <c r="B1919" s="14"/>
      <c r="C1919" s="52">
        <v>7539</v>
      </c>
      <c r="D1919" s="28" t="s">
        <v>1166</v>
      </c>
      <c r="E1919" s="22" t="s">
        <v>1231</v>
      </c>
      <c r="F1919" s="16" t="s">
        <v>1234</v>
      </c>
      <c r="G1919" s="17">
        <v>200</v>
      </c>
      <c r="H1919" s="17" t="s">
        <v>593</v>
      </c>
      <c r="I1919" s="16" t="s">
        <v>1234</v>
      </c>
      <c r="J1919" s="18">
        <v>3780</v>
      </c>
      <c r="K1919" s="188">
        <f>IFERROR(VLOOKUP(一覧[[#This Row],[品番]],'202211価格改定一覧'!B:J,9,FALSE),"-")</f>
        <v>4000</v>
      </c>
      <c r="L1919" s="19" t="s">
        <v>63</v>
      </c>
      <c r="M1919" s="2">
        <v>8051414583353</v>
      </c>
    </row>
    <row r="1920" spans="2:13" s="20" customFormat="1" ht="21" customHeight="1">
      <c r="B1920" s="14"/>
      <c r="C1920" s="52">
        <v>7541</v>
      </c>
      <c r="D1920" s="28" t="s">
        <v>1166</v>
      </c>
      <c r="E1920" s="22" t="s">
        <v>911</v>
      </c>
      <c r="F1920" s="16" t="s">
        <v>1237</v>
      </c>
      <c r="G1920" s="17">
        <v>30</v>
      </c>
      <c r="H1920" s="17" t="s">
        <v>593</v>
      </c>
      <c r="I1920" s="16" t="s">
        <v>1237</v>
      </c>
      <c r="J1920" s="18">
        <v>3400</v>
      </c>
      <c r="K1920" s="188" t="str">
        <f>IFERROR(VLOOKUP(一覧[[#This Row],[品番]],'202211価格改定一覧'!B:J,9,FALSE),"-")</f>
        <v>-</v>
      </c>
      <c r="L1920" s="19" t="s">
        <v>63</v>
      </c>
      <c r="M1920" s="2" t="s">
        <v>39</v>
      </c>
    </row>
    <row r="1921" spans="2:13" s="20" customFormat="1" ht="21" customHeight="1">
      <c r="B1921" s="14"/>
      <c r="C1921" s="52">
        <v>7543</v>
      </c>
      <c r="D1921" s="28" t="s">
        <v>1166</v>
      </c>
      <c r="E1921" s="22" t="s">
        <v>911</v>
      </c>
      <c r="F1921" s="16" t="s">
        <v>2617</v>
      </c>
      <c r="G1921" s="17">
        <v>150</v>
      </c>
      <c r="H1921" s="17" t="s">
        <v>593</v>
      </c>
      <c r="I1921" s="16" t="s">
        <v>1239</v>
      </c>
      <c r="J1921" s="18">
        <v>3980</v>
      </c>
      <c r="K1921" s="188" t="str">
        <f>IFERROR(VLOOKUP(一覧[[#This Row],[品番]],'202211価格改定一覧'!B:J,9,FALSE),"-")</f>
        <v>-</v>
      </c>
      <c r="L1921" s="19" t="s">
        <v>63</v>
      </c>
      <c r="M1921" s="2">
        <v>8051414583247</v>
      </c>
    </row>
    <row r="1922" spans="2:13" s="20" customFormat="1" ht="21" customHeight="1">
      <c r="B1922" s="14"/>
      <c r="C1922" s="52">
        <v>7544</v>
      </c>
      <c r="D1922" s="28" t="s">
        <v>1166</v>
      </c>
      <c r="E1922" s="22" t="s">
        <v>911</v>
      </c>
      <c r="F1922" s="16" t="s">
        <v>1236</v>
      </c>
      <c r="G1922" s="17">
        <v>50</v>
      </c>
      <c r="H1922" s="17" t="s">
        <v>593</v>
      </c>
      <c r="I1922" s="16" t="s">
        <v>1236</v>
      </c>
      <c r="J1922" s="18">
        <v>3200</v>
      </c>
      <c r="K1922" s="188" t="str">
        <f>IFERROR(VLOOKUP(一覧[[#This Row],[品番]],'202211価格改定一覧'!B:J,9,FALSE),"-")</f>
        <v>-</v>
      </c>
      <c r="L1922" s="19" t="s">
        <v>63</v>
      </c>
      <c r="M1922" s="2">
        <v>8051414580123</v>
      </c>
    </row>
    <row r="1923" spans="2:13" s="20" customFormat="1" ht="21" customHeight="1">
      <c r="B1923" s="14"/>
      <c r="C1923" s="52">
        <v>7546</v>
      </c>
      <c r="D1923" s="28" t="s">
        <v>1166</v>
      </c>
      <c r="E1923" s="22" t="s">
        <v>911</v>
      </c>
      <c r="F1923" s="16" t="s">
        <v>1241</v>
      </c>
      <c r="G1923" s="17">
        <v>50</v>
      </c>
      <c r="H1923" s="17" t="s">
        <v>593</v>
      </c>
      <c r="I1923" s="16" t="s">
        <v>1242</v>
      </c>
      <c r="J1923" s="18">
        <v>3200</v>
      </c>
      <c r="K1923" s="188" t="str">
        <f>IFERROR(VLOOKUP(一覧[[#This Row],[品番]],'202211価格改定一覧'!B:J,9,FALSE),"-")</f>
        <v>-</v>
      </c>
      <c r="L1923" s="19" t="s">
        <v>63</v>
      </c>
      <c r="M1923" s="2">
        <v>8051414580376</v>
      </c>
    </row>
    <row r="1924" spans="2:13" s="20" customFormat="1" ht="21" customHeight="1">
      <c r="B1924" s="14"/>
      <c r="C1924" s="52">
        <v>7547</v>
      </c>
      <c r="D1924" s="28" t="s">
        <v>1166</v>
      </c>
      <c r="E1924" s="22" t="s">
        <v>911</v>
      </c>
      <c r="F1924" s="16" t="s">
        <v>1241</v>
      </c>
      <c r="G1924" s="17">
        <v>50</v>
      </c>
      <c r="H1924" s="17" t="s">
        <v>593</v>
      </c>
      <c r="I1924" s="16" t="s">
        <v>1243</v>
      </c>
      <c r="J1924" s="18">
        <v>3400</v>
      </c>
      <c r="K1924" s="188" t="str">
        <f>IFERROR(VLOOKUP(一覧[[#This Row],[品番]],'202211価格改定一覧'!B:J,9,FALSE),"-")</f>
        <v>-</v>
      </c>
      <c r="L1924" s="19" t="s">
        <v>63</v>
      </c>
      <c r="M1924" s="2">
        <v>8051414583452</v>
      </c>
    </row>
    <row r="1925" spans="2:13" s="20" customFormat="1" ht="21" customHeight="1">
      <c r="B1925" s="14"/>
      <c r="C1925" s="52">
        <v>7551</v>
      </c>
      <c r="D1925" s="28" t="s">
        <v>1166</v>
      </c>
      <c r="E1925" s="22" t="s">
        <v>1227</v>
      </c>
      <c r="F1925" s="16" t="s">
        <v>2618</v>
      </c>
      <c r="G1925" s="17">
        <v>75</v>
      </c>
      <c r="H1925" s="17" t="s">
        <v>219</v>
      </c>
      <c r="I1925" s="16" t="s">
        <v>1240</v>
      </c>
      <c r="J1925" s="18">
        <v>2400</v>
      </c>
      <c r="K1925" s="188" t="str">
        <f>IFERROR(VLOOKUP(一覧[[#This Row],[品番]],'202211価格改定一覧'!B:J,9,FALSE),"-")</f>
        <v>-</v>
      </c>
      <c r="L1925" s="19" t="s">
        <v>63</v>
      </c>
      <c r="M1925" s="95">
        <v>8051414588167</v>
      </c>
    </row>
    <row r="1926" spans="2:13" s="20" customFormat="1" ht="21" customHeight="1">
      <c r="B1926" s="14"/>
      <c r="C1926" s="52">
        <v>7555</v>
      </c>
      <c r="D1926" s="28" t="s">
        <v>1166</v>
      </c>
      <c r="E1926" s="22" t="s">
        <v>2632</v>
      </c>
      <c r="F1926" s="16" t="s">
        <v>2633</v>
      </c>
      <c r="G1926" s="17">
        <v>300</v>
      </c>
      <c r="H1926" s="17" t="s">
        <v>593</v>
      </c>
      <c r="I1926" s="16" t="s">
        <v>1199</v>
      </c>
      <c r="J1926" s="18">
        <v>3280</v>
      </c>
      <c r="K1926" s="188">
        <f>IFERROR(VLOOKUP(一覧[[#This Row],[品番]],'202211価格改定一覧'!B:J,9,FALSE),"-")</f>
        <v>3600</v>
      </c>
      <c r="L1926" s="19" t="s">
        <v>63</v>
      </c>
      <c r="M1926" s="2">
        <v>8051414588297</v>
      </c>
    </row>
    <row r="1927" spans="2:13" s="20" customFormat="1" ht="21" customHeight="1">
      <c r="B1927" s="14"/>
      <c r="C1927" s="52">
        <v>7556</v>
      </c>
      <c r="D1927" s="28" t="s">
        <v>1166</v>
      </c>
      <c r="E1927" s="22" t="s">
        <v>2632</v>
      </c>
      <c r="F1927" s="16" t="s">
        <v>2634</v>
      </c>
      <c r="G1927" s="17">
        <v>1000</v>
      </c>
      <c r="H1927" s="17" t="s">
        <v>593</v>
      </c>
      <c r="I1927" s="16" t="s">
        <v>1203</v>
      </c>
      <c r="J1927" s="18">
        <v>9800</v>
      </c>
      <c r="K1927" s="188" t="str">
        <f>IFERROR(VLOOKUP(一覧[[#This Row],[品番]],'202211価格改定一覧'!B:J,9,FALSE),"-")</f>
        <v>-</v>
      </c>
      <c r="L1927" s="19" t="s">
        <v>63</v>
      </c>
      <c r="M1927" s="2">
        <v>8051414588440</v>
      </c>
    </row>
    <row r="1928" spans="2:13" s="20" customFormat="1" ht="21" customHeight="1">
      <c r="B1928" s="14"/>
      <c r="C1928" s="52">
        <v>7557</v>
      </c>
      <c r="D1928" s="28" t="s">
        <v>1166</v>
      </c>
      <c r="E1928" s="22" t="s">
        <v>2632</v>
      </c>
      <c r="F1928" s="16" t="s">
        <v>2635</v>
      </c>
      <c r="G1928" s="17">
        <v>250</v>
      </c>
      <c r="H1928" s="17" t="s">
        <v>593</v>
      </c>
      <c r="I1928" s="16" t="s">
        <v>1201</v>
      </c>
      <c r="J1928" s="18">
        <v>3680</v>
      </c>
      <c r="K1928" s="188">
        <f>IFERROR(VLOOKUP(一覧[[#This Row],[品番]],'202211価格改定一覧'!B:J,9,FALSE),"-")</f>
        <v>4000</v>
      </c>
      <c r="L1928" s="19" t="s">
        <v>63</v>
      </c>
      <c r="M1928" s="2">
        <v>8051414588303</v>
      </c>
    </row>
    <row r="1929" spans="2:13" s="20" customFormat="1" ht="21" customHeight="1">
      <c r="B1929" s="14"/>
      <c r="C1929" s="52">
        <v>7558</v>
      </c>
      <c r="D1929" s="28" t="s">
        <v>1166</v>
      </c>
      <c r="E1929" s="22" t="s">
        <v>2632</v>
      </c>
      <c r="F1929" s="16" t="s">
        <v>2636</v>
      </c>
      <c r="G1929" s="17">
        <v>1000</v>
      </c>
      <c r="H1929" s="17" t="s">
        <v>593</v>
      </c>
      <c r="I1929" s="16" t="s">
        <v>1204</v>
      </c>
      <c r="J1929" s="18">
        <v>12000</v>
      </c>
      <c r="K1929" s="188" t="str">
        <f>IFERROR(VLOOKUP(一覧[[#This Row],[品番]],'202211価格改定一覧'!B:J,9,FALSE),"-")</f>
        <v>-</v>
      </c>
      <c r="L1929" s="19" t="s">
        <v>63</v>
      </c>
      <c r="M1929" s="2">
        <v>8051414588457</v>
      </c>
    </row>
    <row r="1930" spans="2:13" s="20" customFormat="1" ht="21" customHeight="1">
      <c r="B1930" s="14"/>
      <c r="C1930" s="52">
        <v>7559</v>
      </c>
      <c r="D1930" s="28" t="s">
        <v>1166</v>
      </c>
      <c r="E1930" s="22" t="s">
        <v>2632</v>
      </c>
      <c r="F1930" s="16" t="s">
        <v>2637</v>
      </c>
      <c r="G1930" s="17" t="s">
        <v>1225</v>
      </c>
      <c r="H1930" s="17" t="s">
        <v>593</v>
      </c>
      <c r="I1930" s="16" t="s">
        <v>1191</v>
      </c>
      <c r="J1930" s="18">
        <v>100</v>
      </c>
      <c r="K1930" s="188" t="str">
        <f>IFERROR(VLOOKUP(一覧[[#This Row],[品番]],'202211価格改定一覧'!B:J,9,FALSE),"-")</f>
        <v>-</v>
      </c>
      <c r="L1930" s="19" t="s">
        <v>63</v>
      </c>
      <c r="M1930" s="2" t="s">
        <v>39</v>
      </c>
    </row>
    <row r="1931" spans="2:13" s="20" customFormat="1" ht="21" customHeight="1">
      <c r="B1931" s="14"/>
      <c r="C1931" s="52">
        <v>7560</v>
      </c>
      <c r="D1931" s="28" t="s">
        <v>1166</v>
      </c>
      <c r="E1931" s="22" t="s">
        <v>2632</v>
      </c>
      <c r="F1931" s="16" t="s">
        <v>2629</v>
      </c>
      <c r="G1931" s="17">
        <v>250</v>
      </c>
      <c r="H1931" s="17" t="s">
        <v>593</v>
      </c>
      <c r="I1931" s="16" t="s">
        <v>1206</v>
      </c>
      <c r="J1931" s="18">
        <v>6200</v>
      </c>
      <c r="K1931" s="188">
        <f>IFERROR(VLOOKUP(一覧[[#This Row],[品番]],'202211価格改定一覧'!B:J,9,FALSE),"-")</f>
        <v>6500</v>
      </c>
      <c r="L1931" s="19" t="s">
        <v>63</v>
      </c>
      <c r="M1931" s="2">
        <v>8051414588358</v>
      </c>
    </row>
    <row r="1932" spans="2:13" s="20" customFormat="1" ht="21" customHeight="1">
      <c r="B1932" s="14"/>
      <c r="C1932" s="52">
        <v>7561</v>
      </c>
      <c r="D1932" s="28" t="s">
        <v>1166</v>
      </c>
      <c r="E1932" s="22" t="s">
        <v>2632</v>
      </c>
      <c r="F1932" s="16" t="s">
        <v>2630</v>
      </c>
      <c r="G1932" s="17">
        <v>50</v>
      </c>
      <c r="H1932" s="17" t="s">
        <v>593</v>
      </c>
      <c r="I1932" s="16" t="s">
        <v>1222</v>
      </c>
      <c r="J1932" s="18">
        <v>6800</v>
      </c>
      <c r="K1932" s="188">
        <f>IFERROR(VLOOKUP(一覧[[#This Row],[品番]],'202211価格改定一覧'!B:J,9,FALSE),"-")</f>
        <v>7000</v>
      </c>
      <c r="L1932" s="19" t="s">
        <v>63</v>
      </c>
      <c r="M1932" s="2">
        <v>8051414588204</v>
      </c>
    </row>
    <row r="1933" spans="2:13" s="20" customFormat="1" ht="21" customHeight="1">
      <c r="B1933" s="14"/>
      <c r="C1933" s="52">
        <v>7562</v>
      </c>
      <c r="D1933" s="28" t="s">
        <v>1166</v>
      </c>
      <c r="E1933" s="22" t="s">
        <v>2632</v>
      </c>
      <c r="F1933" s="16" t="s">
        <v>2631</v>
      </c>
      <c r="G1933" s="17" t="s">
        <v>1223</v>
      </c>
      <c r="H1933" s="17" t="s">
        <v>593</v>
      </c>
      <c r="I1933" s="16" t="s">
        <v>1224</v>
      </c>
      <c r="J1933" s="18">
        <v>14000</v>
      </c>
      <c r="K1933" s="188">
        <f>IFERROR(VLOOKUP(一覧[[#This Row],[品番]],'202211価格改定一覧'!B:J,9,FALSE),"-")</f>
        <v>14800</v>
      </c>
      <c r="L1933" s="19" t="s">
        <v>63</v>
      </c>
      <c r="M1933" s="2">
        <v>8051414588365</v>
      </c>
    </row>
    <row r="1934" spans="2:13" s="20" customFormat="1" ht="21" customHeight="1">
      <c r="B1934" s="14"/>
      <c r="C1934" s="52">
        <v>7565</v>
      </c>
      <c r="D1934" s="28" t="s">
        <v>1166</v>
      </c>
      <c r="E1934" s="22" t="s">
        <v>2632</v>
      </c>
      <c r="F1934" s="16" t="s">
        <v>1230</v>
      </c>
      <c r="G1934" s="17">
        <v>150</v>
      </c>
      <c r="H1934" s="17" t="s">
        <v>593</v>
      </c>
      <c r="I1934" s="16" t="s">
        <v>1230</v>
      </c>
      <c r="J1934" s="18">
        <v>4000</v>
      </c>
      <c r="K1934" s="188" t="str">
        <f>IFERROR(VLOOKUP(一覧[[#This Row],[品番]],'202211価格改定一覧'!B:J,9,FALSE),"-")</f>
        <v>-</v>
      </c>
      <c r="L1934" s="19" t="s">
        <v>63</v>
      </c>
      <c r="M1934" s="2">
        <v>8051414588426</v>
      </c>
    </row>
    <row r="1935" spans="2:13" s="20" customFormat="1" ht="21" customHeight="1">
      <c r="B1935" s="14"/>
      <c r="C1935" s="52">
        <v>7570</v>
      </c>
      <c r="D1935" s="28" t="s">
        <v>1166</v>
      </c>
      <c r="E1935" s="22" t="s">
        <v>2632</v>
      </c>
      <c r="F1935" s="22" t="s">
        <v>2622</v>
      </c>
      <c r="G1935" s="17">
        <v>100</v>
      </c>
      <c r="H1935" s="17" t="s">
        <v>593</v>
      </c>
      <c r="I1935" s="16" t="s">
        <v>1226</v>
      </c>
      <c r="J1935" s="18">
        <v>3200</v>
      </c>
      <c r="K1935" s="188" t="str">
        <f>IFERROR(VLOOKUP(一覧[[#This Row],[品番]],'202211価格改定一覧'!B:J,9,FALSE),"-")</f>
        <v>-</v>
      </c>
      <c r="L1935" s="19" t="s">
        <v>63</v>
      </c>
      <c r="M1935" s="2">
        <v>8051414588266</v>
      </c>
    </row>
    <row r="1936" spans="2:13" s="20" customFormat="1" ht="21" customHeight="1">
      <c r="B1936" s="14"/>
      <c r="C1936" s="52">
        <v>7571</v>
      </c>
      <c r="D1936" s="28" t="s">
        <v>1166</v>
      </c>
      <c r="E1936" s="22" t="s">
        <v>2632</v>
      </c>
      <c r="F1936" s="22" t="s">
        <v>2623</v>
      </c>
      <c r="G1936" s="17">
        <v>100</v>
      </c>
      <c r="H1936" s="17" t="s">
        <v>593</v>
      </c>
      <c r="I1936" s="16" t="s">
        <v>1228</v>
      </c>
      <c r="J1936" s="18">
        <v>4200</v>
      </c>
      <c r="K1936" s="188" t="str">
        <f>IFERROR(VLOOKUP(一覧[[#This Row],[品番]],'202211価格改定一覧'!B:J,9,FALSE),"-")</f>
        <v>-</v>
      </c>
      <c r="L1936" s="19" t="s">
        <v>63</v>
      </c>
      <c r="M1936" s="2">
        <v>8051414588389</v>
      </c>
    </row>
    <row r="1937" spans="2:13" s="20" customFormat="1" ht="21" customHeight="1">
      <c r="B1937" s="14"/>
      <c r="C1937" s="52">
        <v>7572</v>
      </c>
      <c r="D1937" s="28" t="s">
        <v>1166</v>
      </c>
      <c r="E1937" s="22" t="s">
        <v>2632</v>
      </c>
      <c r="F1937" s="22" t="s">
        <v>2624</v>
      </c>
      <c r="G1937" s="17">
        <v>100</v>
      </c>
      <c r="H1937" s="17" t="s">
        <v>593</v>
      </c>
      <c r="I1937" s="16" t="s">
        <v>1229</v>
      </c>
      <c r="J1937" s="18">
        <v>4500</v>
      </c>
      <c r="K1937" s="188" t="str">
        <f>IFERROR(VLOOKUP(一覧[[#This Row],[品番]],'202211価格改定一覧'!B:J,9,FALSE),"-")</f>
        <v>-</v>
      </c>
      <c r="L1937" s="19" t="s">
        <v>63</v>
      </c>
      <c r="M1937" s="2">
        <v>8051414588396</v>
      </c>
    </row>
    <row r="1938" spans="2:13" s="20" customFormat="1" ht="21" customHeight="1">
      <c r="B1938" s="14"/>
      <c r="C1938" s="52">
        <v>7580</v>
      </c>
      <c r="D1938" s="28" t="s">
        <v>1166</v>
      </c>
      <c r="E1938" s="22" t="s">
        <v>1200</v>
      </c>
      <c r="F1938" s="16" t="s">
        <v>1205</v>
      </c>
      <c r="G1938" s="17">
        <v>100</v>
      </c>
      <c r="H1938" s="17" t="s">
        <v>359</v>
      </c>
      <c r="I1938" s="16" t="s">
        <v>1205</v>
      </c>
      <c r="J1938" s="18">
        <v>1800</v>
      </c>
      <c r="K1938" s="188">
        <f>IFERROR(VLOOKUP(一覧[[#This Row],[品番]],'202211価格改定一覧'!B:J,9,FALSE),"-")</f>
        <v>1900</v>
      </c>
      <c r="L1938" s="19" t="s">
        <v>63</v>
      </c>
      <c r="M1938" s="95">
        <v>8051414588143</v>
      </c>
    </row>
    <row r="1939" spans="2:13" s="20" customFormat="1" ht="21" customHeight="1">
      <c r="B1939" s="14"/>
      <c r="C1939" s="52">
        <v>7581</v>
      </c>
      <c r="D1939" s="28" t="s">
        <v>1166</v>
      </c>
      <c r="E1939" s="22" t="s">
        <v>1202</v>
      </c>
      <c r="F1939" s="16" t="s">
        <v>1207</v>
      </c>
      <c r="G1939" s="17">
        <v>100</v>
      </c>
      <c r="H1939" s="17" t="s">
        <v>359</v>
      </c>
      <c r="I1939" s="16" t="s">
        <v>1207</v>
      </c>
      <c r="J1939" s="18">
        <v>2400</v>
      </c>
      <c r="K1939" s="188">
        <f>IFERROR(VLOOKUP(一覧[[#This Row],[品番]],'202211価格改定一覧'!B:J,9,FALSE),"-")</f>
        <v>2500</v>
      </c>
      <c r="L1939" s="19" t="s">
        <v>63</v>
      </c>
      <c r="M1939" s="95">
        <v>8051414588150</v>
      </c>
    </row>
    <row r="1940" spans="2:13" s="20" customFormat="1" ht="21" customHeight="1">
      <c r="B1940" s="14"/>
      <c r="C1940" s="52">
        <v>7582</v>
      </c>
      <c r="D1940" s="28" t="s">
        <v>1166</v>
      </c>
      <c r="E1940" s="22" t="s">
        <v>1209</v>
      </c>
      <c r="F1940" s="22" t="s">
        <v>2619</v>
      </c>
      <c r="G1940" s="17" t="s">
        <v>1212</v>
      </c>
      <c r="H1940" s="17" t="s">
        <v>593</v>
      </c>
      <c r="I1940" s="16" t="s">
        <v>1213</v>
      </c>
      <c r="J1940" s="18">
        <v>100</v>
      </c>
      <c r="K1940" s="188" t="str">
        <f>IFERROR(VLOOKUP(一覧[[#This Row],[品番]],'202211価格改定一覧'!B:J,9,FALSE),"-")</f>
        <v>-</v>
      </c>
      <c r="L1940" s="19" t="s">
        <v>63</v>
      </c>
      <c r="M1940" s="2" t="s">
        <v>39</v>
      </c>
    </row>
    <row r="1941" spans="2:13" s="20" customFormat="1" ht="21" customHeight="1">
      <c r="B1941" s="14"/>
      <c r="C1941" s="52">
        <v>7583</v>
      </c>
      <c r="D1941" s="28" t="s">
        <v>1166</v>
      </c>
      <c r="E1941" s="22" t="s">
        <v>2615</v>
      </c>
      <c r="F1941" s="22" t="s">
        <v>2616</v>
      </c>
      <c r="G1941" s="17" t="s">
        <v>1208</v>
      </c>
      <c r="H1941" s="17" t="s">
        <v>593</v>
      </c>
      <c r="I1941" s="16" t="s">
        <v>1191</v>
      </c>
      <c r="J1941" s="18">
        <v>100</v>
      </c>
      <c r="K1941" s="188" t="str">
        <f>IFERROR(VLOOKUP(一覧[[#This Row],[品番]],'202211価格改定一覧'!B:J,9,FALSE),"-")</f>
        <v>-</v>
      </c>
      <c r="L1941" s="19" t="s">
        <v>63</v>
      </c>
      <c r="M1941" s="2" t="s">
        <v>39</v>
      </c>
    </row>
    <row r="1942" spans="2:13" s="20" customFormat="1" ht="21" customHeight="1">
      <c r="B1942" s="14"/>
      <c r="C1942" s="52">
        <v>7584</v>
      </c>
      <c r="D1942" s="28" t="s">
        <v>1166</v>
      </c>
      <c r="E1942" s="22" t="s">
        <v>1167</v>
      </c>
      <c r="F1942" s="22" t="s">
        <v>2614</v>
      </c>
      <c r="G1942" s="17" t="s">
        <v>1190</v>
      </c>
      <c r="H1942" s="17" t="s">
        <v>593</v>
      </c>
      <c r="I1942" s="16" t="s">
        <v>2611</v>
      </c>
      <c r="J1942" s="18">
        <v>100</v>
      </c>
      <c r="K1942" s="188" t="str">
        <f>IFERROR(VLOOKUP(一覧[[#This Row],[品番]],'202211価格改定一覧'!B:J,9,FALSE),"-")</f>
        <v>-</v>
      </c>
      <c r="L1942" s="19" t="s">
        <v>63</v>
      </c>
      <c r="M1942" s="2" t="s">
        <v>39</v>
      </c>
    </row>
    <row r="1943" spans="2:13" s="20" customFormat="1" ht="21" customHeight="1">
      <c r="B1943" s="14"/>
      <c r="C1943" s="52">
        <v>7585</v>
      </c>
      <c r="D1943" s="28" t="s">
        <v>1166</v>
      </c>
      <c r="E1943" s="22" t="s">
        <v>1167</v>
      </c>
      <c r="F1943" s="22" t="s">
        <v>2612</v>
      </c>
      <c r="G1943" s="17" t="s">
        <v>1182</v>
      </c>
      <c r="H1943" s="17" t="s">
        <v>593</v>
      </c>
      <c r="I1943" s="16" t="s">
        <v>1183</v>
      </c>
      <c r="J1943" s="18">
        <v>100</v>
      </c>
      <c r="K1943" s="188" t="str">
        <f>IFERROR(VLOOKUP(一覧[[#This Row],[品番]],'202211価格改定一覧'!B:J,9,FALSE),"-")</f>
        <v>-</v>
      </c>
      <c r="L1943" s="19" t="s">
        <v>63</v>
      </c>
      <c r="M1943" s="96" t="s">
        <v>39</v>
      </c>
    </row>
    <row r="1944" spans="2:13" s="20" customFormat="1" ht="21" customHeight="1">
      <c r="B1944" s="14"/>
      <c r="C1944" s="52">
        <v>7586</v>
      </c>
      <c r="D1944" s="28" t="s">
        <v>1166</v>
      </c>
      <c r="E1944" s="22" t="s">
        <v>1167</v>
      </c>
      <c r="F1944" s="22" t="s">
        <v>2613</v>
      </c>
      <c r="G1944" s="17" t="s">
        <v>1190</v>
      </c>
      <c r="H1944" s="17" t="s">
        <v>593</v>
      </c>
      <c r="I1944" s="16" t="s">
        <v>1191</v>
      </c>
      <c r="J1944" s="18">
        <v>100</v>
      </c>
      <c r="K1944" s="188" t="str">
        <f>IFERROR(VLOOKUP(一覧[[#This Row],[品番]],'202211価格改定一覧'!B:J,9,FALSE),"-")</f>
        <v>-</v>
      </c>
      <c r="L1944" s="19" t="s">
        <v>63</v>
      </c>
      <c r="M1944" s="2" t="s">
        <v>39</v>
      </c>
    </row>
    <row r="1945" spans="2:13" s="20" customFormat="1" ht="21" customHeight="1">
      <c r="B1945" s="14"/>
      <c r="C1945" s="52">
        <v>7590</v>
      </c>
      <c r="D1945" s="28" t="s">
        <v>1166</v>
      </c>
      <c r="E1945" s="22" t="s">
        <v>1167</v>
      </c>
      <c r="F1945" s="22" t="s">
        <v>1168</v>
      </c>
      <c r="G1945" s="17">
        <v>10</v>
      </c>
      <c r="H1945" s="17" t="s">
        <v>593</v>
      </c>
      <c r="I1945" s="16" t="s">
        <v>1175</v>
      </c>
      <c r="J1945" s="18">
        <v>2800</v>
      </c>
      <c r="K1945" s="188" t="str">
        <f>IFERROR(VLOOKUP(一覧[[#This Row],[品番]],'202211価格改定一覧'!B:J,9,FALSE),"-")</f>
        <v>-</v>
      </c>
      <c r="L1945" s="19" t="s">
        <v>63</v>
      </c>
      <c r="M1945" s="2">
        <v>8051414588532</v>
      </c>
    </row>
    <row r="1946" spans="2:13" s="20" customFormat="1" ht="21" customHeight="1">
      <c r="B1946" s="14"/>
      <c r="C1946" s="52">
        <v>7591</v>
      </c>
      <c r="D1946" s="28" t="s">
        <v>1166</v>
      </c>
      <c r="E1946" s="22" t="s">
        <v>1167</v>
      </c>
      <c r="F1946" s="22" t="s">
        <v>1172</v>
      </c>
      <c r="G1946" s="17">
        <v>10</v>
      </c>
      <c r="H1946" s="17" t="s">
        <v>593</v>
      </c>
      <c r="I1946" s="16" t="s">
        <v>1176</v>
      </c>
      <c r="J1946" s="18">
        <v>2800</v>
      </c>
      <c r="K1946" s="188" t="str">
        <f>IFERROR(VLOOKUP(一覧[[#This Row],[品番]],'202211価格改定一覧'!B:J,9,FALSE),"-")</f>
        <v>-</v>
      </c>
      <c r="L1946" s="19" t="s">
        <v>63</v>
      </c>
      <c r="M1946" s="2">
        <v>8051414588556</v>
      </c>
    </row>
    <row r="1947" spans="2:13" s="20" customFormat="1" ht="21" customHeight="1">
      <c r="B1947" s="14"/>
      <c r="C1947" s="52">
        <v>7592</v>
      </c>
      <c r="D1947" s="28" t="s">
        <v>1166</v>
      </c>
      <c r="E1947" s="22" t="s">
        <v>1167</v>
      </c>
      <c r="F1947" s="22" t="s">
        <v>1172</v>
      </c>
      <c r="G1947" s="17">
        <v>10</v>
      </c>
      <c r="H1947" s="17" t="s">
        <v>593</v>
      </c>
      <c r="I1947" s="16" t="s">
        <v>1177</v>
      </c>
      <c r="J1947" s="18">
        <v>2800</v>
      </c>
      <c r="K1947" s="188" t="str">
        <f>IFERROR(VLOOKUP(一覧[[#This Row],[品番]],'202211価格改定一覧'!B:J,9,FALSE),"-")</f>
        <v>-</v>
      </c>
      <c r="L1947" s="19" t="s">
        <v>63</v>
      </c>
      <c r="M1947" s="2">
        <v>8051414588549</v>
      </c>
    </row>
    <row r="1948" spans="2:13" s="20" customFormat="1" ht="21" customHeight="1">
      <c r="B1948" s="14"/>
      <c r="C1948" s="52">
        <v>7593</v>
      </c>
      <c r="D1948" s="28" t="s">
        <v>1166</v>
      </c>
      <c r="E1948" s="22" t="s">
        <v>1167</v>
      </c>
      <c r="F1948" s="22" t="s">
        <v>1172</v>
      </c>
      <c r="G1948" s="17">
        <v>10</v>
      </c>
      <c r="H1948" s="17" t="s">
        <v>593</v>
      </c>
      <c r="I1948" s="16" t="s">
        <v>1178</v>
      </c>
      <c r="J1948" s="18">
        <v>2800</v>
      </c>
      <c r="K1948" s="188" t="str">
        <f>IFERROR(VLOOKUP(一覧[[#This Row],[品番]],'202211価格改定一覧'!B:J,9,FALSE),"-")</f>
        <v>-</v>
      </c>
      <c r="L1948" s="19" t="s">
        <v>63</v>
      </c>
      <c r="M1948" s="2">
        <v>8051414588563</v>
      </c>
    </row>
    <row r="1949" spans="2:13" s="20" customFormat="1" ht="21" customHeight="1">
      <c r="B1949" s="14"/>
      <c r="C1949" s="52">
        <v>7600</v>
      </c>
      <c r="D1949" s="28" t="s">
        <v>1166</v>
      </c>
      <c r="E1949" s="22" t="s">
        <v>1217</v>
      </c>
      <c r="F1949" s="16" t="s">
        <v>1199</v>
      </c>
      <c r="G1949" s="17">
        <v>200</v>
      </c>
      <c r="H1949" s="17" t="s">
        <v>593</v>
      </c>
      <c r="I1949" s="16" t="s">
        <v>1199</v>
      </c>
      <c r="J1949" s="18">
        <v>3280</v>
      </c>
      <c r="K1949" s="188">
        <f>IFERROR(VLOOKUP(一覧[[#This Row],[品番]],'202211価格改定一覧'!B:J,9,FALSE),"-")</f>
        <v>3600</v>
      </c>
      <c r="L1949" s="19" t="s">
        <v>63</v>
      </c>
      <c r="M1949" s="2">
        <v>8051414583421</v>
      </c>
    </row>
    <row r="1950" spans="2:13" s="20" customFormat="1" ht="21" customHeight="1">
      <c r="B1950" s="14"/>
      <c r="C1950" s="52">
        <v>7601</v>
      </c>
      <c r="D1950" s="28" t="s">
        <v>1166</v>
      </c>
      <c r="E1950" s="22" t="s">
        <v>1217</v>
      </c>
      <c r="F1950" s="16" t="s">
        <v>1203</v>
      </c>
      <c r="G1950" s="17">
        <v>1000</v>
      </c>
      <c r="H1950" s="17" t="s">
        <v>593</v>
      </c>
      <c r="I1950" s="16" t="s">
        <v>1203</v>
      </c>
      <c r="J1950" s="18">
        <v>9800</v>
      </c>
      <c r="K1950" s="188">
        <f>IFERROR(VLOOKUP(一覧[[#This Row],[品番]],'202211価格改定一覧'!B:J,9,FALSE),"-")</f>
        <v>11000</v>
      </c>
      <c r="L1950" s="19" t="s">
        <v>63</v>
      </c>
      <c r="M1950" s="2">
        <v>8051414580383</v>
      </c>
    </row>
    <row r="1951" spans="2:13" s="20" customFormat="1" ht="21" customHeight="1">
      <c r="B1951" s="14"/>
      <c r="C1951" s="52">
        <v>7602</v>
      </c>
      <c r="D1951" s="28" t="s">
        <v>1166</v>
      </c>
      <c r="E1951" s="22" t="s">
        <v>1217</v>
      </c>
      <c r="F1951" s="16" t="s">
        <v>1201</v>
      </c>
      <c r="G1951" s="17">
        <v>200</v>
      </c>
      <c r="H1951" s="17" t="s">
        <v>593</v>
      </c>
      <c r="I1951" s="16" t="s">
        <v>1201</v>
      </c>
      <c r="J1951" s="18">
        <v>3280</v>
      </c>
      <c r="K1951" s="188">
        <f>IFERROR(VLOOKUP(一覧[[#This Row],[品番]],'202211価格改定一覧'!B:J,9,FALSE),"-")</f>
        <v>3800</v>
      </c>
      <c r="L1951" s="19" t="s">
        <v>63</v>
      </c>
      <c r="M1951" s="2">
        <v>8051414583414</v>
      </c>
    </row>
    <row r="1952" spans="2:13" s="20" customFormat="1" ht="21" customHeight="1">
      <c r="B1952" s="14"/>
      <c r="C1952" s="52">
        <v>7603</v>
      </c>
      <c r="D1952" s="28" t="s">
        <v>1166</v>
      </c>
      <c r="E1952" s="22" t="s">
        <v>1217</v>
      </c>
      <c r="F1952" s="16" t="s">
        <v>1204</v>
      </c>
      <c r="G1952" s="17">
        <v>1000</v>
      </c>
      <c r="H1952" s="17" t="s">
        <v>593</v>
      </c>
      <c r="I1952" s="16" t="s">
        <v>1204</v>
      </c>
      <c r="J1952" s="18">
        <v>12000</v>
      </c>
      <c r="K1952" s="188">
        <f>IFERROR(VLOOKUP(一覧[[#This Row],[品番]],'202211価格改定一覧'!B:J,9,FALSE),"-")</f>
        <v>12800</v>
      </c>
      <c r="L1952" s="19" t="s">
        <v>63</v>
      </c>
      <c r="M1952" s="2">
        <v>8051414583520</v>
      </c>
    </row>
    <row r="1953" spans="2:13" s="20" customFormat="1" ht="21" customHeight="1">
      <c r="B1953" s="14"/>
      <c r="C1953" s="52">
        <v>7604</v>
      </c>
      <c r="D1953" s="28" t="s">
        <v>1166</v>
      </c>
      <c r="E1953" s="22" t="s">
        <v>1217</v>
      </c>
      <c r="F1953" s="16" t="s">
        <v>1221</v>
      </c>
      <c r="G1953" s="17">
        <v>125</v>
      </c>
      <c r="H1953" s="17" t="s">
        <v>593</v>
      </c>
      <c r="I1953" s="16" t="s">
        <v>1221</v>
      </c>
      <c r="J1953" s="18">
        <v>3800</v>
      </c>
      <c r="K1953" s="188">
        <f>IFERROR(VLOOKUP(一覧[[#This Row],[品番]],'202211価格改定一覧'!B:J,9,FALSE),"-")</f>
        <v>4200</v>
      </c>
      <c r="L1953" s="19" t="s">
        <v>63</v>
      </c>
      <c r="M1953" s="2">
        <v>8051414583001</v>
      </c>
    </row>
    <row r="1954" spans="2:13" s="20" customFormat="1" ht="21" customHeight="1">
      <c r="B1954" s="14"/>
      <c r="C1954" s="52">
        <v>7605</v>
      </c>
      <c r="D1954" s="28" t="s">
        <v>1166</v>
      </c>
      <c r="E1954" s="22" t="s">
        <v>1217</v>
      </c>
      <c r="F1954" s="16" t="s">
        <v>1218</v>
      </c>
      <c r="G1954" s="17">
        <v>200</v>
      </c>
      <c r="H1954" s="17" t="s">
        <v>593</v>
      </c>
      <c r="I1954" s="16" t="s">
        <v>1218</v>
      </c>
      <c r="J1954" s="18">
        <v>4200</v>
      </c>
      <c r="K1954" s="188">
        <f>IFERROR(VLOOKUP(一覧[[#This Row],[品番]],'202211価格改定一覧'!B:J,9,FALSE),"-")</f>
        <v>4600</v>
      </c>
      <c r="L1954" s="19" t="s">
        <v>63</v>
      </c>
      <c r="M1954" s="2">
        <v>8051414583407</v>
      </c>
    </row>
    <row r="1955" spans="2:13" s="20" customFormat="1" ht="21" customHeight="1">
      <c r="B1955" s="14"/>
      <c r="C1955" s="52">
        <v>7606</v>
      </c>
      <c r="D1955" s="28" t="s">
        <v>1166</v>
      </c>
      <c r="E1955" s="22" t="s">
        <v>1217</v>
      </c>
      <c r="F1955" s="16" t="s">
        <v>1219</v>
      </c>
      <c r="G1955" s="17">
        <v>500</v>
      </c>
      <c r="H1955" s="17" t="s">
        <v>593</v>
      </c>
      <c r="I1955" s="16" t="s">
        <v>1219</v>
      </c>
      <c r="J1955" s="18">
        <v>9600</v>
      </c>
      <c r="K1955" s="188">
        <f>IFERROR(VLOOKUP(一覧[[#This Row],[品番]],'202211価格改定一覧'!B:J,9,FALSE),"-")</f>
        <v>9900</v>
      </c>
      <c r="L1955" s="19" t="s">
        <v>63</v>
      </c>
      <c r="M1955" s="2">
        <v>8051414583513</v>
      </c>
    </row>
    <row r="1956" spans="2:13" s="20" customFormat="1" ht="21" customHeight="1">
      <c r="B1956" s="14"/>
      <c r="C1956" s="52">
        <v>7607</v>
      </c>
      <c r="D1956" s="28" t="s">
        <v>1166</v>
      </c>
      <c r="E1956" s="22" t="s">
        <v>1217</v>
      </c>
      <c r="F1956" s="16" t="s">
        <v>1215</v>
      </c>
      <c r="G1956" s="17">
        <v>100</v>
      </c>
      <c r="H1956" s="17" t="s">
        <v>593</v>
      </c>
      <c r="I1956" s="16" t="s">
        <v>1215</v>
      </c>
      <c r="J1956" s="18">
        <v>5600</v>
      </c>
      <c r="K1956" s="188">
        <f>IFERROR(VLOOKUP(一覧[[#This Row],[品番]],'202211価格改定一覧'!B:J,9,FALSE),"-")</f>
        <v>6000</v>
      </c>
      <c r="L1956" s="19" t="s">
        <v>63</v>
      </c>
      <c r="M1956" s="96">
        <v>4994228029324</v>
      </c>
    </row>
    <row r="1957" spans="2:13" s="20" customFormat="1" ht="21" customHeight="1">
      <c r="B1957" s="14"/>
      <c r="C1957" s="52">
        <v>7608</v>
      </c>
      <c r="D1957" s="28" t="s">
        <v>1166</v>
      </c>
      <c r="E1957" s="22" t="s">
        <v>1217</v>
      </c>
      <c r="F1957" s="16" t="s">
        <v>1214</v>
      </c>
      <c r="G1957" s="17">
        <v>30</v>
      </c>
      <c r="H1957" s="17" t="s">
        <v>593</v>
      </c>
      <c r="I1957" s="16" t="s">
        <v>1214</v>
      </c>
      <c r="J1957" s="18">
        <v>2680</v>
      </c>
      <c r="K1957" s="188" t="str">
        <f>IFERROR(VLOOKUP(一覧[[#This Row],[品番]],'202211価格改定一覧'!B:J,9,FALSE),"-")</f>
        <v>-</v>
      </c>
      <c r="L1957" s="19" t="s">
        <v>63</v>
      </c>
      <c r="M1957" s="96">
        <v>8051414583193</v>
      </c>
    </row>
    <row r="1958" spans="2:13" s="20" customFormat="1" ht="21" customHeight="1">
      <c r="B1958" s="14"/>
      <c r="C1958" s="52">
        <v>7609</v>
      </c>
      <c r="D1958" s="28" t="s">
        <v>1166</v>
      </c>
      <c r="E1958" s="22" t="s">
        <v>1217</v>
      </c>
      <c r="F1958" s="22" t="s">
        <v>2621</v>
      </c>
      <c r="G1958" s="17" t="s">
        <v>1220</v>
      </c>
      <c r="H1958" s="17" t="s">
        <v>593</v>
      </c>
      <c r="I1958" s="16" t="s">
        <v>2620</v>
      </c>
      <c r="J1958" s="18">
        <v>100</v>
      </c>
      <c r="K1958" s="188" t="str">
        <f>IFERROR(VLOOKUP(一覧[[#This Row],[品番]],'202211価格改定一覧'!B:J,9,FALSE),"-")</f>
        <v>-</v>
      </c>
      <c r="L1958" s="19" t="s">
        <v>63</v>
      </c>
      <c r="M1958" s="2" t="s">
        <v>39</v>
      </c>
    </row>
    <row r="1959" spans="2:13" s="20" customFormat="1" ht="21" customHeight="1">
      <c r="B1959" s="14"/>
      <c r="C1959" s="52">
        <v>7620</v>
      </c>
      <c r="D1959" s="28" t="s">
        <v>1166</v>
      </c>
      <c r="E1959" s="22" t="s">
        <v>1710</v>
      </c>
      <c r="F1959" s="16" t="s">
        <v>904</v>
      </c>
      <c r="G1959" s="17">
        <v>300</v>
      </c>
      <c r="H1959" s="17" t="s">
        <v>2625</v>
      </c>
      <c r="I1959" s="16" t="s">
        <v>1922</v>
      </c>
      <c r="J1959" s="18">
        <v>2800</v>
      </c>
      <c r="K1959" s="188">
        <f>IFERROR(VLOOKUP(一覧[[#This Row],[品番]],'202211価格改定一覧'!B:J,9,FALSE),"-")</f>
        <v>3000</v>
      </c>
      <c r="L1959" s="19" t="s">
        <v>1730</v>
      </c>
      <c r="M1959" s="95">
        <v>8051414586002</v>
      </c>
    </row>
    <row r="1960" spans="2:13" s="20" customFormat="1" ht="21" customHeight="1">
      <c r="B1960" s="14"/>
      <c r="C1960" s="52">
        <v>7621</v>
      </c>
      <c r="D1960" s="28" t="s">
        <v>1166</v>
      </c>
      <c r="E1960" s="22" t="s">
        <v>1710</v>
      </c>
      <c r="F1960" s="16" t="s">
        <v>897</v>
      </c>
      <c r="G1960" s="17">
        <v>125</v>
      </c>
      <c r="H1960" s="17" t="s">
        <v>2626</v>
      </c>
      <c r="I1960" s="16" t="s">
        <v>1923</v>
      </c>
      <c r="J1960" s="18">
        <v>4880</v>
      </c>
      <c r="K1960" s="188">
        <f>IFERROR(VLOOKUP(一覧[[#This Row],[品番]],'202211価格改定一覧'!B:J,9,FALSE),"-")</f>
        <v>5000</v>
      </c>
      <c r="L1960" s="19" t="s">
        <v>1731</v>
      </c>
      <c r="M1960" s="95">
        <v>8051414586033</v>
      </c>
    </row>
    <row r="1961" spans="2:13" s="20" customFormat="1" ht="21" customHeight="1">
      <c r="B1961" s="14"/>
      <c r="C1961" s="52">
        <v>7622</v>
      </c>
      <c r="D1961" s="28" t="s">
        <v>1166</v>
      </c>
      <c r="E1961" s="22" t="s">
        <v>1710</v>
      </c>
      <c r="F1961" s="16" t="s">
        <v>1925</v>
      </c>
      <c r="G1961" s="17">
        <v>300</v>
      </c>
      <c r="H1961" s="17" t="s">
        <v>2628</v>
      </c>
      <c r="I1961" s="16" t="s">
        <v>1925</v>
      </c>
      <c r="J1961" s="18">
        <v>3400</v>
      </c>
      <c r="K1961" s="188">
        <f>IFERROR(VLOOKUP(一覧[[#This Row],[品番]],'202211価格改定一覧'!B:J,9,FALSE),"-")</f>
        <v>3600</v>
      </c>
      <c r="L1961" s="19" t="s">
        <v>1731</v>
      </c>
      <c r="M1961" s="95">
        <v>8151414586026</v>
      </c>
    </row>
    <row r="1962" spans="2:13" s="20" customFormat="1" ht="21" customHeight="1">
      <c r="B1962" s="14"/>
      <c r="C1962" s="52">
        <v>7623</v>
      </c>
      <c r="D1962" s="28" t="s">
        <v>1166</v>
      </c>
      <c r="E1962" s="22" t="s">
        <v>1710</v>
      </c>
      <c r="F1962" s="16" t="s">
        <v>1924</v>
      </c>
      <c r="G1962" s="17">
        <v>125</v>
      </c>
      <c r="H1962" s="17" t="s">
        <v>2627</v>
      </c>
      <c r="I1962" s="16" t="s">
        <v>1924</v>
      </c>
      <c r="J1962" s="18">
        <v>5200</v>
      </c>
      <c r="K1962" s="188">
        <f>IFERROR(VLOOKUP(一覧[[#This Row],[品番]],'202211価格改定一覧'!B:J,9,FALSE),"-")</f>
        <v>5400</v>
      </c>
      <c r="L1962" s="19" t="s">
        <v>1731</v>
      </c>
      <c r="M1962" s="95">
        <v>8151414586019</v>
      </c>
    </row>
    <row r="1963" spans="2:13" s="20" customFormat="1" ht="21" customHeight="1">
      <c r="B1963" s="14"/>
      <c r="C1963" s="52">
        <v>7624</v>
      </c>
      <c r="D1963" s="28" t="s">
        <v>1166</v>
      </c>
      <c r="E1963" s="22" t="s">
        <v>1710</v>
      </c>
      <c r="F1963" s="16" t="s">
        <v>1354</v>
      </c>
      <c r="G1963" s="17">
        <v>125</v>
      </c>
      <c r="H1963" s="17" t="s">
        <v>2625</v>
      </c>
      <c r="I1963" s="16" t="s">
        <v>1926</v>
      </c>
      <c r="J1963" s="18">
        <v>4200</v>
      </c>
      <c r="K1963" s="188">
        <f>IFERROR(VLOOKUP(一覧[[#This Row],[品番]],'202211価格改定一覧'!B:J,9,FALSE),"-")</f>
        <v>4400</v>
      </c>
      <c r="L1963" s="19" t="s">
        <v>1731</v>
      </c>
      <c r="M1963" s="95">
        <v>8151414586046</v>
      </c>
    </row>
    <row r="1964" spans="2:13" s="20" customFormat="1" ht="21" customHeight="1">
      <c r="B1964" s="14"/>
      <c r="C1964" s="74">
        <v>7625</v>
      </c>
      <c r="D1964" s="28" t="s">
        <v>1166</v>
      </c>
      <c r="E1964" s="22" t="s">
        <v>1710</v>
      </c>
      <c r="F1964" s="22" t="s">
        <v>2638</v>
      </c>
      <c r="G1964" s="23"/>
      <c r="H1964" s="23"/>
      <c r="I1964" s="22"/>
      <c r="J1964" s="31">
        <v>1600</v>
      </c>
      <c r="K1964" s="188">
        <f>IFERROR(VLOOKUP(一覧[[#This Row],[品番]],'202211価格改定一覧'!B:J,9,FALSE),"-")</f>
        <v>1800</v>
      </c>
      <c r="L1964" s="27"/>
      <c r="M1964" s="25"/>
    </row>
    <row r="1965" spans="2:13" s="20" customFormat="1" ht="21" customHeight="1">
      <c r="B1965" s="14"/>
      <c r="C1965" s="52">
        <v>7701</v>
      </c>
      <c r="D1965" s="28" t="s">
        <v>1721</v>
      </c>
      <c r="E1965" s="22" t="s">
        <v>1838</v>
      </c>
      <c r="F1965" s="22" t="s">
        <v>1722</v>
      </c>
      <c r="G1965" s="17">
        <v>473</v>
      </c>
      <c r="H1965" s="17" t="s">
        <v>1724</v>
      </c>
      <c r="I1965" s="16" t="s">
        <v>1725</v>
      </c>
      <c r="J1965" s="18">
        <v>1800</v>
      </c>
      <c r="K1965" s="188" t="str">
        <f>IFERROR(VLOOKUP(一覧[[#This Row],[品番]],'202211価格改定一覧'!B:J,9,FALSE),"-")</f>
        <v>-</v>
      </c>
      <c r="L1965" s="19" t="s">
        <v>1728</v>
      </c>
      <c r="M1965" s="2">
        <v>858630002181</v>
      </c>
    </row>
    <row r="1966" spans="2:13" s="20" customFormat="1" ht="21" customHeight="1">
      <c r="B1966" s="14"/>
      <c r="C1966" s="52">
        <v>7702</v>
      </c>
      <c r="D1966" s="28" t="s">
        <v>1721</v>
      </c>
      <c r="E1966" s="22" t="s">
        <v>1839</v>
      </c>
      <c r="F1966" s="22" t="s">
        <v>1723</v>
      </c>
      <c r="G1966" s="17">
        <v>473</v>
      </c>
      <c r="H1966" s="17" t="s">
        <v>211</v>
      </c>
      <c r="I1966" s="16" t="s">
        <v>300</v>
      </c>
      <c r="J1966" s="18">
        <v>1800</v>
      </c>
      <c r="K1966" s="188" t="str">
        <f>IFERROR(VLOOKUP(一覧[[#This Row],[品番]],'202211価格改定一覧'!B:J,9,FALSE),"-")</f>
        <v>-</v>
      </c>
      <c r="L1966" s="19" t="s">
        <v>1729</v>
      </c>
      <c r="M1966" s="2">
        <v>858630002266</v>
      </c>
    </row>
    <row r="1967" spans="2:13" s="20" customFormat="1" ht="21" customHeight="1">
      <c r="B1967" s="14"/>
      <c r="C1967" s="52">
        <v>7703</v>
      </c>
      <c r="D1967" s="28" t="s">
        <v>1721</v>
      </c>
      <c r="E1967" s="22" t="s">
        <v>1840</v>
      </c>
      <c r="F1967" s="22" t="s">
        <v>1723</v>
      </c>
      <c r="G1967" s="17">
        <v>473</v>
      </c>
      <c r="H1967" s="17" t="s">
        <v>211</v>
      </c>
      <c r="I1967" s="16" t="s">
        <v>1726</v>
      </c>
      <c r="J1967" s="18">
        <v>1800</v>
      </c>
      <c r="K1967" s="188" t="str">
        <f>IFERROR(VLOOKUP(一覧[[#This Row],[品番]],'202211価格改定一覧'!B:J,9,FALSE),"-")</f>
        <v>-</v>
      </c>
      <c r="L1967" s="19" t="s">
        <v>1728</v>
      </c>
      <c r="M1967" s="2">
        <v>858630002204</v>
      </c>
    </row>
    <row r="1968" spans="2:13" s="20" customFormat="1" ht="21" customHeight="1">
      <c r="B1968" s="14"/>
      <c r="C1968" s="52">
        <v>7705</v>
      </c>
      <c r="D1968" s="28" t="s">
        <v>1721</v>
      </c>
      <c r="E1968" s="22" t="s">
        <v>1841</v>
      </c>
      <c r="F1968" s="22" t="s">
        <v>1732</v>
      </c>
      <c r="G1968" s="17">
        <v>473</v>
      </c>
      <c r="H1968" s="17" t="s">
        <v>211</v>
      </c>
      <c r="I1968" s="16" t="s">
        <v>1064</v>
      </c>
      <c r="J1968" s="18">
        <v>1800</v>
      </c>
      <c r="K1968" s="188" t="str">
        <f>IFERROR(VLOOKUP(一覧[[#This Row],[品番]],'202211価格改定一覧'!B:J,9,FALSE),"-")</f>
        <v>-</v>
      </c>
      <c r="L1968" s="19" t="s">
        <v>1728</v>
      </c>
      <c r="M1968" s="2">
        <v>858630002570</v>
      </c>
    </row>
    <row r="1969" spans="2:13" s="20" customFormat="1" ht="21" customHeight="1">
      <c r="B1969" s="14"/>
      <c r="C1969" s="52">
        <v>7706</v>
      </c>
      <c r="D1969" s="28" t="s">
        <v>1721</v>
      </c>
      <c r="E1969" s="22" t="s">
        <v>1841</v>
      </c>
      <c r="F1969" s="22" t="s">
        <v>1732</v>
      </c>
      <c r="G1969" s="17">
        <v>473</v>
      </c>
      <c r="H1969" s="17" t="s">
        <v>211</v>
      </c>
      <c r="I1969" s="16" t="s">
        <v>300</v>
      </c>
      <c r="J1969" s="18">
        <v>1800</v>
      </c>
      <c r="K1969" s="188" t="str">
        <f>IFERROR(VLOOKUP(一覧[[#This Row],[品番]],'202211価格改定一覧'!B:J,9,FALSE),"-")</f>
        <v>-</v>
      </c>
      <c r="L1969" s="19" t="s">
        <v>1728</v>
      </c>
      <c r="M1969" s="2">
        <v>858630002563</v>
      </c>
    </row>
    <row r="1970" spans="2:13" s="20" customFormat="1" ht="21" customHeight="1">
      <c r="B1970" s="14"/>
      <c r="C1970" s="52">
        <v>7708</v>
      </c>
      <c r="D1970" s="28" t="s">
        <v>1721</v>
      </c>
      <c r="E1970" s="22" t="s">
        <v>1841</v>
      </c>
      <c r="F1970" s="22" t="s">
        <v>1733</v>
      </c>
      <c r="G1970" s="17">
        <v>473</v>
      </c>
      <c r="H1970" s="17" t="s">
        <v>211</v>
      </c>
      <c r="I1970" s="16" t="s">
        <v>1064</v>
      </c>
      <c r="J1970" s="18">
        <v>1800</v>
      </c>
      <c r="K1970" s="188" t="str">
        <f>IFERROR(VLOOKUP(一覧[[#This Row],[品番]],'202211価格改定一覧'!B:J,9,FALSE),"-")</f>
        <v>-</v>
      </c>
      <c r="L1970" s="19" t="s">
        <v>1728</v>
      </c>
      <c r="M1970" s="2">
        <v>858630002211</v>
      </c>
    </row>
    <row r="1971" spans="2:13" s="20" customFormat="1" ht="21" customHeight="1">
      <c r="B1971" s="14"/>
      <c r="C1971" s="52">
        <v>7709</v>
      </c>
      <c r="D1971" s="28" t="s">
        <v>1721</v>
      </c>
      <c r="E1971" s="22" t="s">
        <v>1841</v>
      </c>
      <c r="F1971" s="22" t="s">
        <v>1733</v>
      </c>
      <c r="G1971" s="17">
        <v>473</v>
      </c>
      <c r="H1971" s="17" t="s">
        <v>211</v>
      </c>
      <c r="I1971" s="16" t="s">
        <v>300</v>
      </c>
      <c r="J1971" s="18">
        <v>1800</v>
      </c>
      <c r="K1971" s="188" t="str">
        <f>IFERROR(VLOOKUP(一覧[[#This Row],[品番]],'202211価格改定一覧'!B:J,9,FALSE),"-")</f>
        <v>-</v>
      </c>
      <c r="L1971" s="19" t="s">
        <v>1728</v>
      </c>
      <c r="M1971" s="2">
        <v>858630002273</v>
      </c>
    </row>
    <row r="1972" spans="2:13" s="20" customFormat="1" ht="21" customHeight="1">
      <c r="B1972" s="14"/>
      <c r="C1972" s="52">
        <v>7710</v>
      </c>
      <c r="D1972" s="28" t="s">
        <v>1721</v>
      </c>
      <c r="E1972" s="22" t="s">
        <v>1841</v>
      </c>
      <c r="F1972" s="22" t="s">
        <v>1733</v>
      </c>
      <c r="G1972" s="17">
        <v>473</v>
      </c>
      <c r="H1972" s="17" t="s">
        <v>211</v>
      </c>
      <c r="I1972" s="16" t="s">
        <v>1756</v>
      </c>
      <c r="J1972" s="18">
        <v>1800</v>
      </c>
      <c r="K1972" s="188" t="str">
        <f>IFERROR(VLOOKUP(一覧[[#This Row],[品番]],'202211価格改定一覧'!B:J,9,FALSE),"-")</f>
        <v>-</v>
      </c>
      <c r="L1972" s="19" t="s">
        <v>1727</v>
      </c>
      <c r="M1972" s="2">
        <v>858630002013</v>
      </c>
    </row>
    <row r="1973" spans="2:13" s="20" customFormat="1" ht="21" customHeight="1">
      <c r="B1973" s="14"/>
      <c r="C1973" s="52">
        <v>7712</v>
      </c>
      <c r="D1973" s="28" t="s">
        <v>1721</v>
      </c>
      <c r="E1973" s="22" t="s">
        <v>1841</v>
      </c>
      <c r="F1973" s="22" t="s">
        <v>1734</v>
      </c>
      <c r="G1973" s="17">
        <v>473</v>
      </c>
      <c r="H1973" s="17" t="s">
        <v>211</v>
      </c>
      <c r="I1973" s="16" t="s">
        <v>1064</v>
      </c>
      <c r="J1973" s="18">
        <v>1800</v>
      </c>
      <c r="K1973" s="188" t="str">
        <f>IFERROR(VLOOKUP(一覧[[#This Row],[品番]],'202211価格改定一覧'!B:J,9,FALSE),"-")</f>
        <v>-</v>
      </c>
      <c r="L1973" s="19" t="s">
        <v>1728</v>
      </c>
      <c r="M1973" s="2">
        <v>858630002587</v>
      </c>
    </row>
    <row r="1974" spans="2:13" s="20" customFormat="1" ht="21" customHeight="1">
      <c r="B1974" s="14"/>
      <c r="C1974" s="52">
        <v>7713</v>
      </c>
      <c r="D1974" s="28" t="s">
        <v>1721</v>
      </c>
      <c r="E1974" s="22" t="s">
        <v>1839</v>
      </c>
      <c r="F1974" s="22" t="s">
        <v>1734</v>
      </c>
      <c r="G1974" s="17">
        <v>473</v>
      </c>
      <c r="H1974" s="17" t="s">
        <v>211</v>
      </c>
      <c r="I1974" s="16" t="s">
        <v>300</v>
      </c>
      <c r="J1974" s="18">
        <v>1800</v>
      </c>
      <c r="K1974" s="188" t="str">
        <f>IFERROR(VLOOKUP(一覧[[#This Row],[品番]],'202211価格改定一覧'!B:J,9,FALSE),"-")</f>
        <v>-</v>
      </c>
      <c r="L1974" s="19" t="s">
        <v>1728</v>
      </c>
      <c r="M1974" s="2">
        <v>858630002556</v>
      </c>
    </row>
    <row r="1975" spans="2:13" s="20" customFormat="1" ht="21" customHeight="1">
      <c r="B1975" s="14"/>
      <c r="C1975" s="52">
        <v>7715</v>
      </c>
      <c r="D1975" s="28" t="s">
        <v>1721</v>
      </c>
      <c r="E1975" s="22" t="s">
        <v>1754</v>
      </c>
      <c r="F1975" s="22" t="s">
        <v>1735</v>
      </c>
      <c r="G1975" s="17">
        <v>355</v>
      </c>
      <c r="H1975" s="17" t="s">
        <v>211</v>
      </c>
      <c r="I1975" s="16" t="s">
        <v>1064</v>
      </c>
      <c r="J1975" s="18">
        <v>1800</v>
      </c>
      <c r="K1975" s="188" t="str">
        <f>IFERROR(VLOOKUP(一覧[[#This Row],[品番]],'202211価格改定一覧'!B:J,9,FALSE),"-")</f>
        <v>-</v>
      </c>
      <c r="L1975" s="19" t="s">
        <v>1727</v>
      </c>
      <c r="M1975" s="2">
        <v>858630002389</v>
      </c>
    </row>
    <row r="1976" spans="2:13" s="20" customFormat="1" ht="21" customHeight="1">
      <c r="B1976" s="14"/>
      <c r="C1976" s="52">
        <v>7716</v>
      </c>
      <c r="D1976" s="28" t="s">
        <v>1721</v>
      </c>
      <c r="E1976" s="22" t="s">
        <v>1754</v>
      </c>
      <c r="F1976" s="22" t="s">
        <v>1735</v>
      </c>
      <c r="G1976" s="17">
        <v>355</v>
      </c>
      <c r="H1976" s="17" t="s">
        <v>211</v>
      </c>
      <c r="I1976" s="16" t="s">
        <v>300</v>
      </c>
      <c r="J1976" s="18">
        <v>1800</v>
      </c>
      <c r="K1976" s="188" t="str">
        <f>IFERROR(VLOOKUP(一覧[[#This Row],[品番]],'202211価格改定一覧'!B:J,9,FALSE),"-")</f>
        <v>-</v>
      </c>
      <c r="L1976" s="19" t="s">
        <v>1728</v>
      </c>
      <c r="M1976" s="2">
        <v>858630002228</v>
      </c>
    </row>
    <row r="1977" spans="2:13" s="20" customFormat="1" ht="21" customHeight="1">
      <c r="B1977" s="14"/>
      <c r="C1977" s="52">
        <v>7717</v>
      </c>
      <c r="D1977" s="28" t="s">
        <v>1721</v>
      </c>
      <c r="E1977" s="22" t="s">
        <v>1754</v>
      </c>
      <c r="F1977" s="22" t="s">
        <v>1735</v>
      </c>
      <c r="G1977" s="17">
        <v>355</v>
      </c>
      <c r="H1977" s="17" t="s">
        <v>211</v>
      </c>
      <c r="I1977" s="16" t="s">
        <v>1756</v>
      </c>
      <c r="J1977" s="18">
        <v>1800</v>
      </c>
      <c r="K1977" s="188" t="str">
        <f>IFERROR(VLOOKUP(一覧[[#This Row],[品番]],'202211価格改定一覧'!B:J,9,FALSE),"-")</f>
        <v>-</v>
      </c>
      <c r="L1977" s="19" t="s">
        <v>1728</v>
      </c>
      <c r="M1977" s="2">
        <v>858630002068</v>
      </c>
    </row>
    <row r="1978" spans="2:13" s="20" customFormat="1" ht="21" customHeight="1">
      <c r="B1978" s="14"/>
      <c r="C1978" s="52">
        <v>7719</v>
      </c>
      <c r="D1978" s="28" t="s">
        <v>1721</v>
      </c>
      <c r="E1978" s="22" t="s">
        <v>1755</v>
      </c>
      <c r="F1978" s="22" t="s">
        <v>1736</v>
      </c>
      <c r="G1978" s="17">
        <v>946</v>
      </c>
      <c r="H1978" s="17" t="s">
        <v>211</v>
      </c>
      <c r="I1978" s="16" t="s">
        <v>1064</v>
      </c>
      <c r="J1978" s="18">
        <v>3600</v>
      </c>
      <c r="K1978" s="188" t="str">
        <f>IFERROR(VLOOKUP(一覧[[#This Row],[品番]],'202211価格改定一覧'!B:J,9,FALSE),"-")</f>
        <v>-</v>
      </c>
      <c r="L1978" s="19" t="s">
        <v>1728</v>
      </c>
      <c r="M1978" s="96">
        <v>858630002808</v>
      </c>
    </row>
    <row r="1979" spans="2:13" s="20" customFormat="1" ht="21" customHeight="1">
      <c r="B1979" s="14"/>
      <c r="C1979" s="52">
        <v>7720</v>
      </c>
      <c r="D1979" s="28" t="s">
        <v>1721</v>
      </c>
      <c r="E1979" s="22" t="s">
        <v>1755</v>
      </c>
      <c r="F1979" s="22" t="s">
        <v>1736</v>
      </c>
      <c r="G1979" s="17">
        <v>946</v>
      </c>
      <c r="H1979" s="17" t="s">
        <v>211</v>
      </c>
      <c r="I1979" s="16" t="s">
        <v>300</v>
      </c>
      <c r="J1979" s="18">
        <v>3600</v>
      </c>
      <c r="K1979" s="188" t="str">
        <f>IFERROR(VLOOKUP(一覧[[#This Row],[品番]],'202211価格改定一覧'!B:J,9,FALSE),"-")</f>
        <v>-</v>
      </c>
      <c r="L1979" s="19" t="s">
        <v>1728</v>
      </c>
      <c r="M1979" s="96">
        <v>858630002839</v>
      </c>
    </row>
    <row r="1980" spans="2:13" s="20" customFormat="1" ht="21" customHeight="1">
      <c r="B1980" s="14"/>
      <c r="C1980" s="52">
        <v>7721</v>
      </c>
      <c r="D1980" s="28" t="s">
        <v>1721</v>
      </c>
      <c r="E1980" s="22" t="s">
        <v>1755</v>
      </c>
      <c r="F1980" s="16" t="s">
        <v>1736</v>
      </c>
      <c r="G1980" s="17">
        <v>946</v>
      </c>
      <c r="H1980" s="17" t="s">
        <v>211</v>
      </c>
      <c r="I1980" s="16" t="s">
        <v>1756</v>
      </c>
      <c r="J1980" s="18">
        <v>3600</v>
      </c>
      <c r="K1980" s="188" t="str">
        <f>IFERROR(VLOOKUP(一覧[[#This Row],[品番]],'202211価格改定一覧'!B:J,9,FALSE),"-")</f>
        <v>-</v>
      </c>
      <c r="L1980" s="19" t="s">
        <v>1727</v>
      </c>
      <c r="M1980" s="96">
        <v>858630002617</v>
      </c>
    </row>
    <row r="1981" spans="2:13" s="20" customFormat="1" ht="21" customHeight="1">
      <c r="B1981" s="14"/>
      <c r="C1981" s="52">
        <v>7723</v>
      </c>
      <c r="D1981" s="28" t="s">
        <v>1721</v>
      </c>
      <c r="E1981" s="22" t="s">
        <v>699</v>
      </c>
      <c r="F1981" s="16" t="s">
        <v>1737</v>
      </c>
      <c r="G1981" s="17">
        <v>500</v>
      </c>
      <c r="H1981" s="17" t="s">
        <v>211</v>
      </c>
      <c r="I1981" s="16" t="s">
        <v>1738</v>
      </c>
      <c r="J1981" s="18">
        <v>2800</v>
      </c>
      <c r="K1981" s="188" t="str">
        <f>IFERROR(VLOOKUP(一覧[[#This Row],[品番]],'202211価格改定一覧'!B:J,9,FALSE),"-")</f>
        <v>-</v>
      </c>
      <c r="L1981" s="19" t="s">
        <v>1728</v>
      </c>
      <c r="M1981" s="96">
        <v>858630002365</v>
      </c>
    </row>
    <row r="1982" spans="2:13" s="20" customFormat="1" ht="21" customHeight="1">
      <c r="B1982" s="14"/>
      <c r="C1982" s="52">
        <v>7724</v>
      </c>
      <c r="D1982" s="28" t="s">
        <v>1721</v>
      </c>
      <c r="E1982" s="22" t="s">
        <v>699</v>
      </c>
      <c r="F1982" s="16" t="s">
        <v>1737</v>
      </c>
      <c r="G1982" s="17">
        <v>500</v>
      </c>
      <c r="H1982" s="17" t="s">
        <v>211</v>
      </c>
      <c r="I1982" s="16" t="s">
        <v>1739</v>
      </c>
      <c r="J1982" s="18">
        <v>2800</v>
      </c>
      <c r="K1982" s="188" t="str">
        <f>IFERROR(VLOOKUP(一覧[[#This Row],[品番]],'202211価格改定一覧'!B:J,9,FALSE),"-")</f>
        <v>-</v>
      </c>
      <c r="L1982" s="19" t="s">
        <v>1728</v>
      </c>
      <c r="M1982" s="96">
        <v>858630002334</v>
      </c>
    </row>
    <row r="1983" spans="2:13" s="20" customFormat="1" ht="21" customHeight="1">
      <c r="B1983" s="14"/>
      <c r="C1983" s="52">
        <v>7725</v>
      </c>
      <c r="D1983" s="28" t="s">
        <v>1721</v>
      </c>
      <c r="E1983" s="22" t="s">
        <v>699</v>
      </c>
      <c r="F1983" s="16" t="s">
        <v>1737</v>
      </c>
      <c r="G1983" s="17">
        <v>500</v>
      </c>
      <c r="H1983" s="17" t="s">
        <v>211</v>
      </c>
      <c r="I1983" s="16" t="s">
        <v>1740</v>
      </c>
      <c r="J1983" s="18">
        <v>2800</v>
      </c>
      <c r="K1983" s="188" t="str">
        <f>IFERROR(VLOOKUP(一覧[[#This Row],[品番]],'202211価格改定一覧'!B:J,9,FALSE),"-")</f>
        <v>-</v>
      </c>
      <c r="L1983" s="19" t="s">
        <v>1727</v>
      </c>
      <c r="M1983" s="2">
        <v>858630002341</v>
      </c>
    </row>
    <row r="1984" spans="2:13" s="20" customFormat="1" ht="21" customHeight="1">
      <c r="B1984" s="14"/>
      <c r="C1984" s="52">
        <v>7726</v>
      </c>
      <c r="D1984" s="28" t="s">
        <v>1721</v>
      </c>
      <c r="E1984" s="22" t="s">
        <v>699</v>
      </c>
      <c r="F1984" s="16" t="s">
        <v>1737</v>
      </c>
      <c r="G1984" s="17">
        <v>946</v>
      </c>
      <c r="H1984" s="17" t="s">
        <v>211</v>
      </c>
      <c r="I1984" s="16" t="s">
        <v>1741</v>
      </c>
      <c r="J1984" s="18"/>
      <c r="K1984" s="188" t="str">
        <f>IFERROR(VLOOKUP(一覧[[#This Row],[品番]],'202211価格改定一覧'!B:J,9,FALSE),"-")</f>
        <v>-</v>
      </c>
      <c r="L1984" s="19" t="s">
        <v>1727</v>
      </c>
      <c r="M1984" s="2">
        <v>858630002242</v>
      </c>
    </row>
    <row r="1985" spans="2:13" s="20" customFormat="1" ht="21" customHeight="1">
      <c r="B1985" s="14"/>
      <c r="C1985" s="52">
        <v>7728</v>
      </c>
      <c r="D1985" s="28" t="s">
        <v>1721</v>
      </c>
      <c r="E1985" s="22" t="s">
        <v>1753</v>
      </c>
      <c r="F1985" s="16" t="s">
        <v>1742</v>
      </c>
      <c r="G1985" s="17">
        <v>1000</v>
      </c>
      <c r="H1985" s="17" t="s">
        <v>211</v>
      </c>
      <c r="I1985" s="16" t="s">
        <v>1746</v>
      </c>
      <c r="J1985" s="18">
        <v>3600</v>
      </c>
      <c r="K1985" s="188" t="str">
        <f>IFERROR(VLOOKUP(一覧[[#This Row],[品番]],'202211価格改定一覧'!B:J,9,FALSE),"-")</f>
        <v>-</v>
      </c>
      <c r="L1985" s="19" t="s">
        <v>1728</v>
      </c>
      <c r="M1985" s="2">
        <v>858630002136</v>
      </c>
    </row>
    <row r="1986" spans="2:13" s="20" customFormat="1" ht="21" customHeight="1">
      <c r="B1986" s="14"/>
      <c r="C1986" s="52">
        <v>7729</v>
      </c>
      <c r="D1986" s="28" t="s">
        <v>1721</v>
      </c>
      <c r="E1986" s="22" t="s">
        <v>1753</v>
      </c>
      <c r="F1986" s="16" t="s">
        <v>1742</v>
      </c>
      <c r="G1986" s="17">
        <v>1000</v>
      </c>
      <c r="H1986" s="17" t="s">
        <v>211</v>
      </c>
      <c r="I1986" s="16" t="s">
        <v>300</v>
      </c>
      <c r="J1986" s="18">
        <v>3600</v>
      </c>
      <c r="K1986" s="188" t="str">
        <f>IFERROR(VLOOKUP(一覧[[#This Row],[品番]],'202211価格改定一覧'!B:J,9,FALSE),"-")</f>
        <v>-</v>
      </c>
      <c r="L1986" s="19" t="s">
        <v>1728</v>
      </c>
      <c r="M1986" s="2">
        <v>858630002723</v>
      </c>
    </row>
    <row r="1987" spans="2:13" s="20" customFormat="1" ht="21" customHeight="1">
      <c r="B1987" s="14"/>
      <c r="C1987" s="52">
        <v>7730</v>
      </c>
      <c r="D1987" s="28" t="s">
        <v>1721</v>
      </c>
      <c r="E1987" s="22" t="s">
        <v>1753</v>
      </c>
      <c r="F1987" s="16" t="s">
        <v>1742</v>
      </c>
      <c r="G1987" s="17">
        <v>1000</v>
      </c>
      <c r="H1987" s="17" t="s">
        <v>211</v>
      </c>
      <c r="I1987" s="16" t="s">
        <v>1747</v>
      </c>
      <c r="J1987" s="18">
        <v>3600</v>
      </c>
      <c r="K1987" s="188" t="str">
        <f>IFERROR(VLOOKUP(一覧[[#This Row],[品番]],'202211価格改定一覧'!B:J,9,FALSE),"-")</f>
        <v>-</v>
      </c>
      <c r="L1987" s="19" t="s">
        <v>1728</v>
      </c>
      <c r="M1987" s="2">
        <v>858630002853</v>
      </c>
    </row>
    <row r="1988" spans="2:13" s="20" customFormat="1" ht="21" customHeight="1">
      <c r="B1988" s="14"/>
      <c r="C1988" s="52">
        <v>7732</v>
      </c>
      <c r="D1988" s="28" t="s">
        <v>1721</v>
      </c>
      <c r="E1988" s="22" t="s">
        <v>1753</v>
      </c>
      <c r="F1988" s="16" t="s">
        <v>1743</v>
      </c>
      <c r="G1988" s="17">
        <v>1000</v>
      </c>
      <c r="H1988" s="17" t="s">
        <v>211</v>
      </c>
      <c r="I1988" s="16" t="s">
        <v>1748</v>
      </c>
      <c r="J1988" s="18">
        <v>3600</v>
      </c>
      <c r="K1988" s="188" t="str">
        <f>IFERROR(VLOOKUP(一覧[[#This Row],[品番]],'202211価格改定一覧'!B:J,9,FALSE),"-")</f>
        <v>-</v>
      </c>
      <c r="L1988" s="19" t="s">
        <v>1728</v>
      </c>
      <c r="M1988" s="2">
        <v>858630002129</v>
      </c>
    </row>
    <row r="1989" spans="2:13" s="20" customFormat="1" ht="21" customHeight="1">
      <c r="B1989" s="14"/>
      <c r="C1989" s="52">
        <v>7733</v>
      </c>
      <c r="D1989" s="28" t="s">
        <v>1721</v>
      </c>
      <c r="E1989" s="22" t="s">
        <v>1753</v>
      </c>
      <c r="F1989" s="16" t="s">
        <v>1743</v>
      </c>
      <c r="G1989" s="17">
        <v>1000</v>
      </c>
      <c r="H1989" s="17" t="s">
        <v>211</v>
      </c>
      <c r="I1989" s="16" t="s">
        <v>300</v>
      </c>
      <c r="J1989" s="18">
        <v>3600</v>
      </c>
      <c r="K1989" s="188" t="str">
        <f>IFERROR(VLOOKUP(一覧[[#This Row],[品番]],'202211価格改定一覧'!B:J,9,FALSE),"-")</f>
        <v>-</v>
      </c>
      <c r="L1989" s="19" t="s">
        <v>1727</v>
      </c>
      <c r="M1989" s="2">
        <v>858630002747</v>
      </c>
    </row>
    <row r="1990" spans="2:13" s="20" customFormat="1" ht="21" customHeight="1">
      <c r="B1990" s="14"/>
      <c r="C1990" s="52">
        <v>7734</v>
      </c>
      <c r="D1990" s="28" t="s">
        <v>1721</v>
      </c>
      <c r="E1990" s="22" t="s">
        <v>1753</v>
      </c>
      <c r="F1990" s="16" t="s">
        <v>1743</v>
      </c>
      <c r="G1990" s="17">
        <v>1000</v>
      </c>
      <c r="H1990" s="17" t="s">
        <v>211</v>
      </c>
      <c r="I1990" s="16" t="s">
        <v>924</v>
      </c>
      <c r="J1990" s="18">
        <v>3600</v>
      </c>
      <c r="K1990" s="188" t="str">
        <f>IFERROR(VLOOKUP(一覧[[#This Row],[品番]],'202211価格改定一覧'!B:J,9,FALSE),"-")</f>
        <v>-</v>
      </c>
      <c r="L1990" s="19" t="s">
        <v>1728</v>
      </c>
      <c r="M1990" s="2">
        <v>858630002754</v>
      </c>
    </row>
    <row r="1991" spans="2:13" s="20" customFormat="1" ht="21" customHeight="1">
      <c r="B1991" s="14"/>
      <c r="C1991" s="52">
        <v>7736</v>
      </c>
      <c r="D1991" s="28" t="s">
        <v>1721</v>
      </c>
      <c r="E1991" s="22" t="s">
        <v>1753</v>
      </c>
      <c r="F1991" s="16" t="s">
        <v>1744</v>
      </c>
      <c r="G1991" s="17">
        <v>1000</v>
      </c>
      <c r="H1991" s="17" t="s">
        <v>211</v>
      </c>
      <c r="I1991" s="16" t="s">
        <v>1748</v>
      </c>
      <c r="J1991" s="18">
        <v>3600</v>
      </c>
      <c r="K1991" s="188" t="str">
        <f>IFERROR(VLOOKUP(一覧[[#This Row],[品番]],'202211価格改定一覧'!B:J,9,FALSE),"-")</f>
        <v>-</v>
      </c>
      <c r="L1991" s="19" t="s">
        <v>1728</v>
      </c>
      <c r="M1991" s="2">
        <v>858630002532</v>
      </c>
    </row>
    <row r="1992" spans="2:13" s="20" customFormat="1" ht="21" customHeight="1">
      <c r="B1992" s="14"/>
      <c r="C1992" s="52">
        <v>7737</v>
      </c>
      <c r="D1992" s="28" t="s">
        <v>1721</v>
      </c>
      <c r="E1992" s="22" t="s">
        <v>1753</v>
      </c>
      <c r="F1992" s="16" t="s">
        <v>1744</v>
      </c>
      <c r="G1992" s="17">
        <v>1000</v>
      </c>
      <c r="H1992" s="17" t="s">
        <v>211</v>
      </c>
      <c r="I1992" s="16" t="s">
        <v>300</v>
      </c>
      <c r="J1992" s="18">
        <v>3600</v>
      </c>
      <c r="K1992" s="188" t="str">
        <f>IFERROR(VLOOKUP(一覧[[#This Row],[品番]],'202211価格改定一覧'!B:J,9,FALSE),"-")</f>
        <v>-</v>
      </c>
      <c r="L1992" s="19" t="s">
        <v>1728</v>
      </c>
      <c r="M1992" s="2">
        <v>858630002693</v>
      </c>
    </row>
    <row r="1993" spans="2:13" s="20" customFormat="1" ht="21" customHeight="1">
      <c r="B1993" s="14"/>
      <c r="C1993" s="52">
        <v>7738</v>
      </c>
      <c r="D1993" s="28" t="s">
        <v>1721</v>
      </c>
      <c r="E1993" s="22" t="s">
        <v>1753</v>
      </c>
      <c r="F1993" s="16" t="s">
        <v>1744</v>
      </c>
      <c r="G1993" s="17">
        <v>1000</v>
      </c>
      <c r="H1993" s="17" t="s">
        <v>211</v>
      </c>
      <c r="I1993" s="16" t="s">
        <v>924</v>
      </c>
      <c r="J1993" s="18">
        <v>3600</v>
      </c>
      <c r="K1993" s="188" t="str">
        <f>IFERROR(VLOOKUP(一覧[[#This Row],[品番]],'202211価格改定一覧'!B:J,9,FALSE),"-")</f>
        <v>-</v>
      </c>
      <c r="L1993" s="19" t="s">
        <v>1728</v>
      </c>
      <c r="M1993" s="2">
        <v>858630002709</v>
      </c>
    </row>
    <row r="1994" spans="2:13" s="20" customFormat="1" ht="21" customHeight="1">
      <c r="B1994" s="14"/>
      <c r="C1994" s="52">
        <v>7740</v>
      </c>
      <c r="D1994" s="28" t="s">
        <v>1721</v>
      </c>
      <c r="E1994" s="22" t="s">
        <v>1753</v>
      </c>
      <c r="F1994" s="16" t="s">
        <v>1745</v>
      </c>
      <c r="G1994" s="17">
        <v>1000</v>
      </c>
      <c r="H1994" s="17" t="s">
        <v>211</v>
      </c>
      <c r="I1994" s="16" t="s">
        <v>1748</v>
      </c>
      <c r="J1994" s="18">
        <v>3600</v>
      </c>
      <c r="K1994" s="188" t="str">
        <f>IFERROR(VLOOKUP(一覧[[#This Row],[品番]],'202211価格改定一覧'!B:J,9,FALSE),"-")</f>
        <v>-</v>
      </c>
      <c r="L1994" s="19" t="s">
        <v>1728</v>
      </c>
      <c r="M1994" s="2">
        <v>858630002785</v>
      </c>
    </row>
    <row r="1995" spans="2:13" s="20" customFormat="1" ht="21" customHeight="1">
      <c r="B1995" s="14"/>
      <c r="C1995" s="52">
        <v>7741</v>
      </c>
      <c r="D1995" s="28" t="s">
        <v>1721</v>
      </c>
      <c r="E1995" s="22" t="s">
        <v>1753</v>
      </c>
      <c r="F1995" s="16" t="s">
        <v>1745</v>
      </c>
      <c r="G1995" s="17">
        <v>1000</v>
      </c>
      <c r="H1995" s="17" t="s">
        <v>211</v>
      </c>
      <c r="I1995" s="16" t="s">
        <v>300</v>
      </c>
      <c r="J1995" s="18">
        <v>3600</v>
      </c>
      <c r="K1995" s="188" t="str">
        <f>IFERROR(VLOOKUP(一覧[[#This Row],[品番]],'202211価格改定一覧'!B:J,9,FALSE),"-")</f>
        <v>-</v>
      </c>
      <c r="L1995" s="19" t="s">
        <v>1728</v>
      </c>
      <c r="M1995" s="2">
        <v>858630002792</v>
      </c>
    </row>
    <row r="1996" spans="2:13" s="20" customFormat="1" ht="21" customHeight="1">
      <c r="B1996" s="14"/>
      <c r="C1996" s="52">
        <v>7742</v>
      </c>
      <c r="D1996" s="28" t="s">
        <v>1721</v>
      </c>
      <c r="E1996" s="22" t="s">
        <v>1753</v>
      </c>
      <c r="F1996" s="16" t="s">
        <v>1745</v>
      </c>
      <c r="G1996" s="17">
        <v>1000</v>
      </c>
      <c r="H1996" s="17" t="s">
        <v>211</v>
      </c>
      <c r="I1996" s="16" t="s">
        <v>924</v>
      </c>
      <c r="J1996" s="18">
        <v>3600</v>
      </c>
      <c r="K1996" s="188" t="str">
        <f>IFERROR(VLOOKUP(一覧[[#This Row],[品番]],'202211価格改定一覧'!B:J,9,FALSE),"-")</f>
        <v>-</v>
      </c>
      <c r="L1996" s="19" t="s">
        <v>1728</v>
      </c>
      <c r="M1996" s="2">
        <v>858630002822</v>
      </c>
    </row>
    <row r="1997" spans="2:13" s="20" customFormat="1" ht="21" customHeight="1">
      <c r="B1997" s="14"/>
      <c r="C1997" s="52">
        <v>7744</v>
      </c>
      <c r="D1997" s="28" t="s">
        <v>1721</v>
      </c>
      <c r="E1997" s="22" t="s">
        <v>1753</v>
      </c>
      <c r="F1997" s="16" t="s">
        <v>1749</v>
      </c>
      <c r="G1997" s="17">
        <v>19000</v>
      </c>
      <c r="H1997" s="17" t="s">
        <v>211</v>
      </c>
      <c r="I1997" s="16" t="s">
        <v>1746</v>
      </c>
      <c r="J1997" s="18">
        <v>57000</v>
      </c>
      <c r="K1997" s="188" t="str">
        <f>IFERROR(VLOOKUP(一覧[[#This Row],[品番]],'202211価格改定一覧'!B:J,9,FALSE),"-")</f>
        <v>-</v>
      </c>
      <c r="L1997" s="19" t="s">
        <v>1728</v>
      </c>
      <c r="M1997" s="2"/>
    </row>
    <row r="1998" spans="2:13" s="20" customFormat="1" ht="21" customHeight="1">
      <c r="B1998" s="14"/>
      <c r="C1998" s="52">
        <v>7745</v>
      </c>
      <c r="D1998" s="28" t="s">
        <v>1721</v>
      </c>
      <c r="E1998" s="22" t="s">
        <v>1753</v>
      </c>
      <c r="F1998" s="16" t="s">
        <v>1749</v>
      </c>
      <c r="G1998" s="17">
        <v>19000</v>
      </c>
      <c r="H1998" s="17" t="s">
        <v>211</v>
      </c>
      <c r="I1998" s="16" t="s">
        <v>300</v>
      </c>
      <c r="J1998" s="18">
        <v>57000</v>
      </c>
      <c r="K1998" s="188" t="str">
        <f>IFERROR(VLOOKUP(一覧[[#This Row],[品番]],'202211価格改定一覧'!B:J,9,FALSE),"-")</f>
        <v>-</v>
      </c>
      <c r="L1998" s="19" t="s">
        <v>1728</v>
      </c>
      <c r="M1998" s="2"/>
    </row>
    <row r="1999" spans="2:13" s="20" customFormat="1" ht="21" customHeight="1">
      <c r="B1999" s="14"/>
      <c r="C1999" s="52">
        <v>7746</v>
      </c>
      <c r="D1999" s="28" t="s">
        <v>1721</v>
      </c>
      <c r="E1999" s="22" t="s">
        <v>1753</v>
      </c>
      <c r="F1999" s="16" t="s">
        <v>1749</v>
      </c>
      <c r="G1999" s="17">
        <v>19000</v>
      </c>
      <c r="H1999" s="17" t="s">
        <v>211</v>
      </c>
      <c r="I1999" s="16" t="s">
        <v>1747</v>
      </c>
      <c r="J1999" s="18">
        <v>57000</v>
      </c>
      <c r="K1999" s="188" t="str">
        <f>IFERROR(VLOOKUP(一覧[[#This Row],[品番]],'202211価格改定一覧'!B:J,9,FALSE),"-")</f>
        <v>-</v>
      </c>
      <c r="L1999" s="19" t="s">
        <v>1728</v>
      </c>
      <c r="M1999" s="2"/>
    </row>
    <row r="2000" spans="2:13" s="20" customFormat="1" ht="21" customHeight="1">
      <c r="B2000" s="14"/>
      <c r="C2000" s="52">
        <v>7747</v>
      </c>
      <c r="D2000" s="28" t="s">
        <v>1721</v>
      </c>
      <c r="E2000" s="22" t="s">
        <v>1753</v>
      </c>
      <c r="F2000" s="16" t="s">
        <v>1750</v>
      </c>
      <c r="G2000" s="23">
        <v>19000</v>
      </c>
      <c r="H2000" s="23" t="s">
        <v>211</v>
      </c>
      <c r="I2000" s="22" t="s">
        <v>1748</v>
      </c>
      <c r="J2000" s="24">
        <v>57000</v>
      </c>
      <c r="K2000" s="188" t="str">
        <f>IFERROR(VLOOKUP(一覧[[#This Row],[品番]],'202211価格改定一覧'!B:J,9,FALSE),"-")</f>
        <v>-</v>
      </c>
      <c r="L2000" s="19" t="s">
        <v>1728</v>
      </c>
      <c r="M2000" s="25"/>
    </row>
    <row r="2001" spans="2:13" s="20" customFormat="1" ht="21" customHeight="1">
      <c r="B2001" s="14"/>
      <c r="C2001" s="52">
        <v>7748</v>
      </c>
      <c r="D2001" s="28" t="s">
        <v>1721</v>
      </c>
      <c r="E2001" s="22" t="s">
        <v>1753</v>
      </c>
      <c r="F2001" s="16" t="s">
        <v>1750</v>
      </c>
      <c r="G2001" s="23">
        <v>19000</v>
      </c>
      <c r="H2001" s="23" t="s">
        <v>211</v>
      </c>
      <c r="I2001" s="22" t="s">
        <v>300</v>
      </c>
      <c r="J2001" s="24">
        <v>57000</v>
      </c>
      <c r="K2001" s="188" t="str">
        <f>IFERROR(VLOOKUP(一覧[[#This Row],[品番]],'202211価格改定一覧'!B:J,9,FALSE),"-")</f>
        <v>-</v>
      </c>
      <c r="L2001" s="19" t="s">
        <v>1727</v>
      </c>
      <c r="M2001" s="25"/>
    </row>
    <row r="2002" spans="2:13" s="20" customFormat="1" ht="21" customHeight="1">
      <c r="B2002" s="14"/>
      <c r="C2002" s="52">
        <v>7749</v>
      </c>
      <c r="D2002" s="28" t="s">
        <v>1721</v>
      </c>
      <c r="E2002" s="22" t="s">
        <v>1753</v>
      </c>
      <c r="F2002" s="16" t="s">
        <v>1750</v>
      </c>
      <c r="G2002" s="23">
        <v>19000</v>
      </c>
      <c r="H2002" s="23" t="s">
        <v>211</v>
      </c>
      <c r="I2002" s="22" t="s">
        <v>924</v>
      </c>
      <c r="J2002" s="24">
        <v>57000</v>
      </c>
      <c r="K2002" s="188" t="str">
        <f>IFERROR(VLOOKUP(一覧[[#This Row],[品番]],'202211価格改定一覧'!B:J,9,FALSE),"-")</f>
        <v>-</v>
      </c>
      <c r="L2002" s="19" t="s">
        <v>1728</v>
      </c>
      <c r="M2002" s="25"/>
    </row>
    <row r="2003" spans="2:13" s="20" customFormat="1" ht="21" customHeight="1">
      <c r="B2003" s="14"/>
      <c r="C2003" s="52">
        <v>7750</v>
      </c>
      <c r="D2003" s="28" t="s">
        <v>1721</v>
      </c>
      <c r="E2003" s="22" t="s">
        <v>1753</v>
      </c>
      <c r="F2003" s="16" t="s">
        <v>1751</v>
      </c>
      <c r="G2003" s="23">
        <v>19000</v>
      </c>
      <c r="H2003" s="23" t="s">
        <v>211</v>
      </c>
      <c r="I2003" s="22" t="s">
        <v>1748</v>
      </c>
      <c r="J2003" s="24">
        <v>60455</v>
      </c>
      <c r="K2003" s="188" t="str">
        <f>IFERROR(VLOOKUP(一覧[[#This Row],[品番]],'202211価格改定一覧'!B:J,9,FALSE),"-")</f>
        <v>-</v>
      </c>
      <c r="L2003" s="19" t="s">
        <v>1727</v>
      </c>
      <c r="M2003" s="25"/>
    </row>
    <row r="2004" spans="2:13" s="20" customFormat="1" ht="21" customHeight="1">
      <c r="B2004" s="14"/>
      <c r="C2004" s="52">
        <v>7751</v>
      </c>
      <c r="D2004" s="28" t="s">
        <v>1721</v>
      </c>
      <c r="E2004" s="22" t="s">
        <v>1753</v>
      </c>
      <c r="F2004" s="16" t="s">
        <v>1751</v>
      </c>
      <c r="G2004" s="23">
        <v>19000</v>
      </c>
      <c r="H2004" s="23" t="s">
        <v>211</v>
      </c>
      <c r="I2004" s="22" t="s">
        <v>300</v>
      </c>
      <c r="J2004" s="24">
        <v>60455</v>
      </c>
      <c r="K2004" s="188" t="str">
        <f>IFERROR(VLOOKUP(一覧[[#This Row],[品番]],'202211価格改定一覧'!B:J,9,FALSE),"-")</f>
        <v>-</v>
      </c>
      <c r="L2004" s="19" t="s">
        <v>1727</v>
      </c>
      <c r="M2004" s="25"/>
    </row>
    <row r="2005" spans="2:13" s="20" customFormat="1" ht="21" customHeight="1">
      <c r="B2005" s="14"/>
      <c r="C2005" s="52">
        <v>7752</v>
      </c>
      <c r="D2005" s="28" t="s">
        <v>1721</v>
      </c>
      <c r="E2005" s="22" t="s">
        <v>1753</v>
      </c>
      <c r="F2005" s="16" t="s">
        <v>1751</v>
      </c>
      <c r="G2005" s="23">
        <v>19000</v>
      </c>
      <c r="H2005" s="23" t="s">
        <v>211</v>
      </c>
      <c r="I2005" s="22" t="s">
        <v>924</v>
      </c>
      <c r="J2005" s="24">
        <v>60455</v>
      </c>
      <c r="K2005" s="188" t="str">
        <f>IFERROR(VLOOKUP(一覧[[#This Row],[品番]],'202211価格改定一覧'!B:J,9,FALSE),"-")</f>
        <v>-</v>
      </c>
      <c r="L2005" s="19" t="s">
        <v>1727</v>
      </c>
      <c r="M2005" s="25"/>
    </row>
    <row r="2006" spans="2:13" s="20" customFormat="1" ht="21" customHeight="1">
      <c r="B2006" s="14"/>
      <c r="C2006" s="52">
        <v>7753</v>
      </c>
      <c r="D2006" s="28" t="s">
        <v>1721</v>
      </c>
      <c r="E2006" s="22" t="s">
        <v>1753</v>
      </c>
      <c r="F2006" s="16" t="s">
        <v>1752</v>
      </c>
      <c r="G2006" s="23">
        <v>19000</v>
      </c>
      <c r="H2006" s="23" t="s">
        <v>211</v>
      </c>
      <c r="I2006" s="22" t="s">
        <v>1748</v>
      </c>
      <c r="J2006" s="24">
        <v>60455</v>
      </c>
      <c r="K2006" s="188" t="str">
        <f>IFERROR(VLOOKUP(一覧[[#This Row],[品番]],'202211価格改定一覧'!B:J,9,FALSE),"-")</f>
        <v>-</v>
      </c>
      <c r="L2006" s="19" t="s">
        <v>1728</v>
      </c>
      <c r="M2006" s="25"/>
    </row>
    <row r="2007" spans="2:13" s="20" customFormat="1" ht="21" customHeight="1">
      <c r="B2007" s="14"/>
      <c r="C2007" s="52">
        <v>7754</v>
      </c>
      <c r="D2007" s="28" t="s">
        <v>1721</v>
      </c>
      <c r="E2007" s="22" t="s">
        <v>1753</v>
      </c>
      <c r="F2007" s="16" t="s">
        <v>1752</v>
      </c>
      <c r="G2007" s="23">
        <v>19000</v>
      </c>
      <c r="H2007" s="23" t="s">
        <v>211</v>
      </c>
      <c r="I2007" s="22" t="s">
        <v>300</v>
      </c>
      <c r="J2007" s="24">
        <v>60455</v>
      </c>
      <c r="K2007" s="188" t="str">
        <f>IFERROR(VLOOKUP(一覧[[#This Row],[品番]],'202211価格改定一覧'!B:J,9,FALSE),"-")</f>
        <v>-</v>
      </c>
      <c r="L2007" s="19" t="s">
        <v>1728</v>
      </c>
      <c r="M2007" s="25"/>
    </row>
    <row r="2008" spans="2:13" s="20" customFormat="1" ht="21" customHeight="1">
      <c r="B2008" s="14"/>
      <c r="C2008" s="52">
        <v>7755</v>
      </c>
      <c r="D2008" s="28" t="s">
        <v>1721</v>
      </c>
      <c r="E2008" s="22" t="s">
        <v>1753</v>
      </c>
      <c r="F2008" s="16" t="s">
        <v>1752</v>
      </c>
      <c r="G2008" s="23">
        <v>19000</v>
      </c>
      <c r="H2008" s="23" t="s">
        <v>211</v>
      </c>
      <c r="I2008" s="22" t="s">
        <v>924</v>
      </c>
      <c r="J2008" s="24">
        <v>60455</v>
      </c>
      <c r="K2008" s="188" t="str">
        <f>IFERROR(VLOOKUP(一覧[[#This Row],[品番]],'202211価格改定一覧'!B:J,9,FALSE),"-")</f>
        <v>-</v>
      </c>
      <c r="L2008" s="19" t="s">
        <v>1728</v>
      </c>
      <c r="M2008" s="25"/>
    </row>
    <row r="2009" spans="2:13" s="20" customFormat="1" ht="21" customHeight="1">
      <c r="B2009" s="14"/>
      <c r="C2009" s="52">
        <v>7800</v>
      </c>
      <c r="D2009" s="28" t="s">
        <v>2495</v>
      </c>
      <c r="E2009" s="22" t="s">
        <v>2496</v>
      </c>
      <c r="F2009" s="16" t="s">
        <v>2506</v>
      </c>
      <c r="G2009" s="23">
        <v>356</v>
      </c>
      <c r="H2009" s="23" t="s">
        <v>2504</v>
      </c>
      <c r="I2009" s="22" t="s">
        <v>2516</v>
      </c>
      <c r="J2009" s="24">
        <v>4200</v>
      </c>
      <c r="K2009" s="188" t="str">
        <f>IFERROR(VLOOKUP(一覧[[#This Row],[品番]],'202211価格改定一覧'!B:J,9,FALSE),"-")</f>
        <v>-</v>
      </c>
      <c r="L2009" s="19" t="s">
        <v>1727</v>
      </c>
      <c r="M2009" s="90" t="s">
        <v>2524</v>
      </c>
    </row>
    <row r="2010" spans="2:13" s="20" customFormat="1" ht="21" customHeight="1">
      <c r="B2010" s="14"/>
      <c r="C2010" s="52">
        <v>7801</v>
      </c>
      <c r="D2010" s="28" t="s">
        <v>2495</v>
      </c>
      <c r="E2010" s="22" t="s">
        <v>2497</v>
      </c>
      <c r="F2010" s="16" t="s">
        <v>2507</v>
      </c>
      <c r="G2010" s="23">
        <v>1000</v>
      </c>
      <c r="H2010" s="23" t="s">
        <v>2505</v>
      </c>
      <c r="I2010" s="22" t="s">
        <v>2516</v>
      </c>
      <c r="J2010" s="24">
        <v>9000</v>
      </c>
      <c r="K2010" s="188" t="str">
        <f>IFERROR(VLOOKUP(一覧[[#This Row],[品番]],'202211価格改定一覧'!B:J,9,FALSE),"-")</f>
        <v>-</v>
      </c>
      <c r="L2010" s="19" t="s">
        <v>1727</v>
      </c>
      <c r="M2010" s="90" t="s">
        <v>2525</v>
      </c>
    </row>
    <row r="2011" spans="2:13" s="20" customFormat="1" ht="21" customHeight="1">
      <c r="B2011" s="14"/>
      <c r="C2011" s="52">
        <v>7802</v>
      </c>
      <c r="D2011" s="28" t="s">
        <v>2495</v>
      </c>
      <c r="E2011" s="22" t="s">
        <v>2498</v>
      </c>
      <c r="F2011" s="16" t="s">
        <v>2508</v>
      </c>
      <c r="G2011" s="23">
        <v>356</v>
      </c>
      <c r="H2011" s="23" t="s">
        <v>2504</v>
      </c>
      <c r="I2011" s="22" t="s">
        <v>2516</v>
      </c>
      <c r="J2011" s="24">
        <v>4600</v>
      </c>
      <c r="K2011" s="188" t="str">
        <f>IFERROR(VLOOKUP(一覧[[#This Row],[品番]],'202211価格改定一覧'!B:J,9,FALSE),"-")</f>
        <v>-</v>
      </c>
      <c r="L2011" s="19" t="s">
        <v>1727</v>
      </c>
      <c r="M2011" s="90" t="s">
        <v>2526</v>
      </c>
    </row>
    <row r="2012" spans="2:13" s="20" customFormat="1" ht="21" customHeight="1">
      <c r="B2012" s="14"/>
      <c r="C2012" s="52">
        <v>7803</v>
      </c>
      <c r="D2012" s="28" t="s">
        <v>2495</v>
      </c>
      <c r="E2012" s="22" t="s">
        <v>2499</v>
      </c>
      <c r="F2012" s="16" t="s">
        <v>2509</v>
      </c>
      <c r="G2012" s="23">
        <v>1000</v>
      </c>
      <c r="H2012" s="23" t="s">
        <v>2505</v>
      </c>
      <c r="I2012" s="22" t="s">
        <v>2516</v>
      </c>
      <c r="J2012" s="24">
        <v>10000</v>
      </c>
      <c r="K2012" s="188" t="str">
        <f>IFERROR(VLOOKUP(一覧[[#This Row],[品番]],'202211価格改定一覧'!B:J,9,FALSE),"-")</f>
        <v>-</v>
      </c>
      <c r="L2012" s="19" t="s">
        <v>1727</v>
      </c>
      <c r="M2012" s="90" t="s">
        <v>2523</v>
      </c>
    </row>
    <row r="2013" spans="2:13" s="20" customFormat="1" ht="21" customHeight="1">
      <c r="B2013" s="14"/>
      <c r="C2013" s="52">
        <v>7804</v>
      </c>
      <c r="D2013" s="28" t="s">
        <v>2495</v>
      </c>
      <c r="E2013" s="22" t="s">
        <v>2499</v>
      </c>
      <c r="F2013" s="16" t="s">
        <v>2510</v>
      </c>
      <c r="G2013" s="23" t="s">
        <v>2522</v>
      </c>
      <c r="H2013" s="23"/>
      <c r="I2013" s="22" t="s">
        <v>2516</v>
      </c>
      <c r="J2013" s="24">
        <v>1600</v>
      </c>
      <c r="K2013" s="188" t="str">
        <f>IFERROR(VLOOKUP(一覧[[#This Row],[品番]],'202211価格改定一覧'!B:J,9,FALSE),"-")</f>
        <v>-</v>
      </c>
      <c r="L2013" s="19" t="s">
        <v>1727</v>
      </c>
      <c r="M2013" s="25">
        <v>4994228031204</v>
      </c>
    </row>
    <row r="2014" spans="2:13" s="20" customFormat="1" ht="21" customHeight="1">
      <c r="B2014" s="14"/>
      <c r="C2014" s="52">
        <v>7805</v>
      </c>
      <c r="D2014" s="28" t="s">
        <v>2495</v>
      </c>
      <c r="E2014" s="22" t="s">
        <v>2500</v>
      </c>
      <c r="F2014" s="16" t="s">
        <v>2506</v>
      </c>
      <c r="G2014" s="23">
        <v>356</v>
      </c>
      <c r="H2014" s="23" t="s">
        <v>211</v>
      </c>
      <c r="I2014" s="22" t="s">
        <v>2517</v>
      </c>
      <c r="J2014" s="24">
        <v>4200</v>
      </c>
      <c r="K2014" s="188" t="str">
        <f>IFERROR(VLOOKUP(一覧[[#This Row],[品番]],'202211価格改定一覧'!B:J,9,FALSE),"-")</f>
        <v>-</v>
      </c>
      <c r="L2014" s="19" t="s">
        <v>1727</v>
      </c>
      <c r="M2014" s="90" t="s">
        <v>2527</v>
      </c>
    </row>
    <row r="2015" spans="2:13" s="20" customFormat="1" ht="21" customHeight="1">
      <c r="B2015" s="14"/>
      <c r="C2015" s="52">
        <v>7806</v>
      </c>
      <c r="D2015" s="28" t="s">
        <v>2495</v>
      </c>
      <c r="E2015" s="22" t="s">
        <v>2503</v>
      </c>
      <c r="F2015" s="16" t="s">
        <v>2507</v>
      </c>
      <c r="G2015" s="23">
        <v>1000</v>
      </c>
      <c r="H2015" s="23" t="s">
        <v>211</v>
      </c>
      <c r="I2015" s="22" t="s">
        <v>2517</v>
      </c>
      <c r="J2015" s="24">
        <v>9000</v>
      </c>
      <c r="K2015" s="188" t="str">
        <f>IFERROR(VLOOKUP(一覧[[#This Row],[品番]],'202211価格改定一覧'!B:J,9,FALSE),"-")</f>
        <v>-</v>
      </c>
      <c r="L2015" s="19" t="s">
        <v>1727</v>
      </c>
      <c r="M2015" s="90" t="s">
        <v>2528</v>
      </c>
    </row>
    <row r="2016" spans="2:13" s="20" customFormat="1" ht="21" customHeight="1">
      <c r="B2016" s="14"/>
      <c r="C2016" s="52">
        <v>7807</v>
      </c>
      <c r="D2016" s="28" t="s">
        <v>2495</v>
      </c>
      <c r="E2016" s="22" t="s">
        <v>2500</v>
      </c>
      <c r="F2016" s="16" t="s">
        <v>2508</v>
      </c>
      <c r="G2016" s="23">
        <v>356</v>
      </c>
      <c r="H2016" s="23" t="s">
        <v>211</v>
      </c>
      <c r="I2016" s="22" t="s">
        <v>2517</v>
      </c>
      <c r="J2016" s="24">
        <v>4600</v>
      </c>
      <c r="K2016" s="188" t="str">
        <f>IFERROR(VLOOKUP(一覧[[#This Row],[品番]],'202211価格改定一覧'!B:J,9,FALSE),"-")</f>
        <v>-</v>
      </c>
      <c r="L2016" s="19" t="s">
        <v>1727</v>
      </c>
      <c r="M2016" s="90" t="s">
        <v>2529</v>
      </c>
    </row>
    <row r="2017" spans="2:13" s="20" customFormat="1" ht="21" customHeight="1">
      <c r="B2017" s="14"/>
      <c r="C2017" s="52">
        <v>7808</v>
      </c>
      <c r="D2017" s="28" t="s">
        <v>2495</v>
      </c>
      <c r="E2017" s="22" t="s">
        <v>2500</v>
      </c>
      <c r="F2017" s="16" t="s">
        <v>2509</v>
      </c>
      <c r="G2017" s="23">
        <v>1000</v>
      </c>
      <c r="H2017" s="23" t="s">
        <v>211</v>
      </c>
      <c r="I2017" s="22" t="s">
        <v>2517</v>
      </c>
      <c r="J2017" s="24">
        <v>10000</v>
      </c>
      <c r="K2017" s="188" t="str">
        <f>IFERROR(VLOOKUP(一覧[[#This Row],[品番]],'202211価格改定一覧'!B:J,9,FALSE),"-")</f>
        <v>-</v>
      </c>
      <c r="L2017" s="19" t="s">
        <v>1727</v>
      </c>
      <c r="M2017" s="90" t="s">
        <v>2530</v>
      </c>
    </row>
    <row r="2018" spans="2:13" s="20" customFormat="1" ht="21" customHeight="1">
      <c r="B2018" s="14"/>
      <c r="C2018" s="52">
        <v>7809</v>
      </c>
      <c r="D2018" s="28" t="s">
        <v>2495</v>
      </c>
      <c r="E2018" s="22" t="s">
        <v>2500</v>
      </c>
      <c r="F2018" s="16" t="s">
        <v>2510</v>
      </c>
      <c r="G2018" s="17" t="s">
        <v>2522</v>
      </c>
      <c r="H2018" s="17"/>
      <c r="I2018" s="16" t="s">
        <v>2517</v>
      </c>
      <c r="J2018" s="18">
        <v>1600</v>
      </c>
      <c r="K2018" s="188" t="str">
        <f>IFERROR(VLOOKUP(一覧[[#This Row],[品番]],'202211価格改定一覧'!B:J,9,FALSE),"-")</f>
        <v>-</v>
      </c>
      <c r="L2018" s="19" t="s">
        <v>1727</v>
      </c>
      <c r="M2018" s="2">
        <v>4994228031211</v>
      </c>
    </row>
    <row r="2019" spans="2:13" s="20" customFormat="1" ht="21" customHeight="1">
      <c r="B2019" s="14"/>
      <c r="C2019" s="52">
        <v>7810</v>
      </c>
      <c r="D2019" s="28" t="s">
        <v>2495</v>
      </c>
      <c r="E2019" s="22" t="s">
        <v>2501</v>
      </c>
      <c r="F2019" s="16" t="s">
        <v>2506</v>
      </c>
      <c r="G2019" s="17">
        <v>356</v>
      </c>
      <c r="H2019" s="17" t="s">
        <v>211</v>
      </c>
      <c r="I2019" s="16" t="s">
        <v>2518</v>
      </c>
      <c r="J2019" s="18">
        <v>4000</v>
      </c>
      <c r="K2019" s="188" t="str">
        <f>IFERROR(VLOOKUP(一覧[[#This Row],[品番]],'202211価格改定一覧'!B:J,9,FALSE),"-")</f>
        <v>-</v>
      </c>
      <c r="L2019" s="19" t="s">
        <v>1727</v>
      </c>
      <c r="M2019" s="134" t="s">
        <v>2534</v>
      </c>
    </row>
    <row r="2020" spans="2:13" s="20" customFormat="1" ht="21" customHeight="1">
      <c r="B2020" s="14"/>
      <c r="C2020" s="52">
        <v>7811</v>
      </c>
      <c r="D2020" s="28" t="s">
        <v>2495</v>
      </c>
      <c r="E2020" s="22" t="s">
        <v>2501</v>
      </c>
      <c r="F2020" s="16" t="s">
        <v>2507</v>
      </c>
      <c r="G2020" s="17">
        <v>1000</v>
      </c>
      <c r="H2020" s="17" t="s">
        <v>211</v>
      </c>
      <c r="I2020" s="16" t="s">
        <v>2518</v>
      </c>
      <c r="J2020" s="18">
        <v>7800</v>
      </c>
      <c r="K2020" s="188" t="str">
        <f>IFERROR(VLOOKUP(一覧[[#This Row],[品番]],'202211価格改定一覧'!B:J,9,FALSE),"-")</f>
        <v>-</v>
      </c>
      <c r="L2020" s="19" t="s">
        <v>1727</v>
      </c>
      <c r="M2020" s="134" t="s">
        <v>2535</v>
      </c>
    </row>
    <row r="2021" spans="2:13" s="20" customFormat="1" ht="21" customHeight="1">
      <c r="B2021" s="14"/>
      <c r="C2021" s="52">
        <v>7812</v>
      </c>
      <c r="D2021" s="28" t="s">
        <v>2495</v>
      </c>
      <c r="E2021" s="22" t="s">
        <v>2501</v>
      </c>
      <c r="F2021" s="16" t="s">
        <v>2508</v>
      </c>
      <c r="G2021" s="17">
        <v>356</v>
      </c>
      <c r="H2021" s="17" t="s">
        <v>211</v>
      </c>
      <c r="I2021" s="16" t="s">
        <v>2518</v>
      </c>
      <c r="J2021" s="18">
        <v>4200</v>
      </c>
      <c r="K2021" s="188" t="str">
        <f>IFERROR(VLOOKUP(一覧[[#This Row],[品番]],'202211価格改定一覧'!B:J,9,FALSE),"-")</f>
        <v>-</v>
      </c>
      <c r="L2021" s="19" t="s">
        <v>1727</v>
      </c>
      <c r="M2021" s="134" t="s">
        <v>2536</v>
      </c>
    </row>
    <row r="2022" spans="2:13" s="20" customFormat="1" ht="21" customHeight="1">
      <c r="B2022" s="14"/>
      <c r="C2022" s="52">
        <v>7813</v>
      </c>
      <c r="D2022" s="28" t="s">
        <v>2495</v>
      </c>
      <c r="E2022" s="22" t="s">
        <v>2502</v>
      </c>
      <c r="F2022" s="16" t="s">
        <v>2509</v>
      </c>
      <c r="G2022" s="17">
        <v>1000</v>
      </c>
      <c r="H2022" s="17" t="s">
        <v>211</v>
      </c>
      <c r="I2022" s="16" t="s">
        <v>2518</v>
      </c>
      <c r="J2022" s="18">
        <v>8000</v>
      </c>
      <c r="K2022" s="188" t="str">
        <f>IFERROR(VLOOKUP(一覧[[#This Row],[品番]],'202211価格改定一覧'!B:J,9,FALSE),"-")</f>
        <v>-</v>
      </c>
      <c r="L2022" s="19" t="s">
        <v>1727</v>
      </c>
      <c r="M2022" s="134" t="s">
        <v>2537</v>
      </c>
    </row>
    <row r="2023" spans="2:13" s="20" customFormat="1" ht="21" customHeight="1">
      <c r="B2023" s="14"/>
      <c r="C2023" s="52">
        <v>7814</v>
      </c>
      <c r="D2023" s="28" t="s">
        <v>2495</v>
      </c>
      <c r="E2023" s="22" t="s">
        <v>2501</v>
      </c>
      <c r="F2023" s="16" t="s">
        <v>2510</v>
      </c>
      <c r="G2023" s="17" t="s">
        <v>2522</v>
      </c>
      <c r="H2023" s="17"/>
      <c r="I2023" s="16" t="s">
        <v>2518</v>
      </c>
      <c r="J2023" s="18">
        <v>1600</v>
      </c>
      <c r="K2023" s="188" t="str">
        <f>IFERROR(VLOOKUP(一覧[[#This Row],[品番]],'202211価格改定一覧'!B:J,9,FALSE),"-")</f>
        <v>-</v>
      </c>
      <c r="L2023" s="19" t="s">
        <v>1727</v>
      </c>
      <c r="M2023" s="2">
        <v>4994228031228</v>
      </c>
    </row>
    <row r="2024" spans="2:13" s="20" customFormat="1" ht="21" customHeight="1">
      <c r="B2024" s="14"/>
      <c r="C2024" s="52">
        <v>7815</v>
      </c>
      <c r="D2024" s="28" t="s">
        <v>2495</v>
      </c>
      <c r="E2024" s="22" t="s">
        <v>2511</v>
      </c>
      <c r="F2024" s="16" t="s">
        <v>2512</v>
      </c>
      <c r="G2024" s="17">
        <v>175</v>
      </c>
      <c r="H2024" s="17" t="s">
        <v>2513</v>
      </c>
      <c r="I2024" s="16" t="s">
        <v>2520</v>
      </c>
      <c r="J2024" s="18">
        <v>5400</v>
      </c>
      <c r="K2024" s="188" t="str">
        <f>IFERROR(VLOOKUP(一覧[[#This Row],[品番]],'202211価格改定一覧'!B:J,9,FALSE),"-")</f>
        <v>-</v>
      </c>
      <c r="L2024" s="19" t="s">
        <v>1727</v>
      </c>
      <c r="M2024" s="134" t="s">
        <v>2531</v>
      </c>
    </row>
    <row r="2025" spans="2:13" s="20" customFormat="1" ht="21" customHeight="1">
      <c r="B2025" s="14"/>
      <c r="C2025" s="52">
        <v>7816</v>
      </c>
      <c r="D2025" s="28" t="s">
        <v>2495</v>
      </c>
      <c r="E2025" s="22" t="s">
        <v>2511</v>
      </c>
      <c r="F2025" s="16" t="s">
        <v>2514</v>
      </c>
      <c r="G2025" s="17">
        <v>237</v>
      </c>
      <c r="H2025" s="17" t="s">
        <v>2513</v>
      </c>
      <c r="I2025" s="16" t="s">
        <v>2521</v>
      </c>
      <c r="J2025" s="18">
        <v>4200</v>
      </c>
      <c r="K2025" s="188" t="str">
        <f>IFERROR(VLOOKUP(一覧[[#This Row],[品番]],'202211価格改定一覧'!B:J,9,FALSE),"-")</f>
        <v>-</v>
      </c>
      <c r="L2025" s="19" t="s">
        <v>1727</v>
      </c>
      <c r="M2025" s="134" t="s">
        <v>2532</v>
      </c>
    </row>
    <row r="2026" spans="2:13" s="20" customFormat="1" ht="21" customHeight="1">
      <c r="B2026" s="14"/>
      <c r="C2026" s="52">
        <v>7817</v>
      </c>
      <c r="D2026" s="28" t="s">
        <v>2495</v>
      </c>
      <c r="E2026" s="22" t="s">
        <v>2511</v>
      </c>
      <c r="F2026" s="16" t="s">
        <v>2515</v>
      </c>
      <c r="G2026" s="17">
        <v>118</v>
      </c>
      <c r="H2026" s="17" t="s">
        <v>2513</v>
      </c>
      <c r="I2026" s="16" t="s">
        <v>2519</v>
      </c>
      <c r="J2026" s="18">
        <v>3800</v>
      </c>
      <c r="K2026" s="188" t="str">
        <f>IFERROR(VLOOKUP(一覧[[#This Row],[品番]],'202211価格改定一覧'!B:J,9,FALSE),"-")</f>
        <v>-</v>
      </c>
      <c r="L2026" s="19" t="s">
        <v>1727</v>
      </c>
      <c r="M2026" s="134" t="s">
        <v>2533</v>
      </c>
    </row>
    <row r="2027" spans="2:13" s="20" customFormat="1" ht="21" customHeight="1">
      <c r="B2027" s="14"/>
      <c r="C2027" s="52">
        <v>8002</v>
      </c>
      <c r="D2027" s="28" t="s">
        <v>1498</v>
      </c>
      <c r="E2027" s="22" t="s">
        <v>1502</v>
      </c>
      <c r="F2027" s="16" t="s">
        <v>1502</v>
      </c>
      <c r="G2027" s="17"/>
      <c r="H2027" s="17"/>
      <c r="I2027" s="16" t="s">
        <v>1515</v>
      </c>
      <c r="J2027" s="18">
        <v>800</v>
      </c>
      <c r="K2027" s="188" t="str">
        <f>IFERROR(VLOOKUP(一覧[[#This Row],[品番]],'202211価格改定一覧'!B:J,9,FALSE),"-")</f>
        <v>-</v>
      </c>
      <c r="L2027" s="19" t="s">
        <v>115</v>
      </c>
      <c r="M2027" s="2" t="s">
        <v>39</v>
      </c>
    </row>
    <row r="2028" spans="2:13" s="20" customFormat="1" ht="21" customHeight="1">
      <c r="B2028" s="14"/>
      <c r="C2028" s="52">
        <v>8003</v>
      </c>
      <c r="D2028" s="28" t="s">
        <v>1498</v>
      </c>
      <c r="E2028" s="22" t="s">
        <v>1502</v>
      </c>
      <c r="F2028" s="16" t="s">
        <v>1502</v>
      </c>
      <c r="G2028" s="17"/>
      <c r="H2028" s="17"/>
      <c r="I2028" s="16" t="s">
        <v>1507</v>
      </c>
      <c r="J2028" s="18">
        <v>800</v>
      </c>
      <c r="K2028" s="188" t="str">
        <f>IFERROR(VLOOKUP(一覧[[#This Row],[品番]],'202211価格改定一覧'!B:J,9,FALSE),"-")</f>
        <v>-</v>
      </c>
      <c r="L2028" s="19" t="s">
        <v>115</v>
      </c>
      <c r="M2028" s="2" t="s">
        <v>39</v>
      </c>
    </row>
    <row r="2029" spans="2:13" s="20" customFormat="1" ht="21" customHeight="1">
      <c r="B2029" s="14"/>
      <c r="C2029" s="52">
        <v>8004</v>
      </c>
      <c r="D2029" s="28" t="s">
        <v>1498</v>
      </c>
      <c r="E2029" s="22" t="s">
        <v>1502</v>
      </c>
      <c r="F2029" s="16" t="s">
        <v>1502</v>
      </c>
      <c r="G2029" s="17"/>
      <c r="H2029" s="17"/>
      <c r="I2029" s="16" t="s">
        <v>2318</v>
      </c>
      <c r="J2029" s="18">
        <v>800</v>
      </c>
      <c r="K2029" s="188" t="str">
        <f>IFERROR(VLOOKUP(一覧[[#This Row],[品番]],'202211価格改定一覧'!B:J,9,FALSE),"-")</f>
        <v>-</v>
      </c>
      <c r="L2029" s="19" t="s">
        <v>115</v>
      </c>
      <c r="M2029" s="2" t="s">
        <v>39</v>
      </c>
    </row>
    <row r="2030" spans="2:13" s="20" customFormat="1" ht="21" customHeight="1">
      <c r="B2030" s="14"/>
      <c r="C2030" s="52">
        <v>8005</v>
      </c>
      <c r="D2030" s="28" t="s">
        <v>1498</v>
      </c>
      <c r="E2030" s="22" t="s">
        <v>1502</v>
      </c>
      <c r="F2030" s="16" t="s">
        <v>1502</v>
      </c>
      <c r="G2030" s="17"/>
      <c r="H2030" s="17"/>
      <c r="I2030" s="16" t="s">
        <v>1510</v>
      </c>
      <c r="J2030" s="18">
        <v>800</v>
      </c>
      <c r="K2030" s="188" t="str">
        <f>IFERROR(VLOOKUP(一覧[[#This Row],[品番]],'202211価格改定一覧'!B:J,9,FALSE),"-")</f>
        <v>-</v>
      </c>
      <c r="L2030" s="19" t="s">
        <v>115</v>
      </c>
      <c r="M2030" s="2" t="s">
        <v>39</v>
      </c>
    </row>
    <row r="2031" spans="2:13" s="20" customFormat="1" ht="21" customHeight="1">
      <c r="B2031" s="14"/>
      <c r="C2031" s="52">
        <v>8006</v>
      </c>
      <c r="D2031" s="28" t="s">
        <v>1498</v>
      </c>
      <c r="E2031" s="22" t="s">
        <v>1502</v>
      </c>
      <c r="F2031" s="16" t="s">
        <v>1502</v>
      </c>
      <c r="G2031" s="17"/>
      <c r="H2031" s="17"/>
      <c r="I2031" s="16" t="s">
        <v>1509</v>
      </c>
      <c r="J2031" s="18">
        <v>800</v>
      </c>
      <c r="K2031" s="188" t="str">
        <f>IFERROR(VLOOKUP(一覧[[#This Row],[品番]],'202211価格改定一覧'!B:J,9,FALSE),"-")</f>
        <v>-</v>
      </c>
      <c r="L2031" s="19" t="s">
        <v>115</v>
      </c>
      <c r="M2031" s="2" t="s">
        <v>39</v>
      </c>
    </row>
    <row r="2032" spans="2:13" s="20" customFormat="1" ht="21" customHeight="1">
      <c r="B2032" s="14"/>
      <c r="C2032" s="52">
        <v>8007</v>
      </c>
      <c r="D2032" s="28" t="s">
        <v>1498</v>
      </c>
      <c r="E2032" s="22" t="s">
        <v>1502</v>
      </c>
      <c r="F2032" s="16" t="s">
        <v>1502</v>
      </c>
      <c r="G2032" s="17"/>
      <c r="H2032" s="17"/>
      <c r="I2032" s="16" t="s">
        <v>1508</v>
      </c>
      <c r="J2032" s="18">
        <v>800</v>
      </c>
      <c r="K2032" s="188" t="str">
        <f>IFERROR(VLOOKUP(一覧[[#This Row],[品番]],'202211価格改定一覧'!B:J,9,FALSE),"-")</f>
        <v>-</v>
      </c>
      <c r="L2032" s="19" t="s">
        <v>115</v>
      </c>
      <c r="M2032" s="2" t="s">
        <v>39</v>
      </c>
    </row>
    <row r="2033" spans="2:13" s="20" customFormat="1" ht="21" customHeight="1">
      <c r="B2033" s="14"/>
      <c r="C2033" s="52">
        <v>8008</v>
      </c>
      <c r="D2033" s="28" t="s">
        <v>1498</v>
      </c>
      <c r="E2033" s="22" t="s">
        <v>1502</v>
      </c>
      <c r="F2033" s="16" t="s">
        <v>1502</v>
      </c>
      <c r="G2033" s="17"/>
      <c r="H2033" s="17"/>
      <c r="I2033" s="16" t="s">
        <v>1511</v>
      </c>
      <c r="J2033" s="18">
        <v>800</v>
      </c>
      <c r="K2033" s="188" t="str">
        <f>IFERROR(VLOOKUP(一覧[[#This Row],[品番]],'202211価格改定一覧'!B:J,9,FALSE),"-")</f>
        <v>-</v>
      </c>
      <c r="L2033" s="19" t="s">
        <v>115</v>
      </c>
      <c r="M2033" s="2" t="s">
        <v>39</v>
      </c>
    </row>
    <row r="2034" spans="2:13" s="20" customFormat="1" ht="21" customHeight="1">
      <c r="B2034" s="14"/>
      <c r="C2034" s="52">
        <v>8009</v>
      </c>
      <c r="D2034" s="28" t="s">
        <v>1498</v>
      </c>
      <c r="E2034" s="22" t="s">
        <v>1502</v>
      </c>
      <c r="F2034" s="16" t="s">
        <v>1502</v>
      </c>
      <c r="G2034" s="17"/>
      <c r="H2034" s="17"/>
      <c r="I2034" s="16" t="s">
        <v>1503</v>
      </c>
      <c r="J2034" s="18">
        <v>800</v>
      </c>
      <c r="K2034" s="188" t="str">
        <f>IFERROR(VLOOKUP(一覧[[#This Row],[品番]],'202211価格改定一覧'!B:J,9,FALSE),"-")</f>
        <v>-</v>
      </c>
      <c r="L2034" s="19" t="s">
        <v>115</v>
      </c>
      <c r="M2034" s="2" t="s">
        <v>39</v>
      </c>
    </row>
    <row r="2035" spans="2:13" s="20" customFormat="1" ht="21" customHeight="1">
      <c r="B2035" s="14"/>
      <c r="C2035" s="52">
        <v>8011</v>
      </c>
      <c r="D2035" s="28" t="s">
        <v>1498</v>
      </c>
      <c r="E2035" s="22" t="s">
        <v>1502</v>
      </c>
      <c r="F2035" s="16" t="s">
        <v>1502</v>
      </c>
      <c r="G2035" s="17"/>
      <c r="H2035" s="17"/>
      <c r="I2035" s="16" t="s">
        <v>1506</v>
      </c>
      <c r="J2035" s="18">
        <v>800</v>
      </c>
      <c r="K2035" s="188" t="str">
        <f>IFERROR(VLOOKUP(一覧[[#This Row],[品番]],'202211価格改定一覧'!B:J,9,FALSE),"-")</f>
        <v>-</v>
      </c>
      <c r="L2035" s="19" t="s">
        <v>115</v>
      </c>
      <c r="M2035" s="2" t="s">
        <v>39</v>
      </c>
    </row>
    <row r="2036" spans="2:13" s="20" customFormat="1" ht="21" customHeight="1">
      <c r="B2036" s="14"/>
      <c r="C2036" s="52">
        <v>8012</v>
      </c>
      <c r="D2036" s="28" t="s">
        <v>1498</v>
      </c>
      <c r="E2036" s="22" t="s">
        <v>1502</v>
      </c>
      <c r="F2036" s="16" t="s">
        <v>1502</v>
      </c>
      <c r="G2036" s="17"/>
      <c r="H2036" s="17"/>
      <c r="I2036" s="16" t="s">
        <v>402</v>
      </c>
      <c r="J2036" s="18">
        <v>800</v>
      </c>
      <c r="K2036" s="188" t="str">
        <f>IFERROR(VLOOKUP(一覧[[#This Row],[品番]],'202211価格改定一覧'!B:J,9,FALSE),"-")</f>
        <v>-</v>
      </c>
      <c r="L2036" s="19" t="s">
        <v>115</v>
      </c>
      <c r="M2036" s="2" t="s">
        <v>39</v>
      </c>
    </row>
    <row r="2037" spans="2:13" s="20" customFormat="1" ht="21" customHeight="1">
      <c r="B2037" s="14"/>
      <c r="C2037" s="52">
        <v>8013</v>
      </c>
      <c r="D2037" s="28" t="s">
        <v>1498</v>
      </c>
      <c r="E2037" s="22" t="s">
        <v>1502</v>
      </c>
      <c r="F2037" s="16" t="s">
        <v>1502</v>
      </c>
      <c r="G2037" s="17"/>
      <c r="H2037" s="17"/>
      <c r="I2037" s="16" t="s">
        <v>1504</v>
      </c>
      <c r="J2037" s="18">
        <v>800</v>
      </c>
      <c r="K2037" s="188" t="str">
        <f>IFERROR(VLOOKUP(一覧[[#This Row],[品番]],'202211価格改定一覧'!B:J,9,FALSE),"-")</f>
        <v>-</v>
      </c>
      <c r="L2037" s="19" t="s">
        <v>115</v>
      </c>
      <c r="M2037" s="2" t="s">
        <v>39</v>
      </c>
    </row>
    <row r="2038" spans="2:13" s="20" customFormat="1" ht="21" customHeight="1">
      <c r="B2038" s="14"/>
      <c r="C2038" s="52">
        <v>8014</v>
      </c>
      <c r="D2038" s="28" t="s">
        <v>1498</v>
      </c>
      <c r="E2038" s="22" t="s">
        <v>1502</v>
      </c>
      <c r="F2038" s="16" t="s">
        <v>1502</v>
      </c>
      <c r="G2038" s="17"/>
      <c r="H2038" s="17"/>
      <c r="I2038" s="16" t="s">
        <v>1505</v>
      </c>
      <c r="J2038" s="18">
        <v>800</v>
      </c>
      <c r="K2038" s="188" t="str">
        <f>IFERROR(VLOOKUP(一覧[[#This Row],[品番]],'202211価格改定一覧'!B:J,9,FALSE),"-")</f>
        <v>-</v>
      </c>
      <c r="L2038" s="19" t="s">
        <v>115</v>
      </c>
      <c r="M2038" s="2" t="s">
        <v>39</v>
      </c>
    </row>
    <row r="2039" spans="2:13" s="20" customFormat="1" ht="21" customHeight="1">
      <c r="B2039" s="14"/>
      <c r="C2039" s="52">
        <v>8015</v>
      </c>
      <c r="D2039" s="28" t="s">
        <v>1498</v>
      </c>
      <c r="E2039" s="22" t="s">
        <v>1502</v>
      </c>
      <c r="F2039" s="16" t="s">
        <v>1502</v>
      </c>
      <c r="G2039" s="17"/>
      <c r="H2039" s="17"/>
      <c r="I2039" s="16" t="s">
        <v>1512</v>
      </c>
      <c r="J2039" s="18">
        <v>800</v>
      </c>
      <c r="K2039" s="188" t="str">
        <f>IFERROR(VLOOKUP(一覧[[#This Row],[品番]],'202211価格改定一覧'!B:J,9,FALSE),"-")</f>
        <v>-</v>
      </c>
      <c r="L2039" s="19" t="s">
        <v>115</v>
      </c>
      <c r="M2039" s="2" t="s">
        <v>39</v>
      </c>
    </row>
    <row r="2040" spans="2:13" s="20" customFormat="1" ht="21" customHeight="1">
      <c r="B2040" s="14"/>
      <c r="C2040" s="52">
        <v>8016</v>
      </c>
      <c r="D2040" s="28" t="s">
        <v>1498</v>
      </c>
      <c r="E2040" s="22" t="s">
        <v>1502</v>
      </c>
      <c r="F2040" s="16" t="s">
        <v>1502</v>
      </c>
      <c r="G2040" s="17"/>
      <c r="H2040" s="17"/>
      <c r="I2040" s="16" t="s">
        <v>1513</v>
      </c>
      <c r="J2040" s="18">
        <v>800</v>
      </c>
      <c r="K2040" s="188" t="str">
        <f>IFERROR(VLOOKUP(一覧[[#This Row],[品番]],'202211価格改定一覧'!B:J,9,FALSE),"-")</f>
        <v>-</v>
      </c>
      <c r="L2040" s="19" t="s">
        <v>115</v>
      </c>
      <c r="M2040" s="2" t="s">
        <v>39</v>
      </c>
    </row>
    <row r="2041" spans="2:13" s="20" customFormat="1" ht="21" customHeight="1">
      <c r="B2041" s="14"/>
      <c r="C2041" s="52">
        <v>8017</v>
      </c>
      <c r="D2041" s="28" t="s">
        <v>1498</v>
      </c>
      <c r="E2041" s="22" t="s">
        <v>1502</v>
      </c>
      <c r="F2041" s="16" t="s">
        <v>1502</v>
      </c>
      <c r="G2041" s="17"/>
      <c r="H2041" s="17"/>
      <c r="I2041" s="16" t="s">
        <v>1514</v>
      </c>
      <c r="J2041" s="18">
        <v>800</v>
      </c>
      <c r="K2041" s="188" t="str">
        <f>IFERROR(VLOOKUP(一覧[[#This Row],[品番]],'202211価格改定一覧'!B:J,9,FALSE),"-")</f>
        <v>-</v>
      </c>
      <c r="L2041" s="19" t="s">
        <v>115</v>
      </c>
      <c r="M2041" s="2" t="s">
        <v>39</v>
      </c>
    </row>
    <row r="2042" spans="2:13" s="20" customFormat="1" ht="21" customHeight="1">
      <c r="B2042" s="14" t="s">
        <v>226</v>
      </c>
      <c r="C2042" s="52">
        <v>8050</v>
      </c>
      <c r="D2042" s="28" t="s">
        <v>1498</v>
      </c>
      <c r="E2042" s="22" t="s">
        <v>116</v>
      </c>
      <c r="F2042" s="16"/>
      <c r="G2042" s="17"/>
      <c r="H2042" s="17"/>
      <c r="I2042" s="16"/>
      <c r="J2042" s="1">
        <v>1800</v>
      </c>
      <c r="K2042" s="188" t="str">
        <f>IFERROR(VLOOKUP(一覧[[#This Row],[品番]],'202211価格改定一覧'!B:J,9,FALSE),"-")</f>
        <v>-</v>
      </c>
      <c r="L2042" s="19"/>
      <c r="M2042" s="2" t="s">
        <v>39</v>
      </c>
    </row>
    <row r="2043" spans="2:13" s="20" customFormat="1" ht="21" customHeight="1">
      <c r="B2043" s="14" t="s">
        <v>1776</v>
      </c>
      <c r="C2043" s="52">
        <v>8051</v>
      </c>
      <c r="D2043" s="28" t="s">
        <v>1498</v>
      </c>
      <c r="E2043" s="22" t="s">
        <v>1535</v>
      </c>
      <c r="F2043" s="16" t="s">
        <v>117</v>
      </c>
      <c r="G2043" s="17"/>
      <c r="H2043" s="17"/>
      <c r="I2043" s="16"/>
      <c r="J2043" s="18">
        <v>1600</v>
      </c>
      <c r="K2043" s="188" t="str">
        <f>IFERROR(VLOOKUP(一覧[[#This Row],[品番]],'202211価格改定一覧'!B:J,9,FALSE),"-")</f>
        <v>-</v>
      </c>
      <c r="L2043" s="19" t="s">
        <v>115</v>
      </c>
      <c r="M2043" s="2" t="s">
        <v>39</v>
      </c>
    </row>
    <row r="2044" spans="2:13" s="20" customFormat="1" ht="21" customHeight="1">
      <c r="B2044" s="14"/>
      <c r="C2044" s="52">
        <v>8052</v>
      </c>
      <c r="D2044" s="28" t="s">
        <v>1498</v>
      </c>
      <c r="E2044" s="22" t="s">
        <v>1535</v>
      </c>
      <c r="F2044" s="16" t="s">
        <v>118</v>
      </c>
      <c r="G2044" s="17"/>
      <c r="H2044" s="17"/>
      <c r="I2044" s="16"/>
      <c r="J2044" s="18">
        <v>1400</v>
      </c>
      <c r="K2044" s="188" t="str">
        <f>IFERROR(VLOOKUP(一覧[[#This Row],[品番]],'202211価格改定一覧'!B:J,9,FALSE),"-")</f>
        <v>-</v>
      </c>
      <c r="L2044" s="19" t="s">
        <v>115</v>
      </c>
      <c r="M2044" s="2" t="s">
        <v>39</v>
      </c>
    </row>
    <row r="2045" spans="2:13" s="20" customFormat="1" ht="21" customHeight="1">
      <c r="B2045" s="14"/>
      <c r="C2045" s="52">
        <v>8061</v>
      </c>
      <c r="D2045" s="28" t="s">
        <v>1498</v>
      </c>
      <c r="E2045" s="22" t="s">
        <v>1535</v>
      </c>
      <c r="F2045" s="16" t="s">
        <v>119</v>
      </c>
      <c r="G2045" s="17"/>
      <c r="H2045" s="17"/>
      <c r="I2045" s="16"/>
      <c r="J2045" s="18">
        <v>1600</v>
      </c>
      <c r="K2045" s="188" t="str">
        <f>IFERROR(VLOOKUP(一覧[[#This Row],[品番]],'202211価格改定一覧'!B:J,9,FALSE),"-")</f>
        <v>-</v>
      </c>
      <c r="L2045" s="19" t="s">
        <v>115</v>
      </c>
      <c r="M2045" s="2" t="s">
        <v>39</v>
      </c>
    </row>
    <row r="2046" spans="2:13" s="20" customFormat="1" ht="21" customHeight="1">
      <c r="B2046" s="14" t="s">
        <v>1758</v>
      </c>
      <c r="C2046" s="52">
        <v>8100</v>
      </c>
      <c r="D2046" s="28" t="s">
        <v>1498</v>
      </c>
      <c r="E2046" s="22" t="s">
        <v>1499</v>
      </c>
      <c r="F2046" s="16" t="s">
        <v>1499</v>
      </c>
      <c r="G2046" s="17"/>
      <c r="H2046" s="17"/>
      <c r="I2046" s="16" t="s">
        <v>1486</v>
      </c>
      <c r="J2046" s="18">
        <v>1400</v>
      </c>
      <c r="K2046" s="188" t="str">
        <f>IFERROR(VLOOKUP(一覧[[#This Row],[品番]],'202211価格改定一覧'!B:J,9,FALSE),"-")</f>
        <v>-</v>
      </c>
      <c r="L2046" s="19" t="s">
        <v>115</v>
      </c>
      <c r="M2046" s="2" t="s">
        <v>39</v>
      </c>
    </row>
    <row r="2047" spans="2:13" s="20" customFormat="1" ht="21" customHeight="1">
      <c r="B2047" s="14" t="s">
        <v>2384</v>
      </c>
      <c r="C2047" s="52">
        <v>8101</v>
      </c>
      <c r="D2047" s="28" t="s">
        <v>1498</v>
      </c>
      <c r="E2047" s="22" t="s">
        <v>1499</v>
      </c>
      <c r="F2047" s="16" t="s">
        <v>1499</v>
      </c>
      <c r="G2047" s="17"/>
      <c r="H2047" s="17"/>
      <c r="I2047" s="16" t="s">
        <v>858</v>
      </c>
      <c r="J2047" s="18">
        <v>1400</v>
      </c>
      <c r="K2047" s="188" t="str">
        <f>IFERROR(VLOOKUP(一覧[[#This Row],[品番]],'202211価格改定一覧'!B:J,9,FALSE),"-")</f>
        <v>-</v>
      </c>
      <c r="L2047" s="19" t="s">
        <v>115</v>
      </c>
      <c r="M2047" s="2" t="s">
        <v>39</v>
      </c>
    </row>
    <row r="2048" spans="2:13" s="20" customFormat="1" ht="21" customHeight="1">
      <c r="B2048" s="100"/>
      <c r="C2048" s="115">
        <v>8102</v>
      </c>
      <c r="D2048" s="116" t="s">
        <v>1498</v>
      </c>
      <c r="E2048" s="110" t="s">
        <v>1499</v>
      </c>
      <c r="F2048" s="104" t="s">
        <v>1499</v>
      </c>
      <c r="G2048" s="108"/>
      <c r="H2048" s="108"/>
      <c r="I2048" s="104" t="s">
        <v>1500</v>
      </c>
      <c r="J2048" s="105">
        <v>1400</v>
      </c>
      <c r="K2048" s="188" t="str">
        <f>IFERROR(VLOOKUP(一覧[[#This Row],[品番]],'202211価格改定一覧'!B:J,9,FALSE),"-")</f>
        <v>-</v>
      </c>
      <c r="L2048" s="106" t="s">
        <v>115</v>
      </c>
      <c r="M2048" s="107" t="s">
        <v>39</v>
      </c>
    </row>
    <row r="2049" spans="2:13" s="20" customFormat="1" ht="21" customHeight="1">
      <c r="B2049" s="14"/>
      <c r="C2049" s="52">
        <v>8103</v>
      </c>
      <c r="D2049" s="28" t="s">
        <v>1498</v>
      </c>
      <c r="E2049" s="22" t="s">
        <v>1499</v>
      </c>
      <c r="F2049" s="16" t="s">
        <v>1499</v>
      </c>
      <c r="G2049" s="17"/>
      <c r="H2049" s="17"/>
      <c r="I2049" s="16" t="s">
        <v>1501</v>
      </c>
      <c r="J2049" s="18">
        <v>1400</v>
      </c>
      <c r="K2049" s="188" t="str">
        <f>IFERROR(VLOOKUP(一覧[[#This Row],[品番]],'202211価格改定一覧'!B:J,9,FALSE),"-")</f>
        <v>-</v>
      </c>
      <c r="L2049" s="19" t="s">
        <v>115</v>
      </c>
      <c r="M2049" s="2" t="s">
        <v>39</v>
      </c>
    </row>
    <row r="2050" spans="2:13" s="20" customFormat="1" ht="21" customHeight="1">
      <c r="B2050" s="14"/>
      <c r="C2050" s="52">
        <v>8122</v>
      </c>
      <c r="D2050" s="28" t="s">
        <v>1498</v>
      </c>
      <c r="E2050" s="22" t="s">
        <v>1526</v>
      </c>
      <c r="F2050" s="16" t="s">
        <v>1532</v>
      </c>
      <c r="G2050" s="17"/>
      <c r="H2050" s="17"/>
      <c r="I2050" s="16" t="s">
        <v>1533</v>
      </c>
      <c r="J2050" s="18">
        <v>2990</v>
      </c>
      <c r="K2050" s="188" t="str">
        <f>IFERROR(VLOOKUP(一覧[[#This Row],[品番]],'202211価格改定一覧'!B:J,9,FALSE),"-")</f>
        <v>-</v>
      </c>
      <c r="L2050" s="19" t="s">
        <v>115</v>
      </c>
      <c r="M2050" s="2" t="s">
        <v>39</v>
      </c>
    </row>
    <row r="2051" spans="2:13" s="20" customFormat="1" ht="21" customHeight="1">
      <c r="B2051" s="14"/>
      <c r="C2051" s="52">
        <v>8123</v>
      </c>
      <c r="D2051" s="28" t="s">
        <v>1498</v>
      </c>
      <c r="E2051" s="22" t="s">
        <v>1526</v>
      </c>
      <c r="F2051" s="16" t="s">
        <v>1534</v>
      </c>
      <c r="G2051" s="17"/>
      <c r="H2051" s="17"/>
      <c r="I2051" s="16" t="s">
        <v>928</v>
      </c>
      <c r="J2051" s="18">
        <v>2990</v>
      </c>
      <c r="K2051" s="188" t="str">
        <f>IFERROR(VLOOKUP(一覧[[#This Row],[品番]],'202211価格改定一覧'!B:J,9,FALSE),"-")</f>
        <v>-</v>
      </c>
      <c r="L2051" s="19" t="s">
        <v>115</v>
      </c>
      <c r="M2051" s="2" t="s">
        <v>39</v>
      </c>
    </row>
    <row r="2052" spans="2:13" s="20" customFormat="1" ht="21" customHeight="1">
      <c r="B2052" s="14" t="s">
        <v>2325</v>
      </c>
      <c r="C2052" s="52">
        <v>8127</v>
      </c>
      <c r="D2052" s="28" t="s">
        <v>1498</v>
      </c>
      <c r="E2052" s="22" t="s">
        <v>1526</v>
      </c>
      <c r="F2052" s="16" t="s">
        <v>1527</v>
      </c>
      <c r="G2052" s="17"/>
      <c r="H2052" s="17"/>
      <c r="I2052" s="16" t="s">
        <v>1528</v>
      </c>
      <c r="J2052" s="18">
        <v>5990</v>
      </c>
      <c r="K2052" s="188" t="str">
        <f>IFERROR(VLOOKUP(一覧[[#This Row],[品番]],'202211価格改定一覧'!B:J,9,FALSE),"-")</f>
        <v>-</v>
      </c>
      <c r="L2052" s="19" t="s">
        <v>115</v>
      </c>
      <c r="M2052" s="2" t="s">
        <v>39</v>
      </c>
    </row>
    <row r="2053" spans="2:13" s="20" customFormat="1" ht="21" customHeight="1">
      <c r="B2053" s="14" t="s">
        <v>1798</v>
      </c>
      <c r="C2053" s="52">
        <v>8128</v>
      </c>
      <c r="D2053" s="28" t="s">
        <v>1498</v>
      </c>
      <c r="E2053" s="22" t="s">
        <v>1526</v>
      </c>
      <c r="F2053" s="16" t="s">
        <v>1529</v>
      </c>
      <c r="G2053" s="17"/>
      <c r="H2053" s="17"/>
      <c r="I2053" s="16" t="s">
        <v>1530</v>
      </c>
      <c r="J2053" s="18">
        <v>3990</v>
      </c>
      <c r="K2053" s="188" t="str">
        <f>IFERROR(VLOOKUP(一覧[[#This Row],[品番]],'202211価格改定一覧'!B:J,9,FALSE),"-")</f>
        <v>-</v>
      </c>
      <c r="L2053" s="19" t="s">
        <v>115</v>
      </c>
      <c r="M2053" s="2" t="s">
        <v>39</v>
      </c>
    </row>
    <row r="2054" spans="2:13" s="20" customFormat="1" ht="21" customHeight="1">
      <c r="B2054" s="14"/>
      <c r="C2054" s="52">
        <v>8129</v>
      </c>
      <c r="D2054" s="28" t="s">
        <v>1498</v>
      </c>
      <c r="E2054" s="22" t="s">
        <v>1526</v>
      </c>
      <c r="F2054" s="16" t="s">
        <v>1529</v>
      </c>
      <c r="G2054" s="17"/>
      <c r="H2054" s="17"/>
      <c r="I2054" s="16" t="s">
        <v>1531</v>
      </c>
      <c r="J2054" s="18">
        <v>3990</v>
      </c>
      <c r="K2054" s="188" t="str">
        <f>IFERROR(VLOOKUP(一覧[[#This Row],[品番]],'202211価格改定一覧'!B:J,9,FALSE),"-")</f>
        <v>-</v>
      </c>
      <c r="L2054" s="19" t="s">
        <v>115</v>
      </c>
      <c r="M2054" s="2" t="s">
        <v>39</v>
      </c>
    </row>
    <row r="2055" spans="2:13" s="20" customFormat="1" ht="21" customHeight="1">
      <c r="B2055" s="14" t="s">
        <v>226</v>
      </c>
      <c r="C2055" s="52">
        <v>8210</v>
      </c>
      <c r="D2055" s="28" t="s">
        <v>1498</v>
      </c>
      <c r="E2055" s="22" t="s">
        <v>120</v>
      </c>
      <c r="F2055" s="16"/>
      <c r="G2055" s="17"/>
      <c r="H2055" s="17"/>
      <c r="I2055" s="16"/>
      <c r="J2055" s="1">
        <v>3400</v>
      </c>
      <c r="K2055" s="188" t="str">
        <f>IFERROR(VLOOKUP(一覧[[#This Row],[品番]],'202211価格改定一覧'!B:J,9,FALSE),"-")</f>
        <v>-</v>
      </c>
      <c r="L2055" s="19"/>
      <c r="M2055" s="2" t="s">
        <v>39</v>
      </c>
    </row>
    <row r="2056" spans="2:13" s="20" customFormat="1" ht="21" customHeight="1">
      <c r="B2056" s="14" t="s">
        <v>226</v>
      </c>
      <c r="C2056" s="52">
        <v>8211</v>
      </c>
      <c r="D2056" s="28" t="s">
        <v>1498</v>
      </c>
      <c r="E2056" s="22" t="s">
        <v>164</v>
      </c>
      <c r="F2056" s="16"/>
      <c r="G2056" s="17"/>
      <c r="H2056" s="17"/>
      <c r="I2056" s="16"/>
      <c r="J2056" s="1">
        <v>0</v>
      </c>
      <c r="K2056" s="188" t="str">
        <f>IFERROR(VLOOKUP(一覧[[#This Row],[品番]],'202211価格改定一覧'!B:J,9,FALSE),"-")</f>
        <v>-</v>
      </c>
      <c r="L2056" s="19"/>
      <c r="M2056" s="2">
        <v>0</v>
      </c>
    </row>
    <row r="2057" spans="2:13" s="20" customFormat="1" ht="21" customHeight="1">
      <c r="B2057" s="14" t="s">
        <v>226</v>
      </c>
      <c r="C2057" s="52">
        <v>8212</v>
      </c>
      <c r="D2057" s="28" t="s">
        <v>1498</v>
      </c>
      <c r="E2057" s="22" t="s">
        <v>121</v>
      </c>
      <c r="F2057" s="16"/>
      <c r="G2057" s="17"/>
      <c r="H2057" s="17"/>
      <c r="I2057" s="16"/>
      <c r="J2057" s="1">
        <v>3400</v>
      </c>
      <c r="K2057" s="188" t="str">
        <f>IFERROR(VLOOKUP(一覧[[#This Row],[品番]],'202211価格改定一覧'!B:J,9,FALSE),"-")</f>
        <v>-</v>
      </c>
      <c r="L2057" s="19"/>
      <c r="M2057" s="2" t="s">
        <v>39</v>
      </c>
    </row>
    <row r="2058" spans="2:13" s="20" customFormat="1" ht="21" customHeight="1">
      <c r="B2058" s="14"/>
      <c r="C2058" s="52">
        <v>8256</v>
      </c>
      <c r="D2058" s="28" t="s">
        <v>1498</v>
      </c>
      <c r="E2058" s="22" t="s">
        <v>1517</v>
      </c>
      <c r="F2058" s="16"/>
      <c r="G2058" s="17"/>
      <c r="H2058" s="17"/>
      <c r="I2058" s="16" t="s">
        <v>1519</v>
      </c>
      <c r="J2058" s="18">
        <v>6800</v>
      </c>
      <c r="K2058" s="188" t="str">
        <f>IFERROR(VLOOKUP(一覧[[#This Row],[品番]],'202211価格改定一覧'!B:J,9,FALSE),"-")</f>
        <v>-</v>
      </c>
      <c r="L2058" s="19" t="s">
        <v>115</v>
      </c>
      <c r="M2058" s="2" t="s">
        <v>39</v>
      </c>
    </row>
    <row r="2059" spans="2:13" s="20" customFormat="1" ht="21" customHeight="1">
      <c r="B2059" s="14"/>
      <c r="C2059" s="52">
        <v>8258</v>
      </c>
      <c r="D2059" s="28" t="s">
        <v>1498</v>
      </c>
      <c r="E2059" s="22" t="s">
        <v>1517</v>
      </c>
      <c r="F2059" s="16"/>
      <c r="G2059" s="17"/>
      <c r="H2059" s="17"/>
      <c r="I2059" s="16" t="s">
        <v>1520</v>
      </c>
      <c r="J2059" s="18">
        <v>9800</v>
      </c>
      <c r="K2059" s="188" t="str">
        <f>IFERROR(VLOOKUP(一覧[[#This Row],[品番]],'202211価格改定一覧'!B:J,9,FALSE),"-")</f>
        <v>-</v>
      </c>
      <c r="L2059" s="19" t="s">
        <v>115</v>
      </c>
      <c r="M2059" s="2" t="s">
        <v>39</v>
      </c>
    </row>
    <row r="2060" spans="2:13" s="20" customFormat="1" ht="21" customHeight="1">
      <c r="B2060" s="14"/>
      <c r="C2060" s="52">
        <v>8259</v>
      </c>
      <c r="D2060" s="28" t="s">
        <v>1498</v>
      </c>
      <c r="E2060" s="22" t="s">
        <v>1517</v>
      </c>
      <c r="F2060" s="16"/>
      <c r="G2060" s="17"/>
      <c r="H2060" s="17"/>
      <c r="I2060" s="16" t="s">
        <v>1520</v>
      </c>
      <c r="J2060" s="18">
        <v>9800</v>
      </c>
      <c r="K2060" s="188" t="str">
        <f>IFERROR(VLOOKUP(一覧[[#This Row],[品番]],'202211価格改定一覧'!B:J,9,FALSE),"-")</f>
        <v>-</v>
      </c>
      <c r="L2060" s="19" t="s">
        <v>115</v>
      </c>
      <c r="M2060" s="2" t="s">
        <v>39</v>
      </c>
    </row>
    <row r="2061" spans="2:13" s="20" customFormat="1" ht="21" customHeight="1">
      <c r="B2061" s="14"/>
      <c r="C2061" s="52">
        <v>8300</v>
      </c>
      <c r="D2061" s="28" t="s">
        <v>1498</v>
      </c>
      <c r="E2061" s="22" t="s">
        <v>1516</v>
      </c>
      <c r="F2061" s="16" t="s">
        <v>1517</v>
      </c>
      <c r="G2061" s="17"/>
      <c r="H2061" s="17"/>
      <c r="I2061" s="16" t="s">
        <v>573</v>
      </c>
      <c r="J2061" s="18">
        <v>7800</v>
      </c>
      <c r="K2061" s="188" t="str">
        <f>IFERROR(VLOOKUP(一覧[[#This Row],[品番]],'202211価格改定一覧'!B:J,9,FALSE),"-")</f>
        <v>-</v>
      </c>
      <c r="L2061" s="19" t="s">
        <v>1518</v>
      </c>
      <c r="M2061" s="2" t="s">
        <v>39</v>
      </c>
    </row>
    <row r="2062" spans="2:13" s="20" customFormat="1" ht="21" customHeight="1">
      <c r="B2062" s="100"/>
      <c r="C2062" s="115">
        <v>8301</v>
      </c>
      <c r="D2062" s="116" t="s">
        <v>1498</v>
      </c>
      <c r="E2062" s="110" t="s">
        <v>1516</v>
      </c>
      <c r="F2062" s="104" t="s">
        <v>1517</v>
      </c>
      <c r="G2062" s="108"/>
      <c r="H2062" s="108"/>
      <c r="I2062" s="104" t="s">
        <v>870</v>
      </c>
      <c r="J2062" s="105">
        <v>7800</v>
      </c>
      <c r="K2062" s="188" t="str">
        <f>IFERROR(VLOOKUP(一覧[[#This Row],[品番]],'202211価格改定一覧'!B:J,9,FALSE),"-")</f>
        <v>-</v>
      </c>
      <c r="L2062" s="106" t="s">
        <v>1518</v>
      </c>
      <c r="M2062" s="107" t="s">
        <v>39</v>
      </c>
    </row>
    <row r="2063" spans="2:13" s="20" customFormat="1" ht="21" customHeight="1">
      <c r="B2063" s="14"/>
      <c r="C2063" s="52">
        <v>8315</v>
      </c>
      <c r="D2063" s="28" t="s">
        <v>1498</v>
      </c>
      <c r="E2063" s="22" t="s">
        <v>1521</v>
      </c>
      <c r="F2063" s="16"/>
      <c r="G2063" s="17"/>
      <c r="H2063" s="17"/>
      <c r="I2063" s="16" t="s">
        <v>1522</v>
      </c>
      <c r="J2063" s="18">
        <v>4000</v>
      </c>
      <c r="K2063" s="188" t="str">
        <f>IFERROR(VLOOKUP(一覧[[#This Row],[品番]],'202211価格改定一覧'!B:J,9,FALSE),"-")</f>
        <v>-</v>
      </c>
      <c r="L2063" s="19" t="s">
        <v>115</v>
      </c>
      <c r="M2063" s="2" t="s">
        <v>39</v>
      </c>
    </row>
    <row r="2064" spans="2:13" s="20" customFormat="1" ht="21" customHeight="1">
      <c r="B2064" s="14"/>
      <c r="C2064" s="52">
        <v>8316</v>
      </c>
      <c r="D2064" s="28" t="s">
        <v>1498</v>
      </c>
      <c r="E2064" s="22" t="s">
        <v>1523</v>
      </c>
      <c r="F2064" s="16"/>
      <c r="G2064" s="17"/>
      <c r="H2064" s="17"/>
      <c r="I2064" s="16" t="s">
        <v>1524</v>
      </c>
      <c r="J2064" s="18">
        <v>4000</v>
      </c>
      <c r="K2064" s="188" t="str">
        <f>IFERROR(VLOOKUP(一覧[[#This Row],[品番]],'202211価格改定一覧'!B:J,9,FALSE),"-")</f>
        <v>-</v>
      </c>
      <c r="L2064" s="19" t="s">
        <v>115</v>
      </c>
      <c r="M2064" s="2" t="s">
        <v>39</v>
      </c>
    </row>
    <row r="2065" spans="2:13" s="20" customFormat="1" ht="21" customHeight="1">
      <c r="B2065" s="14" t="s">
        <v>2324</v>
      </c>
      <c r="C2065" s="52">
        <v>8317</v>
      </c>
      <c r="D2065" s="28" t="s">
        <v>1498</v>
      </c>
      <c r="E2065" s="22" t="s">
        <v>1521</v>
      </c>
      <c r="F2065" s="16"/>
      <c r="G2065" s="17"/>
      <c r="H2065" s="17"/>
      <c r="I2065" s="16" t="s">
        <v>1525</v>
      </c>
      <c r="J2065" s="18">
        <v>4000</v>
      </c>
      <c r="K2065" s="188" t="str">
        <f>IFERROR(VLOOKUP(一覧[[#This Row],[品番]],'202211価格改定一覧'!B:J,9,FALSE),"-")</f>
        <v>-</v>
      </c>
      <c r="L2065" s="19" t="s">
        <v>115</v>
      </c>
      <c r="M2065" s="2" t="s">
        <v>39</v>
      </c>
    </row>
    <row r="2066" spans="2:13" ht="21" customHeight="1">
      <c r="B2066" s="14" t="s">
        <v>2591</v>
      </c>
      <c r="C2066" s="52">
        <v>9000</v>
      </c>
      <c r="D2066" s="28" t="s">
        <v>1536</v>
      </c>
      <c r="E2066" s="22" t="s">
        <v>1540</v>
      </c>
      <c r="F2066" s="22" t="s">
        <v>1541</v>
      </c>
      <c r="G2066" s="23" t="s">
        <v>1542</v>
      </c>
      <c r="H2066" s="23" t="s">
        <v>1543</v>
      </c>
      <c r="I2066" s="22" t="s">
        <v>1544</v>
      </c>
      <c r="J2066" s="24">
        <v>180</v>
      </c>
      <c r="K2066" s="188" t="str">
        <f>IFERROR(VLOOKUP(一覧[[#This Row],[品番]],'202211価格改定一覧'!B:J,9,FALSE),"-")</f>
        <v>-</v>
      </c>
      <c r="L2066" s="27" t="s">
        <v>1545</v>
      </c>
      <c r="M2066" s="25">
        <v>4535304220787</v>
      </c>
    </row>
    <row r="2067" spans="2:13" ht="21" customHeight="1">
      <c r="B2067" s="14"/>
      <c r="C2067" s="52">
        <v>9001</v>
      </c>
      <c r="D2067" s="28" t="s">
        <v>1536</v>
      </c>
      <c r="E2067" s="22" t="s">
        <v>1540</v>
      </c>
      <c r="F2067" s="22" t="s">
        <v>1541</v>
      </c>
      <c r="G2067" s="23" t="s">
        <v>1542</v>
      </c>
      <c r="H2067" s="23" t="s">
        <v>1539</v>
      </c>
      <c r="I2067" s="22" t="s">
        <v>1546</v>
      </c>
      <c r="J2067" s="24">
        <v>180</v>
      </c>
      <c r="K2067" s="188" t="str">
        <f>IFERROR(VLOOKUP(一覧[[#This Row],[品番]],'202211価格改定一覧'!B:J,9,FALSE),"-")</f>
        <v>-</v>
      </c>
      <c r="L2067" s="27" t="s">
        <v>1545</v>
      </c>
      <c r="M2067" s="25">
        <v>4535304220794</v>
      </c>
    </row>
    <row r="2068" spans="2:13" ht="21" customHeight="1">
      <c r="B2068" s="14"/>
      <c r="C2068" s="52">
        <v>9002</v>
      </c>
      <c r="D2068" s="28" t="s">
        <v>1536</v>
      </c>
      <c r="E2068" s="22" t="s">
        <v>1540</v>
      </c>
      <c r="F2068" s="22" t="s">
        <v>1541</v>
      </c>
      <c r="G2068" s="23" t="s">
        <v>1542</v>
      </c>
      <c r="H2068" s="23" t="s">
        <v>1543</v>
      </c>
      <c r="I2068" s="22" t="s">
        <v>1547</v>
      </c>
      <c r="J2068" s="24">
        <v>180</v>
      </c>
      <c r="K2068" s="188" t="str">
        <f>IFERROR(VLOOKUP(一覧[[#This Row],[品番]],'202211価格改定一覧'!B:J,9,FALSE),"-")</f>
        <v>-</v>
      </c>
      <c r="L2068" s="27" t="s">
        <v>1548</v>
      </c>
      <c r="M2068" s="25">
        <v>4535304220800</v>
      </c>
    </row>
    <row r="2069" spans="2:13" ht="21" customHeight="1">
      <c r="B2069" s="14"/>
      <c r="C2069" s="52">
        <v>9003</v>
      </c>
      <c r="D2069" s="28" t="s">
        <v>1536</v>
      </c>
      <c r="E2069" s="22" t="s">
        <v>1540</v>
      </c>
      <c r="F2069" s="22" t="s">
        <v>1541</v>
      </c>
      <c r="G2069" s="23" t="s">
        <v>1542</v>
      </c>
      <c r="H2069" s="23" t="s">
        <v>1543</v>
      </c>
      <c r="I2069" s="22" t="s">
        <v>1549</v>
      </c>
      <c r="J2069" s="24">
        <v>180</v>
      </c>
      <c r="K2069" s="188" t="str">
        <f>IFERROR(VLOOKUP(一覧[[#This Row],[品番]],'202211価格改定一覧'!B:J,9,FALSE),"-")</f>
        <v>-</v>
      </c>
      <c r="L2069" s="27" t="s">
        <v>1545</v>
      </c>
      <c r="M2069" s="25">
        <v>4535304220817</v>
      </c>
    </row>
    <row r="2070" spans="2:13" ht="21" customHeight="1">
      <c r="B2070" s="14"/>
      <c r="C2070" s="52">
        <v>9004</v>
      </c>
      <c r="D2070" s="28" t="s">
        <v>1536</v>
      </c>
      <c r="E2070" s="22" t="s">
        <v>1540</v>
      </c>
      <c r="F2070" s="22" t="s">
        <v>1541</v>
      </c>
      <c r="G2070" s="23" t="s">
        <v>1542</v>
      </c>
      <c r="H2070" s="23" t="s">
        <v>1543</v>
      </c>
      <c r="I2070" s="22" t="s">
        <v>1550</v>
      </c>
      <c r="J2070" s="24">
        <v>180</v>
      </c>
      <c r="K2070" s="188" t="str">
        <f>IFERROR(VLOOKUP(一覧[[#This Row],[品番]],'202211価格改定一覧'!B:J,9,FALSE),"-")</f>
        <v>-</v>
      </c>
      <c r="L2070" s="27" t="s">
        <v>1545</v>
      </c>
      <c r="M2070" s="25">
        <v>4535304220831</v>
      </c>
    </row>
    <row r="2071" spans="2:13" ht="21" customHeight="1">
      <c r="B2071" s="14"/>
      <c r="C2071" s="52">
        <v>9005</v>
      </c>
      <c r="D2071" s="28" t="s">
        <v>1536</v>
      </c>
      <c r="E2071" s="22" t="s">
        <v>1540</v>
      </c>
      <c r="F2071" s="22" t="s">
        <v>1541</v>
      </c>
      <c r="G2071" s="23" t="s">
        <v>1542</v>
      </c>
      <c r="H2071" s="23" t="s">
        <v>1543</v>
      </c>
      <c r="I2071" s="22" t="s">
        <v>1551</v>
      </c>
      <c r="J2071" s="24">
        <v>180</v>
      </c>
      <c r="K2071" s="188" t="str">
        <f>IFERROR(VLOOKUP(一覧[[#This Row],[品番]],'202211価格改定一覧'!B:J,9,FALSE),"-")</f>
        <v>-</v>
      </c>
      <c r="L2071" s="27" t="s">
        <v>1545</v>
      </c>
      <c r="M2071" s="25">
        <v>4535304249610</v>
      </c>
    </row>
    <row r="2072" spans="2:13" ht="21" customHeight="1">
      <c r="B2072" s="14"/>
      <c r="C2072" s="52">
        <v>9006</v>
      </c>
      <c r="D2072" s="28" t="s">
        <v>1536</v>
      </c>
      <c r="E2072" s="22" t="s">
        <v>1540</v>
      </c>
      <c r="F2072" s="22" t="s">
        <v>1541</v>
      </c>
      <c r="G2072" s="23" t="s">
        <v>1542</v>
      </c>
      <c r="H2072" s="23" t="s">
        <v>1543</v>
      </c>
      <c r="I2072" s="22" t="s">
        <v>1552</v>
      </c>
      <c r="J2072" s="24">
        <v>180</v>
      </c>
      <c r="K2072" s="188" t="str">
        <f>IFERROR(VLOOKUP(一覧[[#This Row],[品番]],'202211価格改定一覧'!B:J,9,FALSE),"-")</f>
        <v>-</v>
      </c>
      <c r="L2072" s="27" t="s">
        <v>1545</v>
      </c>
      <c r="M2072" s="25">
        <v>4535304249627</v>
      </c>
    </row>
    <row r="2073" spans="2:13" ht="21" customHeight="1">
      <c r="B2073" s="14" t="s">
        <v>2187</v>
      </c>
      <c r="C2073" s="52">
        <v>9020</v>
      </c>
      <c r="D2073" s="28" t="s">
        <v>1536</v>
      </c>
      <c r="E2073" s="22" t="s">
        <v>2177</v>
      </c>
      <c r="F2073" s="22" t="s">
        <v>1537</v>
      </c>
      <c r="G2073" s="23">
        <v>100</v>
      </c>
      <c r="H2073" s="23" t="s">
        <v>2178</v>
      </c>
      <c r="I2073" s="22"/>
      <c r="J2073" s="24">
        <v>980</v>
      </c>
      <c r="K2073" s="188" t="str">
        <f>IFERROR(VLOOKUP(一覧[[#This Row],[品番]],'202211価格改定一覧'!B:J,9,FALSE),"-")</f>
        <v>-</v>
      </c>
      <c r="L2073" s="27" t="s">
        <v>115</v>
      </c>
      <c r="M2073" s="25">
        <v>4994228028785</v>
      </c>
    </row>
    <row r="2074" spans="2:13" ht="21" customHeight="1">
      <c r="B2074" s="14"/>
      <c r="C2074" s="52">
        <v>9031</v>
      </c>
      <c r="D2074" s="28" t="s">
        <v>2256</v>
      </c>
      <c r="E2074" s="22" t="s">
        <v>2257</v>
      </c>
      <c r="F2074" s="22" t="s">
        <v>2263</v>
      </c>
      <c r="G2074" s="23"/>
      <c r="H2074" s="23"/>
      <c r="I2074" s="22" t="s">
        <v>2259</v>
      </c>
      <c r="J2074" s="24">
        <v>13000</v>
      </c>
      <c r="K2074" s="188" t="str">
        <f>IFERROR(VLOOKUP(一覧[[#This Row],[品番]],'202211価格改定一覧'!B:J,9,FALSE),"-")</f>
        <v>-</v>
      </c>
      <c r="L2074" s="27" t="s">
        <v>2266</v>
      </c>
      <c r="M2074" s="86">
        <v>4897101660716</v>
      </c>
    </row>
    <row r="2075" spans="2:13" ht="21" customHeight="1">
      <c r="B2075" s="14"/>
      <c r="C2075" s="52">
        <v>9032</v>
      </c>
      <c r="D2075" s="28" t="s">
        <v>2256</v>
      </c>
      <c r="E2075" s="22" t="s">
        <v>2258</v>
      </c>
      <c r="F2075" s="22" t="s">
        <v>2258</v>
      </c>
      <c r="G2075" s="23"/>
      <c r="H2075" s="23"/>
      <c r="I2075" s="22" t="s">
        <v>2260</v>
      </c>
      <c r="J2075" s="24">
        <v>14000</v>
      </c>
      <c r="K2075" s="188" t="str">
        <f>IFERROR(VLOOKUP(一覧[[#This Row],[品番]],'202211価格改定一覧'!B:J,9,FALSE),"-")</f>
        <v>-</v>
      </c>
      <c r="L2075" s="27" t="s">
        <v>2266</v>
      </c>
      <c r="M2075" s="86">
        <v>4897101660709</v>
      </c>
    </row>
    <row r="2076" spans="2:13" ht="21" customHeight="1">
      <c r="B2076" s="14"/>
      <c r="C2076" s="52">
        <v>9035</v>
      </c>
      <c r="D2076" s="28" t="s">
        <v>2256</v>
      </c>
      <c r="E2076" s="22" t="s">
        <v>2257</v>
      </c>
      <c r="F2076" s="22" t="s">
        <v>2261</v>
      </c>
      <c r="G2076" s="23"/>
      <c r="H2076" s="23"/>
      <c r="I2076" s="22"/>
      <c r="J2076" s="24">
        <v>3000</v>
      </c>
      <c r="K2076" s="188" t="str">
        <f>IFERROR(VLOOKUP(一覧[[#This Row],[品番]],'202211価格改定一覧'!B:J,9,FALSE),"-")</f>
        <v>-</v>
      </c>
      <c r="L2076" s="27" t="s">
        <v>2266</v>
      </c>
      <c r="M2076" s="109"/>
    </row>
    <row r="2077" spans="2:13" ht="21" customHeight="1">
      <c r="B2077" s="14"/>
      <c r="C2077" s="52">
        <v>9036</v>
      </c>
      <c r="D2077" s="28" t="s">
        <v>2256</v>
      </c>
      <c r="E2077" s="22" t="s">
        <v>2258</v>
      </c>
      <c r="F2077" s="22" t="s">
        <v>2262</v>
      </c>
      <c r="G2077" s="23"/>
      <c r="H2077" s="23"/>
      <c r="I2077" s="22" t="s">
        <v>2264</v>
      </c>
      <c r="J2077" s="24">
        <v>1400</v>
      </c>
      <c r="K2077" s="188" t="str">
        <f>IFERROR(VLOOKUP(一覧[[#This Row],[品番]],'202211価格改定一覧'!B:J,9,FALSE),"-")</f>
        <v>-</v>
      </c>
      <c r="L2077" s="27" t="s">
        <v>2266</v>
      </c>
      <c r="M2077" s="109"/>
    </row>
    <row r="2078" spans="2:13" ht="21" customHeight="1">
      <c r="B2078" s="14"/>
      <c r="C2078" s="52">
        <v>9040</v>
      </c>
      <c r="D2078" s="28" t="s">
        <v>2256</v>
      </c>
      <c r="E2078" s="22" t="s">
        <v>2265</v>
      </c>
      <c r="F2078" s="22"/>
      <c r="G2078" s="23"/>
      <c r="H2078" s="23"/>
      <c r="I2078" s="22"/>
      <c r="J2078" s="24">
        <v>1800</v>
      </c>
      <c r="K2078" s="188" t="str">
        <f>IFERROR(VLOOKUP(一覧[[#This Row],[品番]],'202211価格改定一覧'!B:J,9,FALSE),"-")</f>
        <v>-</v>
      </c>
      <c r="L2078" s="27" t="s">
        <v>2266</v>
      </c>
      <c r="M2078" s="86">
        <v>4897101660778</v>
      </c>
    </row>
    <row r="2079" spans="2:13" ht="21" customHeight="1">
      <c r="B2079" s="14" t="s">
        <v>226</v>
      </c>
      <c r="C2079" s="52">
        <v>9203</v>
      </c>
      <c r="D2079" s="28" t="e">
        <v>#N/A</v>
      </c>
      <c r="E2079" s="22" t="s">
        <v>163</v>
      </c>
      <c r="F2079" s="22"/>
      <c r="G2079" s="23"/>
      <c r="H2079" s="23"/>
      <c r="I2079" s="22"/>
      <c r="J2079" s="31">
        <v>0</v>
      </c>
      <c r="K2079" s="188" t="str">
        <f>IFERROR(VLOOKUP(一覧[[#This Row],[品番]],'202211価格改定一覧'!B:J,9,FALSE),"-")</f>
        <v>-</v>
      </c>
      <c r="L2079" s="27"/>
      <c r="M2079" s="25">
        <v>0</v>
      </c>
    </row>
    <row r="2080" spans="2:13" ht="21" customHeight="1">
      <c r="B2080" s="14" t="s">
        <v>2325</v>
      </c>
      <c r="C2080" s="52">
        <v>9321</v>
      </c>
      <c r="D2080" s="28" t="s">
        <v>1536</v>
      </c>
      <c r="E2080" s="22" t="s">
        <v>1553</v>
      </c>
      <c r="F2080" s="22"/>
      <c r="G2080" s="23"/>
      <c r="H2080" s="23"/>
      <c r="I2080" s="22" t="s">
        <v>1554</v>
      </c>
      <c r="J2080" s="24">
        <v>2000</v>
      </c>
      <c r="K2080" s="188" t="str">
        <f>IFERROR(VLOOKUP(一覧[[#This Row],[品番]],'202211価格改定一覧'!B:J,9,FALSE),"-")</f>
        <v>-</v>
      </c>
      <c r="L2080" s="27" t="s">
        <v>99</v>
      </c>
      <c r="M2080" s="25">
        <v>4994228023162</v>
      </c>
    </row>
    <row r="2081" spans="2:13" ht="21" customHeight="1">
      <c r="B2081" s="14" t="s">
        <v>2325</v>
      </c>
      <c r="C2081" s="52">
        <v>9322</v>
      </c>
      <c r="D2081" s="28" t="s">
        <v>1536</v>
      </c>
      <c r="E2081" s="22" t="s">
        <v>1553</v>
      </c>
      <c r="F2081" s="22"/>
      <c r="G2081" s="23"/>
      <c r="H2081" s="23"/>
      <c r="I2081" s="22" t="s">
        <v>1555</v>
      </c>
      <c r="J2081" s="24">
        <v>2000</v>
      </c>
      <c r="K2081" s="188" t="str">
        <f>IFERROR(VLOOKUP(一覧[[#This Row],[品番]],'202211価格改定一覧'!B:J,9,FALSE),"-")</f>
        <v>-</v>
      </c>
      <c r="L2081" s="27" t="s">
        <v>99</v>
      </c>
      <c r="M2081" s="25">
        <v>4994228023179</v>
      </c>
    </row>
    <row r="2082" spans="2:13" ht="21" customHeight="1">
      <c r="B2082" s="14"/>
      <c r="C2082" s="52">
        <v>9400</v>
      </c>
      <c r="D2082" s="28" t="s">
        <v>1536</v>
      </c>
      <c r="E2082" s="22" t="s">
        <v>1556</v>
      </c>
      <c r="F2082" s="22" t="s">
        <v>1557</v>
      </c>
      <c r="G2082" s="23"/>
      <c r="H2082" s="23"/>
      <c r="I2082" s="22"/>
      <c r="J2082" s="24">
        <v>1600</v>
      </c>
      <c r="K2082" s="188" t="str">
        <f>IFERROR(VLOOKUP(一覧[[#This Row],[品番]],'202211価格改定一覧'!B:J,9,FALSE),"-")</f>
        <v>-</v>
      </c>
      <c r="L2082" s="27" t="s">
        <v>4</v>
      </c>
      <c r="M2082" s="25">
        <v>4994228021762</v>
      </c>
    </row>
    <row r="2083" spans="2:13" ht="21" customHeight="1">
      <c r="B2083" s="14"/>
      <c r="C2083" s="52">
        <v>9501</v>
      </c>
      <c r="D2083" s="28" t="s">
        <v>1536</v>
      </c>
      <c r="E2083" s="22" t="s">
        <v>122</v>
      </c>
      <c r="F2083" s="22" t="s">
        <v>1519</v>
      </c>
      <c r="G2083" s="23" t="s">
        <v>1538</v>
      </c>
      <c r="H2083" s="23" t="s">
        <v>1539</v>
      </c>
      <c r="I2083" s="22"/>
      <c r="J2083" s="24">
        <v>1800</v>
      </c>
      <c r="K2083" s="188" t="str">
        <f>IFERROR(VLOOKUP(一覧[[#This Row],[品番]],'202211価格改定一覧'!B:J,9,FALSE),"-")</f>
        <v>-</v>
      </c>
      <c r="L2083" s="27"/>
      <c r="M2083" s="25" t="s">
        <v>39</v>
      </c>
    </row>
    <row r="2084" spans="2:13" ht="21" customHeight="1">
      <c r="B2084" s="14" t="s">
        <v>226</v>
      </c>
      <c r="C2084" s="52">
        <v>9510</v>
      </c>
      <c r="D2084" s="28" t="s">
        <v>1477</v>
      </c>
      <c r="E2084" s="22" t="s">
        <v>123</v>
      </c>
      <c r="F2084" s="22"/>
      <c r="G2084" s="23"/>
      <c r="H2084" s="23"/>
      <c r="I2084" s="22"/>
      <c r="J2084" s="31">
        <v>1200</v>
      </c>
      <c r="K2084" s="188" t="str">
        <f>IFERROR(VLOOKUP(一覧[[#This Row],[品番]],'202211価格改定一覧'!B:J,9,FALSE),"-")</f>
        <v>-</v>
      </c>
      <c r="L2084" s="27"/>
      <c r="M2084" s="25">
        <v>7394142638300</v>
      </c>
    </row>
    <row r="2085" spans="2:13" ht="21" customHeight="1">
      <c r="B2085" s="14"/>
      <c r="C2085" s="52">
        <v>9511</v>
      </c>
      <c r="D2085" s="28" t="s">
        <v>1477</v>
      </c>
      <c r="E2085" s="22" t="s">
        <v>1478</v>
      </c>
      <c r="F2085" s="22" t="s">
        <v>1479</v>
      </c>
      <c r="G2085" s="23"/>
      <c r="H2085" s="23"/>
      <c r="I2085" s="22" t="s">
        <v>1480</v>
      </c>
      <c r="J2085" s="24">
        <v>1200</v>
      </c>
      <c r="K2085" s="188" t="str">
        <f>IFERROR(VLOOKUP(一覧[[#This Row],[品番]],'202211価格改定一覧'!B:J,9,FALSE),"-")</f>
        <v>-</v>
      </c>
      <c r="L2085" s="27" t="s">
        <v>174</v>
      </c>
      <c r="M2085" s="25">
        <v>7394142638317</v>
      </c>
    </row>
    <row r="2086" spans="2:13" ht="21" customHeight="1">
      <c r="B2086" s="14"/>
      <c r="C2086" s="52">
        <v>9512</v>
      </c>
      <c r="D2086" s="28" t="s">
        <v>1477</v>
      </c>
      <c r="E2086" s="22" t="s">
        <v>1478</v>
      </c>
      <c r="F2086" s="22" t="s">
        <v>1481</v>
      </c>
      <c r="G2086" s="23"/>
      <c r="H2086" s="23"/>
      <c r="I2086" s="22" t="s">
        <v>1482</v>
      </c>
      <c r="J2086" s="24">
        <v>1400</v>
      </c>
      <c r="K2086" s="188">
        <f>IFERROR(VLOOKUP(一覧[[#This Row],[品番]],'202211価格改定一覧'!B:J,9,FALSE),"-")</f>
        <v>1600</v>
      </c>
      <c r="L2086" s="27" t="s">
        <v>174</v>
      </c>
      <c r="M2086" s="25">
        <v>7394142638232</v>
      </c>
    </row>
    <row r="2087" spans="2:13" ht="21" customHeight="1">
      <c r="B2087" s="14"/>
      <c r="C2087" s="52">
        <v>9513</v>
      </c>
      <c r="D2087" s="28" t="s">
        <v>1477</v>
      </c>
      <c r="E2087" s="22" t="s">
        <v>1478</v>
      </c>
      <c r="F2087" s="22" t="s">
        <v>1481</v>
      </c>
      <c r="G2087" s="23"/>
      <c r="H2087" s="23"/>
      <c r="I2087" s="22" t="s">
        <v>1483</v>
      </c>
      <c r="J2087" s="24">
        <v>1400</v>
      </c>
      <c r="K2087" s="188">
        <f>IFERROR(VLOOKUP(一覧[[#This Row],[品番]],'202211価格改定一覧'!B:J,9,FALSE),"-")</f>
        <v>1600</v>
      </c>
      <c r="L2087" s="27" t="s">
        <v>174</v>
      </c>
      <c r="M2087" s="25">
        <v>7394142638263</v>
      </c>
    </row>
    <row r="2088" spans="2:13" ht="21" customHeight="1">
      <c r="B2088" s="14"/>
      <c r="C2088" s="52">
        <v>9514</v>
      </c>
      <c r="D2088" s="28" t="s">
        <v>1477</v>
      </c>
      <c r="E2088" s="22" t="s">
        <v>1478</v>
      </c>
      <c r="F2088" s="22" t="s">
        <v>1485</v>
      </c>
      <c r="G2088" s="23"/>
      <c r="H2088" s="23"/>
      <c r="I2088" s="22" t="s">
        <v>1486</v>
      </c>
      <c r="J2088" s="24">
        <v>2400</v>
      </c>
      <c r="K2088" s="188" t="str">
        <f>IFERROR(VLOOKUP(一覧[[#This Row],[品番]],'202211価格改定一覧'!B:J,9,FALSE),"-")</f>
        <v>-</v>
      </c>
      <c r="L2088" s="27" t="s">
        <v>174</v>
      </c>
      <c r="M2088" s="25">
        <v>7394142638287</v>
      </c>
    </row>
    <row r="2089" spans="2:13" ht="21" customHeight="1">
      <c r="B2089" s="14"/>
      <c r="C2089" s="52">
        <v>9515</v>
      </c>
      <c r="D2089" s="28" t="s">
        <v>1477</v>
      </c>
      <c r="E2089" s="22" t="s">
        <v>963</v>
      </c>
      <c r="F2089" s="22" t="s">
        <v>125</v>
      </c>
      <c r="G2089" s="23"/>
      <c r="H2089" s="23"/>
      <c r="I2089" s="22" t="s">
        <v>125</v>
      </c>
      <c r="J2089" s="24">
        <v>1000</v>
      </c>
      <c r="K2089" s="188" t="str">
        <f>IFERROR(VLOOKUP(一覧[[#This Row],[品番]],'202211価格改定一覧'!B:J,9,FALSE),"-")</f>
        <v>-</v>
      </c>
      <c r="L2089" s="27" t="s">
        <v>174</v>
      </c>
      <c r="M2089" s="25">
        <v>7394142631011</v>
      </c>
    </row>
    <row r="2090" spans="2:13" ht="21" customHeight="1">
      <c r="B2090" s="14"/>
      <c r="C2090" s="52">
        <v>9516</v>
      </c>
      <c r="D2090" s="28" t="s">
        <v>1477</v>
      </c>
      <c r="E2090" s="22" t="s">
        <v>1478</v>
      </c>
      <c r="F2090" s="22" t="s">
        <v>1479</v>
      </c>
      <c r="G2090" s="23"/>
      <c r="H2090" s="23"/>
      <c r="I2090" s="22" t="s">
        <v>1484</v>
      </c>
      <c r="J2090" s="24">
        <v>1400</v>
      </c>
      <c r="K2090" s="188">
        <f>IFERROR(VLOOKUP(一覧[[#This Row],[品番]],'202211価格改定一覧'!B:J,9,FALSE),"-")</f>
        <v>1600</v>
      </c>
      <c r="L2090" s="27" t="s">
        <v>174</v>
      </c>
      <c r="M2090" s="25">
        <v>7394142638225</v>
      </c>
    </row>
    <row r="2091" spans="2:13" ht="21" customHeight="1">
      <c r="B2091" s="14"/>
      <c r="C2091" s="52">
        <v>9517</v>
      </c>
      <c r="D2091" s="28" t="s">
        <v>1477</v>
      </c>
      <c r="E2091" s="22" t="s">
        <v>1478</v>
      </c>
      <c r="F2091" s="22" t="s">
        <v>1479</v>
      </c>
      <c r="G2091" s="23"/>
      <c r="H2091" s="23"/>
      <c r="I2091" s="22" t="s">
        <v>2574</v>
      </c>
      <c r="J2091" s="24">
        <v>3000</v>
      </c>
      <c r="K2091" s="188" t="str">
        <f>IFERROR(VLOOKUP(一覧[[#This Row],[品番]],'202211価格改定一覧'!B:J,9,FALSE),"-")</f>
        <v>-</v>
      </c>
      <c r="L2091" s="27" t="s">
        <v>174</v>
      </c>
      <c r="M2091" s="25">
        <v>7394142631691</v>
      </c>
    </row>
    <row r="2092" spans="2:13" ht="21" customHeight="1">
      <c r="B2092" s="14"/>
      <c r="C2092" s="52">
        <v>9518</v>
      </c>
      <c r="D2092" s="28" t="s">
        <v>1477</v>
      </c>
      <c r="E2092" s="22" t="s">
        <v>1478</v>
      </c>
      <c r="F2092" s="22" t="s">
        <v>1479</v>
      </c>
      <c r="G2092" s="23"/>
      <c r="H2092" s="23"/>
      <c r="I2092" s="22" t="s">
        <v>2575</v>
      </c>
      <c r="J2092" s="24">
        <v>3000</v>
      </c>
      <c r="K2092" s="188" t="str">
        <f>IFERROR(VLOOKUP(一覧[[#This Row],[品番]],'202211価格改定一覧'!B:J,9,FALSE),"-")</f>
        <v>-</v>
      </c>
      <c r="L2092" s="27" t="s">
        <v>174</v>
      </c>
      <c r="M2092" s="25">
        <v>7394142631677</v>
      </c>
    </row>
    <row r="2093" spans="2:13" ht="21" customHeight="1">
      <c r="B2093" s="21"/>
      <c r="C2093" s="52">
        <v>9701</v>
      </c>
      <c r="D2093" s="28" t="s">
        <v>2033</v>
      </c>
      <c r="E2093" s="22" t="s">
        <v>787</v>
      </c>
      <c r="F2093" s="22" t="s">
        <v>803</v>
      </c>
      <c r="G2093" s="23"/>
      <c r="H2093" s="23"/>
      <c r="I2093" s="22" t="s">
        <v>804</v>
      </c>
      <c r="J2093" s="24">
        <v>4800</v>
      </c>
      <c r="K2093" s="188" t="str">
        <f>IFERROR(VLOOKUP(一覧[[#This Row],[品番]],'202211価格改定一覧'!B:J,9,FALSE),"-")</f>
        <v>-</v>
      </c>
      <c r="L2093" s="27" t="s">
        <v>4</v>
      </c>
      <c r="M2093" s="25">
        <v>3662587033245</v>
      </c>
    </row>
    <row r="2094" spans="2:13" ht="21" customHeight="1">
      <c r="B2094" s="21"/>
      <c r="C2094" s="52">
        <v>9702</v>
      </c>
      <c r="D2094" s="28" t="s">
        <v>2033</v>
      </c>
      <c r="E2094" s="22" t="s">
        <v>787</v>
      </c>
      <c r="F2094" s="22" t="s">
        <v>803</v>
      </c>
      <c r="G2094" s="23"/>
      <c r="H2094" s="23"/>
      <c r="I2094" s="22" t="s">
        <v>805</v>
      </c>
      <c r="J2094" s="24">
        <v>1800</v>
      </c>
      <c r="K2094" s="188" t="str">
        <f>IFERROR(VLOOKUP(一覧[[#This Row],[品番]],'202211価格改定一覧'!B:J,9,FALSE),"-")</f>
        <v>-</v>
      </c>
      <c r="L2094" s="27" t="s">
        <v>4</v>
      </c>
      <c r="M2094" s="25">
        <v>3662587031241</v>
      </c>
    </row>
    <row r="2095" spans="2:13" ht="21" customHeight="1">
      <c r="B2095" s="21"/>
      <c r="C2095" s="52">
        <v>9703</v>
      </c>
      <c r="D2095" s="28" t="s">
        <v>2033</v>
      </c>
      <c r="E2095" s="22" t="s">
        <v>787</v>
      </c>
      <c r="F2095" s="22" t="s">
        <v>803</v>
      </c>
      <c r="G2095" s="23"/>
      <c r="H2095" s="23"/>
      <c r="I2095" s="22" t="s">
        <v>806</v>
      </c>
      <c r="J2095" s="24">
        <v>1800</v>
      </c>
      <c r="K2095" s="188" t="str">
        <f>IFERROR(VLOOKUP(一覧[[#This Row],[品番]],'202211価格改定一覧'!B:J,9,FALSE),"-")</f>
        <v>-</v>
      </c>
      <c r="L2095" s="27" t="s">
        <v>4</v>
      </c>
      <c r="M2095" s="25">
        <v>3662587031340</v>
      </c>
    </row>
    <row r="2096" spans="2:13" ht="21" customHeight="1">
      <c r="B2096" s="21"/>
      <c r="C2096" s="52">
        <v>9704</v>
      </c>
      <c r="D2096" s="28" t="s">
        <v>2033</v>
      </c>
      <c r="E2096" s="22" t="s">
        <v>785</v>
      </c>
      <c r="F2096" s="22" t="s">
        <v>803</v>
      </c>
      <c r="G2096" s="23"/>
      <c r="H2096" s="23"/>
      <c r="I2096" s="22" t="s">
        <v>807</v>
      </c>
      <c r="J2096" s="24">
        <v>1800</v>
      </c>
      <c r="K2096" s="188" t="str">
        <f>IFERROR(VLOOKUP(一覧[[#This Row],[品番]],'202211価格改定一覧'!B:J,9,FALSE),"-")</f>
        <v>-</v>
      </c>
      <c r="L2096" s="27" t="s">
        <v>4</v>
      </c>
      <c r="M2096" s="25">
        <v>3662587031548</v>
      </c>
    </row>
    <row r="2097" spans="2:13" ht="21" customHeight="1">
      <c r="B2097" s="21"/>
      <c r="C2097" s="52">
        <v>9705</v>
      </c>
      <c r="D2097" s="28" t="s">
        <v>2033</v>
      </c>
      <c r="E2097" s="22" t="s">
        <v>791</v>
      </c>
      <c r="F2097" s="22" t="s">
        <v>803</v>
      </c>
      <c r="G2097" s="23"/>
      <c r="H2097" s="23"/>
      <c r="I2097" s="22" t="s">
        <v>808</v>
      </c>
      <c r="J2097" s="24">
        <v>1800</v>
      </c>
      <c r="K2097" s="188" t="str">
        <f>IFERROR(VLOOKUP(一覧[[#This Row],[品番]],'202211価格改定一覧'!B:J,9,FALSE),"-")</f>
        <v>-</v>
      </c>
      <c r="L2097" s="27" t="s">
        <v>4</v>
      </c>
      <c r="M2097" s="25">
        <v>3662587031944</v>
      </c>
    </row>
    <row r="2098" spans="2:13" ht="21" customHeight="1">
      <c r="B2098" s="21"/>
      <c r="C2098" s="52">
        <v>9708</v>
      </c>
      <c r="D2098" s="28" t="s">
        <v>2033</v>
      </c>
      <c r="E2098" s="22" t="s">
        <v>787</v>
      </c>
      <c r="F2098" s="22" t="s">
        <v>796</v>
      </c>
      <c r="G2098" s="23"/>
      <c r="H2098" s="23"/>
      <c r="I2098" s="22" t="s">
        <v>797</v>
      </c>
      <c r="J2098" s="24">
        <v>11000</v>
      </c>
      <c r="K2098" s="188" t="str">
        <f>IFERROR(VLOOKUP(一覧[[#This Row],[品番]],'202211価格改定一覧'!B:J,9,FALSE),"-")</f>
        <v>-</v>
      </c>
      <c r="L2098" s="27" t="s">
        <v>4</v>
      </c>
      <c r="M2098" s="25">
        <v>3662587032217</v>
      </c>
    </row>
    <row r="2099" spans="2:13" ht="21" customHeight="1">
      <c r="B2099" s="21"/>
      <c r="C2099" s="52">
        <v>9709</v>
      </c>
      <c r="D2099" s="28" t="s">
        <v>2033</v>
      </c>
      <c r="E2099" s="22" t="s">
        <v>798</v>
      </c>
      <c r="F2099" s="22" t="s">
        <v>799</v>
      </c>
      <c r="G2099" s="23"/>
      <c r="H2099" s="23"/>
      <c r="I2099" s="22" t="s">
        <v>800</v>
      </c>
      <c r="J2099" s="24">
        <v>11000</v>
      </c>
      <c r="K2099" s="188" t="str">
        <f>IFERROR(VLOOKUP(一覧[[#This Row],[品番]],'202211価格改定一覧'!B:J,9,FALSE),"-")</f>
        <v>-</v>
      </c>
      <c r="L2099" s="27" t="s">
        <v>4</v>
      </c>
      <c r="M2099" s="25">
        <v>3662587032316</v>
      </c>
    </row>
    <row r="2100" spans="2:13" ht="21" customHeight="1">
      <c r="B2100" s="21"/>
      <c r="C2100" s="52">
        <v>9710</v>
      </c>
      <c r="D2100" s="28" t="s">
        <v>2033</v>
      </c>
      <c r="E2100" s="22" t="s">
        <v>787</v>
      </c>
      <c r="F2100" s="22" t="s">
        <v>796</v>
      </c>
      <c r="G2100" s="23"/>
      <c r="H2100" s="23"/>
      <c r="I2100" s="22" t="s">
        <v>801</v>
      </c>
      <c r="J2100" s="24">
        <v>11000</v>
      </c>
      <c r="K2100" s="188" t="str">
        <f>IFERROR(VLOOKUP(一覧[[#This Row],[品番]],'202211価格改定一覧'!B:J,9,FALSE),"-")</f>
        <v>-</v>
      </c>
      <c r="L2100" s="27" t="s">
        <v>4</v>
      </c>
      <c r="M2100" s="25">
        <v>3662587032514</v>
      </c>
    </row>
    <row r="2101" spans="2:13" ht="21" customHeight="1">
      <c r="B2101" s="21"/>
      <c r="C2101" s="52">
        <v>9711</v>
      </c>
      <c r="D2101" s="28" t="s">
        <v>2033</v>
      </c>
      <c r="E2101" s="22" t="s">
        <v>791</v>
      </c>
      <c r="F2101" s="22" t="s">
        <v>796</v>
      </c>
      <c r="G2101" s="23"/>
      <c r="H2101" s="23"/>
      <c r="I2101" s="22" t="s">
        <v>802</v>
      </c>
      <c r="J2101" s="24">
        <v>11000</v>
      </c>
      <c r="K2101" s="188" t="str">
        <f>IFERROR(VLOOKUP(一覧[[#This Row],[品番]],'202211価格改定一覧'!B:J,9,FALSE),"-")</f>
        <v>-</v>
      </c>
      <c r="L2101" s="27" t="s">
        <v>4</v>
      </c>
      <c r="M2101" s="25">
        <v>3662587032811</v>
      </c>
    </row>
    <row r="2102" spans="2:13" ht="21" customHeight="1">
      <c r="B2102" s="21"/>
      <c r="C2102" s="52">
        <v>9716</v>
      </c>
      <c r="D2102" s="28" t="s">
        <v>2033</v>
      </c>
      <c r="E2102" s="22" t="s">
        <v>816</v>
      </c>
      <c r="F2102" s="22" t="s">
        <v>817</v>
      </c>
      <c r="G2102" s="23"/>
      <c r="H2102" s="23"/>
      <c r="I2102" s="22" t="s">
        <v>810</v>
      </c>
      <c r="J2102" s="94">
        <v>6400</v>
      </c>
      <c r="K2102" s="188" t="str">
        <f>IFERROR(VLOOKUP(一覧[[#This Row],[品番]],'202211価格改定一覧'!B:J,9,FALSE),"-")</f>
        <v>-</v>
      </c>
      <c r="L2102" s="27" t="s">
        <v>4</v>
      </c>
      <c r="M2102" s="25">
        <v>3662587030046</v>
      </c>
    </row>
    <row r="2103" spans="2:13" ht="21" customHeight="1">
      <c r="B2103" s="21"/>
      <c r="C2103" s="52">
        <v>9717</v>
      </c>
      <c r="D2103" s="28" t="s">
        <v>2033</v>
      </c>
      <c r="E2103" s="22" t="s">
        <v>791</v>
      </c>
      <c r="F2103" s="22" t="s">
        <v>818</v>
      </c>
      <c r="G2103" s="23"/>
      <c r="H2103" s="23"/>
      <c r="I2103" s="22" t="s">
        <v>801</v>
      </c>
      <c r="J2103" s="94">
        <v>6400</v>
      </c>
      <c r="K2103" s="188" t="str">
        <f>IFERROR(VLOOKUP(一覧[[#This Row],[品番]],'202211価格改定一覧'!B:J,9,FALSE),"-")</f>
        <v>-</v>
      </c>
      <c r="L2103" s="27" t="s">
        <v>4</v>
      </c>
      <c r="M2103" s="25">
        <v>3662587030657</v>
      </c>
    </row>
    <row r="2104" spans="2:13" ht="21" customHeight="1">
      <c r="B2104" s="21"/>
      <c r="C2104" s="52">
        <v>9718</v>
      </c>
      <c r="D2104" s="28" t="s">
        <v>2033</v>
      </c>
      <c r="E2104" s="22" t="s">
        <v>787</v>
      </c>
      <c r="F2104" s="22" t="s">
        <v>817</v>
      </c>
      <c r="G2104" s="23"/>
      <c r="H2104" s="23"/>
      <c r="I2104" s="22" t="s">
        <v>800</v>
      </c>
      <c r="J2104" s="94">
        <v>6400</v>
      </c>
      <c r="K2104" s="188" t="str">
        <f>IFERROR(VLOOKUP(一覧[[#This Row],[品番]],'202211価格改定一覧'!B:J,9,FALSE),"-")</f>
        <v>-</v>
      </c>
      <c r="L2104" s="27" t="s">
        <v>4</v>
      </c>
      <c r="M2104" s="25">
        <v>3662587030671</v>
      </c>
    </row>
    <row r="2105" spans="2:13" ht="21" customHeight="1">
      <c r="B2105" s="21"/>
      <c r="C2105" s="52">
        <v>9719</v>
      </c>
      <c r="D2105" s="28" t="s">
        <v>2033</v>
      </c>
      <c r="E2105" s="22" t="s">
        <v>787</v>
      </c>
      <c r="F2105" s="22" t="s">
        <v>817</v>
      </c>
      <c r="G2105" s="23"/>
      <c r="H2105" s="23"/>
      <c r="I2105" s="22" t="s">
        <v>819</v>
      </c>
      <c r="J2105" s="94">
        <v>6400</v>
      </c>
      <c r="K2105" s="188" t="str">
        <f>IFERROR(VLOOKUP(一覧[[#This Row],[品番]],'202211価格改定一覧'!B:J,9,FALSE),"-")</f>
        <v>-</v>
      </c>
      <c r="L2105" s="27" t="s">
        <v>4</v>
      </c>
      <c r="M2105" s="25">
        <v>3662587030688</v>
      </c>
    </row>
    <row r="2106" spans="2:13" ht="21" customHeight="1">
      <c r="B2106" s="21"/>
      <c r="C2106" s="52">
        <v>9721</v>
      </c>
      <c r="D2106" s="28" t="s">
        <v>2033</v>
      </c>
      <c r="E2106" s="22" t="s">
        <v>787</v>
      </c>
      <c r="F2106" s="22" t="s">
        <v>817</v>
      </c>
      <c r="G2106" s="23"/>
      <c r="H2106" s="23"/>
      <c r="I2106" s="22" t="s">
        <v>815</v>
      </c>
      <c r="J2106" s="94">
        <v>6400</v>
      </c>
      <c r="K2106" s="188" t="str">
        <f>IFERROR(VLOOKUP(一覧[[#This Row],[品番]],'202211価格改定一覧'!B:J,9,FALSE),"-")</f>
        <v>-</v>
      </c>
      <c r="L2106" s="27" t="s">
        <v>4</v>
      </c>
      <c r="M2106" s="25">
        <v>3662587030718</v>
      </c>
    </row>
    <row r="2107" spans="2:13" ht="21" customHeight="1">
      <c r="B2107" s="21"/>
      <c r="C2107" s="52">
        <v>9722</v>
      </c>
      <c r="D2107" s="28" t="s">
        <v>2033</v>
      </c>
      <c r="E2107" s="22" t="s">
        <v>787</v>
      </c>
      <c r="F2107" s="22" t="s">
        <v>809</v>
      </c>
      <c r="G2107" s="23"/>
      <c r="H2107" s="23"/>
      <c r="I2107" s="22" t="s">
        <v>810</v>
      </c>
      <c r="J2107" s="94">
        <v>20000</v>
      </c>
      <c r="K2107" s="188" t="str">
        <f>IFERROR(VLOOKUP(一覧[[#This Row],[品番]],'202211価格改定一覧'!B:J,9,FALSE),"-")</f>
        <v>-</v>
      </c>
      <c r="L2107" s="27" t="s">
        <v>4</v>
      </c>
      <c r="M2107" s="25">
        <v>3662587031104</v>
      </c>
    </row>
    <row r="2108" spans="2:13" ht="21" customHeight="1">
      <c r="B2108" s="21"/>
      <c r="C2108" s="52">
        <v>9723</v>
      </c>
      <c r="D2108" s="28" t="s">
        <v>2033</v>
      </c>
      <c r="E2108" s="22" t="s">
        <v>787</v>
      </c>
      <c r="F2108" s="22" t="s">
        <v>811</v>
      </c>
      <c r="G2108" s="23"/>
      <c r="H2108" s="23"/>
      <c r="I2108" s="22" t="s">
        <v>812</v>
      </c>
      <c r="J2108" s="94">
        <v>20000</v>
      </c>
      <c r="K2108" s="188" t="str">
        <f>IFERROR(VLOOKUP(一覧[[#This Row],[品番]],'202211価格改定一覧'!B:J,9,FALSE),"-")</f>
        <v>-</v>
      </c>
      <c r="L2108" s="27" t="s">
        <v>4</v>
      </c>
      <c r="M2108" s="25">
        <v>3662587031302</v>
      </c>
    </row>
    <row r="2109" spans="2:13" ht="21" customHeight="1">
      <c r="B2109" s="21"/>
      <c r="C2109" s="52">
        <v>9724</v>
      </c>
      <c r="D2109" s="28" t="s">
        <v>2033</v>
      </c>
      <c r="E2109" s="22" t="s">
        <v>791</v>
      </c>
      <c r="F2109" s="22" t="s">
        <v>813</v>
      </c>
      <c r="G2109" s="23"/>
      <c r="H2109" s="23"/>
      <c r="I2109" s="22" t="s">
        <v>814</v>
      </c>
      <c r="J2109" s="94">
        <v>20000</v>
      </c>
      <c r="K2109" s="188" t="str">
        <f>IFERROR(VLOOKUP(一覧[[#This Row],[品番]],'202211価格改定一覧'!B:J,9,FALSE),"-")</f>
        <v>-</v>
      </c>
      <c r="L2109" s="27" t="s">
        <v>4</v>
      </c>
      <c r="M2109" s="25">
        <v>3662587031500</v>
      </c>
    </row>
    <row r="2110" spans="2:13" ht="21" customHeight="1">
      <c r="B2110" s="21"/>
      <c r="C2110" s="52">
        <v>9725</v>
      </c>
      <c r="D2110" s="28" t="s">
        <v>2033</v>
      </c>
      <c r="E2110" s="22" t="s">
        <v>787</v>
      </c>
      <c r="F2110" s="22" t="s">
        <v>813</v>
      </c>
      <c r="G2110" s="23"/>
      <c r="H2110" s="23"/>
      <c r="I2110" s="22" t="s">
        <v>815</v>
      </c>
      <c r="J2110" s="94">
        <v>20000</v>
      </c>
      <c r="K2110" s="188" t="str">
        <f>IFERROR(VLOOKUP(一覧[[#This Row],[品番]],'202211価格改定一覧'!B:J,9,FALSE),"-")</f>
        <v>-</v>
      </c>
      <c r="L2110" s="27" t="s">
        <v>4</v>
      </c>
      <c r="M2110" s="25">
        <v>3662587031807</v>
      </c>
    </row>
    <row r="2111" spans="2:13" ht="21" customHeight="1">
      <c r="B2111" s="21"/>
      <c r="C2111" s="52">
        <v>9726</v>
      </c>
      <c r="D2111" s="28" t="s">
        <v>2033</v>
      </c>
      <c r="E2111" s="22" t="s">
        <v>787</v>
      </c>
      <c r="F2111" s="22" t="s">
        <v>793</v>
      </c>
      <c r="G2111" s="23"/>
      <c r="H2111" s="23"/>
      <c r="I2111" s="22" t="s">
        <v>794</v>
      </c>
      <c r="J2111" s="94">
        <v>5800</v>
      </c>
      <c r="K2111" s="188" t="str">
        <f>IFERROR(VLOOKUP(一覧[[#This Row],[品番]],'202211価格改定一覧'!B:J,9,FALSE),"-")</f>
        <v>-</v>
      </c>
      <c r="L2111" s="27" t="s">
        <v>4</v>
      </c>
      <c r="M2111" s="25">
        <v>3662587010116</v>
      </c>
    </row>
    <row r="2112" spans="2:13" ht="21" customHeight="1">
      <c r="B2112" s="21"/>
      <c r="C2112" s="52">
        <v>9727</v>
      </c>
      <c r="D2112" s="28" t="s">
        <v>2033</v>
      </c>
      <c r="E2112" s="22" t="s">
        <v>787</v>
      </c>
      <c r="F2112" s="22" t="s">
        <v>793</v>
      </c>
      <c r="G2112" s="23"/>
      <c r="H2112" s="23"/>
      <c r="I2112" s="22" t="s">
        <v>795</v>
      </c>
      <c r="J2112" s="94">
        <v>8000</v>
      </c>
      <c r="K2112" s="188" t="str">
        <f>IFERROR(VLOOKUP(一覧[[#This Row],[品番]],'202211価格改定一覧'!B:J,9,FALSE),"-")</f>
        <v>-</v>
      </c>
      <c r="L2112" s="27" t="s">
        <v>4</v>
      </c>
      <c r="M2112" s="25">
        <v>3662587010123</v>
      </c>
    </row>
    <row r="2113" spans="2:13" ht="21" customHeight="1">
      <c r="B2113" s="121" t="s">
        <v>2307</v>
      </c>
      <c r="C2113" s="115">
        <v>9728</v>
      </c>
      <c r="D2113" s="116" t="s">
        <v>2033</v>
      </c>
      <c r="E2113" s="110" t="s">
        <v>785</v>
      </c>
      <c r="F2113" s="110" t="s">
        <v>786</v>
      </c>
      <c r="G2113" s="117"/>
      <c r="H2113" s="117"/>
      <c r="I2113" s="110"/>
      <c r="J2113" s="118">
        <v>2800</v>
      </c>
      <c r="K2113" s="188" t="str">
        <f>IFERROR(VLOOKUP(一覧[[#This Row],[品番]],'202211価格改定一覧'!B:J,9,FALSE),"-")</f>
        <v>-</v>
      </c>
      <c r="L2113" s="119" t="s">
        <v>4</v>
      </c>
      <c r="M2113" s="120">
        <v>3662587010338</v>
      </c>
    </row>
    <row r="2114" spans="2:13" ht="21" customHeight="1">
      <c r="B2114" s="21"/>
      <c r="C2114" s="52">
        <v>9729</v>
      </c>
      <c r="D2114" s="28" t="s">
        <v>2033</v>
      </c>
      <c r="E2114" s="22" t="s">
        <v>787</v>
      </c>
      <c r="F2114" s="22" t="s">
        <v>126</v>
      </c>
      <c r="G2114" s="23"/>
      <c r="H2114" s="23"/>
      <c r="I2114" s="22"/>
      <c r="J2114" s="94">
        <v>4600</v>
      </c>
      <c r="K2114" s="188" t="str">
        <f>IFERROR(VLOOKUP(一覧[[#This Row],[品番]],'202211価格改定一覧'!B:J,9,FALSE),"-")</f>
        <v>-</v>
      </c>
      <c r="L2114" s="27" t="s">
        <v>4</v>
      </c>
      <c r="M2114" s="25">
        <v>3662587020030</v>
      </c>
    </row>
    <row r="2115" spans="2:13" ht="21" customHeight="1">
      <c r="B2115" s="14" t="s">
        <v>2181</v>
      </c>
      <c r="C2115" s="52">
        <v>9730</v>
      </c>
      <c r="D2115" s="28" t="s">
        <v>2033</v>
      </c>
      <c r="E2115" s="22" t="s">
        <v>787</v>
      </c>
      <c r="F2115" s="22" t="s">
        <v>788</v>
      </c>
      <c r="G2115" s="23"/>
      <c r="H2115" s="23"/>
      <c r="I2115" s="22"/>
      <c r="J2115" s="24">
        <v>7600</v>
      </c>
      <c r="K2115" s="188" t="str">
        <f>IFERROR(VLOOKUP(一覧[[#This Row],[品番]],'202211価格改定一覧'!B:J,9,FALSE),"-")</f>
        <v>-</v>
      </c>
      <c r="L2115" s="27" t="s">
        <v>4</v>
      </c>
      <c r="M2115" s="25">
        <v>3662587050105</v>
      </c>
    </row>
    <row r="2116" spans="2:13" ht="21" customHeight="1">
      <c r="B2116" s="14"/>
      <c r="C2116" s="52">
        <v>9731</v>
      </c>
      <c r="D2116" s="28" t="s">
        <v>2033</v>
      </c>
      <c r="E2116" s="22" t="s">
        <v>820</v>
      </c>
      <c r="F2116" s="22" t="s">
        <v>127</v>
      </c>
      <c r="G2116" s="23" t="s">
        <v>657</v>
      </c>
      <c r="H2116" s="23" t="s">
        <v>232</v>
      </c>
      <c r="I2116" s="29" t="s">
        <v>841</v>
      </c>
      <c r="J2116" s="24">
        <v>1600</v>
      </c>
      <c r="K2116" s="188" t="str">
        <f>IFERROR(VLOOKUP(一覧[[#This Row],[品番]],'202211価格改定一覧'!B:J,9,FALSE),"-")</f>
        <v>-</v>
      </c>
      <c r="L2116" s="27" t="s">
        <v>4</v>
      </c>
      <c r="M2116" s="25">
        <v>3662587070103</v>
      </c>
    </row>
    <row r="2117" spans="2:13" ht="21" customHeight="1">
      <c r="B2117" s="14"/>
      <c r="C2117" s="52">
        <v>9732</v>
      </c>
      <c r="D2117" s="28" t="s">
        <v>2033</v>
      </c>
      <c r="E2117" s="22" t="s">
        <v>821</v>
      </c>
      <c r="F2117" s="22" t="s">
        <v>128</v>
      </c>
      <c r="G2117" s="23"/>
      <c r="H2117" s="23"/>
      <c r="I2117" s="29" t="s">
        <v>841</v>
      </c>
      <c r="J2117" s="24">
        <v>2200</v>
      </c>
      <c r="K2117" s="188" t="str">
        <f>IFERROR(VLOOKUP(一覧[[#This Row],[品番]],'202211価格改定一覧'!B:J,9,FALSE),"-")</f>
        <v>-</v>
      </c>
      <c r="L2117" s="27" t="s">
        <v>4</v>
      </c>
      <c r="M2117" s="25">
        <v>3662587070202</v>
      </c>
    </row>
    <row r="2118" spans="2:13" ht="21" customHeight="1">
      <c r="B2118" s="14"/>
      <c r="C2118" s="52">
        <v>9733</v>
      </c>
      <c r="D2118" s="28" t="s">
        <v>2033</v>
      </c>
      <c r="E2118" s="22" t="s">
        <v>842</v>
      </c>
      <c r="F2118" s="22" t="s">
        <v>129</v>
      </c>
      <c r="G2118" s="23"/>
      <c r="H2118" s="23"/>
      <c r="I2118" s="29" t="s">
        <v>841</v>
      </c>
      <c r="J2118" s="24">
        <v>3800</v>
      </c>
      <c r="K2118" s="188" t="str">
        <f>IFERROR(VLOOKUP(一覧[[#This Row],[品番]],'202211価格改定一覧'!B:J,9,FALSE),"-")</f>
        <v>-</v>
      </c>
      <c r="L2118" s="27" t="s">
        <v>4</v>
      </c>
      <c r="M2118" s="25">
        <v>3662587070301</v>
      </c>
    </row>
    <row r="2119" spans="2:13" ht="21" customHeight="1">
      <c r="B2119" s="21"/>
      <c r="C2119" s="52">
        <v>9734</v>
      </c>
      <c r="D2119" s="28" t="s">
        <v>2033</v>
      </c>
      <c r="E2119" s="22" t="s">
        <v>821</v>
      </c>
      <c r="F2119" s="22" t="s">
        <v>130</v>
      </c>
      <c r="G2119" s="23"/>
      <c r="H2119" s="23"/>
      <c r="I2119" s="22"/>
      <c r="J2119" s="94">
        <v>2400</v>
      </c>
      <c r="K2119" s="188" t="str">
        <f>IFERROR(VLOOKUP(一覧[[#This Row],[品番]],'202211価格改定一覧'!B:J,9,FALSE),"-")</f>
        <v>-</v>
      </c>
      <c r="L2119" s="27" t="s">
        <v>4</v>
      </c>
      <c r="M2119" s="25">
        <v>3662587070110</v>
      </c>
    </row>
    <row r="2120" spans="2:13" ht="21" customHeight="1">
      <c r="B2120" s="21"/>
      <c r="C2120" s="52">
        <v>9735</v>
      </c>
      <c r="D2120" s="28" t="s">
        <v>2033</v>
      </c>
      <c r="E2120" s="22" t="s">
        <v>820</v>
      </c>
      <c r="F2120" s="22" t="s">
        <v>131</v>
      </c>
      <c r="G2120" s="23"/>
      <c r="H2120" s="23"/>
      <c r="I2120" s="22"/>
      <c r="J2120" s="94">
        <v>3200</v>
      </c>
      <c r="K2120" s="188" t="str">
        <f>IFERROR(VLOOKUP(一覧[[#This Row],[品番]],'202211価格改定一覧'!B:J,9,FALSE),"-")</f>
        <v>-</v>
      </c>
      <c r="L2120" s="27" t="s">
        <v>4</v>
      </c>
      <c r="M2120" s="25">
        <v>3662587070219</v>
      </c>
    </row>
    <row r="2121" spans="2:13" ht="21" customHeight="1">
      <c r="B2121" s="21"/>
      <c r="C2121" s="52">
        <v>9736</v>
      </c>
      <c r="D2121" s="28" t="s">
        <v>2033</v>
      </c>
      <c r="E2121" s="22" t="s">
        <v>820</v>
      </c>
      <c r="F2121" s="22" t="s">
        <v>132</v>
      </c>
      <c r="G2121" s="23"/>
      <c r="H2121" s="23"/>
      <c r="I2121" s="22"/>
      <c r="J2121" s="94">
        <v>6000</v>
      </c>
      <c r="K2121" s="188" t="str">
        <f>IFERROR(VLOOKUP(一覧[[#This Row],[品番]],'202211価格改定一覧'!B:J,9,FALSE),"-")</f>
        <v>-</v>
      </c>
      <c r="L2121" s="27" t="s">
        <v>4</v>
      </c>
      <c r="M2121" s="25">
        <v>3662587070318</v>
      </c>
    </row>
    <row r="2122" spans="2:13" ht="21" customHeight="1">
      <c r="B2122" s="21"/>
      <c r="C2122" s="52">
        <v>9737</v>
      </c>
      <c r="D2122" s="28" t="s">
        <v>2033</v>
      </c>
      <c r="E2122" s="22" t="s">
        <v>821</v>
      </c>
      <c r="F2122" s="22" t="s">
        <v>133</v>
      </c>
      <c r="G2122" s="23"/>
      <c r="H2122" s="23"/>
      <c r="I2122" s="29" t="s">
        <v>841</v>
      </c>
      <c r="J2122" s="24">
        <v>2400</v>
      </c>
      <c r="K2122" s="188" t="str">
        <f>IFERROR(VLOOKUP(一覧[[#This Row],[品番]],'202211価格改定一覧'!B:J,9,FALSE),"-")</f>
        <v>-</v>
      </c>
      <c r="L2122" s="27" t="s">
        <v>4</v>
      </c>
      <c r="M2122" s="25">
        <v>3662587050020</v>
      </c>
    </row>
    <row r="2123" spans="2:13" ht="21" customHeight="1">
      <c r="B2123" s="21"/>
      <c r="C2123" s="52">
        <v>9738</v>
      </c>
      <c r="D2123" s="28" t="s">
        <v>2033</v>
      </c>
      <c r="E2123" s="22" t="s">
        <v>821</v>
      </c>
      <c r="F2123" s="22" t="s">
        <v>134</v>
      </c>
      <c r="G2123" s="23" t="s">
        <v>232</v>
      </c>
      <c r="H2123" s="23" t="s">
        <v>232</v>
      </c>
      <c r="I2123" s="29" t="s">
        <v>841</v>
      </c>
      <c r="J2123" s="24">
        <v>6200</v>
      </c>
      <c r="K2123" s="188" t="str">
        <f>IFERROR(VLOOKUP(一覧[[#This Row],[品番]],'202211価格改定一覧'!B:J,9,FALSE),"-")</f>
        <v>-</v>
      </c>
      <c r="L2123" s="27" t="s">
        <v>4</v>
      </c>
      <c r="M2123" s="25">
        <v>3662587070608</v>
      </c>
    </row>
    <row r="2124" spans="2:13" ht="21" customHeight="1">
      <c r="B2124" s="21"/>
      <c r="C2124" s="52">
        <v>9739</v>
      </c>
      <c r="D2124" s="28" t="s">
        <v>2033</v>
      </c>
      <c r="E2124" s="22" t="s">
        <v>842</v>
      </c>
      <c r="F2124" s="22" t="s">
        <v>135</v>
      </c>
      <c r="G2124" s="23" t="s">
        <v>232</v>
      </c>
      <c r="H2124" s="23" t="s">
        <v>843</v>
      </c>
      <c r="I2124" s="29" t="s">
        <v>841</v>
      </c>
      <c r="J2124" s="24">
        <v>6200</v>
      </c>
      <c r="K2124" s="188" t="str">
        <f>IFERROR(VLOOKUP(一覧[[#This Row],[品番]],'202211価格改定一覧'!B:J,9,FALSE),"-")</f>
        <v>-</v>
      </c>
      <c r="L2124" s="27" t="s">
        <v>4</v>
      </c>
      <c r="M2124" s="25">
        <v>3662587070615</v>
      </c>
    </row>
    <row r="2125" spans="2:13" ht="21" customHeight="1">
      <c r="B2125" s="21"/>
      <c r="C2125" s="52">
        <v>9740</v>
      </c>
      <c r="D2125" s="28" t="s">
        <v>2033</v>
      </c>
      <c r="E2125" s="22" t="s">
        <v>844</v>
      </c>
      <c r="F2125" s="22" t="s">
        <v>136</v>
      </c>
      <c r="G2125" s="23"/>
      <c r="H2125" s="23"/>
      <c r="I2125" s="29" t="s">
        <v>841</v>
      </c>
      <c r="J2125" s="24">
        <v>4800</v>
      </c>
      <c r="K2125" s="188" t="str">
        <f>IFERROR(VLOOKUP(一覧[[#This Row],[品番]],'202211価格改定一覧'!B:J,9,FALSE),"-")</f>
        <v>-</v>
      </c>
      <c r="L2125" s="27" t="s">
        <v>4</v>
      </c>
      <c r="M2125" s="25">
        <v>3662587018006</v>
      </c>
    </row>
    <row r="2126" spans="2:13" ht="21" customHeight="1">
      <c r="B2126" s="21"/>
      <c r="C2126" s="52">
        <v>9741</v>
      </c>
      <c r="D2126" s="28" t="s">
        <v>2033</v>
      </c>
      <c r="E2126" s="22" t="s">
        <v>822</v>
      </c>
      <c r="F2126" s="22" t="s">
        <v>137</v>
      </c>
      <c r="G2126" s="23"/>
      <c r="H2126" s="23"/>
      <c r="I2126" s="29"/>
      <c r="J2126" s="94">
        <v>8000</v>
      </c>
      <c r="K2126" s="188" t="str">
        <f>IFERROR(VLOOKUP(一覧[[#This Row],[品番]],'202211価格改定一覧'!B:J,9,FALSE),"-")</f>
        <v>-</v>
      </c>
      <c r="L2126" s="27" t="s">
        <v>4</v>
      </c>
      <c r="M2126" s="25">
        <v>3662587018303</v>
      </c>
    </row>
    <row r="2127" spans="2:13" ht="21" customHeight="1">
      <c r="B2127" s="21"/>
      <c r="C2127" s="52">
        <v>9742</v>
      </c>
      <c r="D2127" s="28" t="s">
        <v>2033</v>
      </c>
      <c r="E2127" s="22" t="s">
        <v>828</v>
      </c>
      <c r="F2127" s="22" t="s">
        <v>138</v>
      </c>
      <c r="G2127" s="23"/>
      <c r="H2127" s="23"/>
      <c r="I2127" s="29" t="s">
        <v>841</v>
      </c>
      <c r="J2127" s="24">
        <v>600</v>
      </c>
      <c r="K2127" s="188" t="str">
        <f>IFERROR(VLOOKUP(一覧[[#This Row],[品番]],'202211価格改定一覧'!B:J,9,FALSE),"-")</f>
        <v>-</v>
      </c>
      <c r="L2127" s="27" t="s">
        <v>4</v>
      </c>
      <c r="M2127" s="25">
        <v>3662587018167</v>
      </c>
    </row>
    <row r="2128" spans="2:13" ht="21" customHeight="1">
      <c r="B2128" s="21"/>
      <c r="C2128" s="52">
        <v>9743</v>
      </c>
      <c r="D2128" s="28" t="s">
        <v>2033</v>
      </c>
      <c r="E2128" s="22" t="s">
        <v>822</v>
      </c>
      <c r="F2128" s="22" t="s">
        <v>139</v>
      </c>
      <c r="G2128" s="23"/>
      <c r="H2128" s="23"/>
      <c r="I2128" s="29" t="s">
        <v>841</v>
      </c>
      <c r="J2128" s="24">
        <v>800</v>
      </c>
      <c r="K2128" s="188" t="str">
        <f>IFERROR(VLOOKUP(一覧[[#This Row],[品番]],'202211価格改定一覧'!B:J,9,FALSE),"-")</f>
        <v>-</v>
      </c>
      <c r="L2128" s="27" t="s">
        <v>4</v>
      </c>
      <c r="M2128" s="25">
        <v>3662587018150</v>
      </c>
    </row>
    <row r="2129" spans="2:13" ht="21" customHeight="1">
      <c r="B2129" s="21"/>
      <c r="C2129" s="52">
        <v>9744</v>
      </c>
      <c r="D2129" s="28" t="s">
        <v>2033</v>
      </c>
      <c r="E2129" s="22" t="s">
        <v>828</v>
      </c>
      <c r="F2129" s="22" t="s">
        <v>140</v>
      </c>
      <c r="G2129" s="23"/>
      <c r="H2129" s="23"/>
      <c r="I2129" s="22"/>
      <c r="J2129" s="94">
        <v>1200</v>
      </c>
      <c r="K2129" s="188" t="str">
        <f>IFERROR(VLOOKUP(一覧[[#This Row],[品番]],'202211価格改定一覧'!B:J,9,FALSE),"-")</f>
        <v>-</v>
      </c>
      <c r="L2129" s="27" t="s">
        <v>4</v>
      </c>
      <c r="M2129" s="25">
        <v>3662587018181</v>
      </c>
    </row>
    <row r="2130" spans="2:13" ht="21" customHeight="1">
      <c r="B2130" s="21"/>
      <c r="C2130" s="52">
        <v>9745</v>
      </c>
      <c r="D2130" s="28" t="s">
        <v>2033</v>
      </c>
      <c r="E2130" s="22" t="s">
        <v>822</v>
      </c>
      <c r="F2130" s="22" t="s">
        <v>831</v>
      </c>
      <c r="G2130" s="23">
        <v>500</v>
      </c>
      <c r="H2130" s="23" t="s">
        <v>234</v>
      </c>
      <c r="I2130" s="22" t="s">
        <v>832</v>
      </c>
      <c r="J2130" s="94">
        <v>2800</v>
      </c>
      <c r="K2130" s="188" t="str">
        <f>IFERROR(VLOOKUP(一覧[[#This Row],[品番]],'202211価格改定一覧'!B:J,9,FALSE),"-")</f>
        <v>-</v>
      </c>
      <c r="L2130" s="27" t="s">
        <v>4</v>
      </c>
      <c r="M2130" s="25">
        <v>3662587018617</v>
      </c>
    </row>
    <row r="2131" spans="2:13" ht="21" customHeight="1">
      <c r="B2131" s="21"/>
      <c r="C2131" s="52">
        <v>9746</v>
      </c>
      <c r="D2131" s="28" t="s">
        <v>2033</v>
      </c>
      <c r="E2131" s="22" t="s">
        <v>822</v>
      </c>
      <c r="F2131" s="22" t="s">
        <v>831</v>
      </c>
      <c r="G2131" s="23">
        <v>500</v>
      </c>
      <c r="H2131" s="23" t="s">
        <v>215</v>
      </c>
      <c r="I2131" s="22" t="s">
        <v>833</v>
      </c>
      <c r="J2131" s="94">
        <v>2800</v>
      </c>
      <c r="K2131" s="188" t="str">
        <f>IFERROR(VLOOKUP(一覧[[#This Row],[品番]],'202211価格改定一覧'!B:J,9,FALSE),"-")</f>
        <v>-</v>
      </c>
      <c r="L2131" s="27" t="s">
        <v>4</v>
      </c>
      <c r="M2131" s="25">
        <v>3662587018624</v>
      </c>
    </row>
    <row r="2132" spans="2:13" ht="21" customHeight="1">
      <c r="B2132" s="21"/>
      <c r="C2132" s="52">
        <v>9747</v>
      </c>
      <c r="D2132" s="28" t="s">
        <v>2033</v>
      </c>
      <c r="E2132" s="22" t="s">
        <v>822</v>
      </c>
      <c r="F2132" s="22" t="s">
        <v>831</v>
      </c>
      <c r="G2132" s="23">
        <v>500</v>
      </c>
      <c r="H2132" s="23" t="s">
        <v>211</v>
      </c>
      <c r="I2132" s="22" t="s">
        <v>834</v>
      </c>
      <c r="J2132" s="94">
        <v>2800</v>
      </c>
      <c r="K2132" s="188" t="str">
        <f>IFERROR(VLOOKUP(一覧[[#This Row],[品番]],'202211価格改定一覧'!B:J,9,FALSE),"-")</f>
        <v>-</v>
      </c>
      <c r="L2132" s="27" t="s">
        <v>4</v>
      </c>
      <c r="M2132" s="25">
        <v>3662587018631</v>
      </c>
    </row>
    <row r="2133" spans="2:13" ht="21" customHeight="1">
      <c r="B2133" s="21"/>
      <c r="C2133" s="52">
        <v>9748</v>
      </c>
      <c r="D2133" s="28" t="s">
        <v>2033</v>
      </c>
      <c r="E2133" s="22" t="s">
        <v>822</v>
      </c>
      <c r="F2133" s="22" t="s">
        <v>141</v>
      </c>
      <c r="G2133" s="23"/>
      <c r="H2133" s="23"/>
      <c r="I2133" s="29" t="s">
        <v>841</v>
      </c>
      <c r="J2133" s="24">
        <v>900</v>
      </c>
      <c r="K2133" s="188" t="str">
        <f>IFERROR(VLOOKUP(一覧[[#This Row],[品番]],'202211価格改定一覧'!B:J,9,FALSE),"-")</f>
        <v>-</v>
      </c>
      <c r="L2133" s="27" t="s">
        <v>4</v>
      </c>
      <c r="M2133" s="25">
        <v>3662587018136</v>
      </c>
    </row>
    <row r="2134" spans="2:13" ht="21" customHeight="1">
      <c r="B2134" s="14" t="s">
        <v>226</v>
      </c>
      <c r="C2134" s="52">
        <v>9749</v>
      </c>
      <c r="D2134" s="28" t="s">
        <v>2033</v>
      </c>
      <c r="E2134" s="22" t="s">
        <v>142</v>
      </c>
      <c r="F2134" s="22"/>
      <c r="G2134" s="23"/>
      <c r="H2134" s="23"/>
      <c r="I2134" s="22"/>
      <c r="J2134" s="31">
        <v>1200</v>
      </c>
      <c r="K2134" s="188" t="str">
        <f>IFERROR(VLOOKUP(一覧[[#This Row],[品番]],'202211価格改定一覧'!B:J,9,FALSE),"-")</f>
        <v>-</v>
      </c>
      <c r="L2134" s="27"/>
      <c r="M2134" s="25">
        <v>3662587018099</v>
      </c>
    </row>
    <row r="2135" spans="2:13" ht="21" customHeight="1">
      <c r="B2135" s="21"/>
      <c r="C2135" s="52">
        <v>9750</v>
      </c>
      <c r="D2135" s="28" t="s">
        <v>2033</v>
      </c>
      <c r="E2135" s="22" t="s">
        <v>822</v>
      </c>
      <c r="F2135" s="22" t="s">
        <v>143</v>
      </c>
      <c r="G2135" s="23"/>
      <c r="H2135" s="23"/>
      <c r="I2135" s="22"/>
      <c r="J2135" s="94">
        <v>1800</v>
      </c>
      <c r="K2135" s="188" t="str">
        <f>IFERROR(VLOOKUP(一覧[[#This Row],[品番]],'202211価格改定一覧'!B:J,9,FALSE),"-")</f>
        <v>-</v>
      </c>
      <c r="L2135" s="27" t="s">
        <v>4</v>
      </c>
      <c r="M2135" s="25">
        <v>3662587018198</v>
      </c>
    </row>
    <row r="2136" spans="2:13" ht="21" customHeight="1">
      <c r="B2136" s="21"/>
      <c r="C2136" s="52">
        <v>9751</v>
      </c>
      <c r="D2136" s="28" t="s">
        <v>2033</v>
      </c>
      <c r="E2136" s="22" t="s">
        <v>822</v>
      </c>
      <c r="F2136" s="22" t="s">
        <v>144</v>
      </c>
      <c r="G2136" s="23"/>
      <c r="H2136" s="23"/>
      <c r="I2136" s="29" t="s">
        <v>841</v>
      </c>
      <c r="J2136" s="24">
        <v>1200</v>
      </c>
      <c r="K2136" s="188" t="str">
        <f>IFERROR(VLOOKUP(一覧[[#This Row],[品番]],'202211価格改定一覧'!B:J,9,FALSE),"-")</f>
        <v>-</v>
      </c>
      <c r="L2136" s="27" t="s">
        <v>4</v>
      </c>
      <c r="M2136" s="25">
        <v>3662587010604</v>
      </c>
    </row>
    <row r="2137" spans="2:13" ht="21" customHeight="1">
      <c r="B2137" s="21"/>
      <c r="C2137" s="52">
        <v>9752</v>
      </c>
      <c r="D2137" s="28" t="s">
        <v>2033</v>
      </c>
      <c r="E2137" s="22" t="s">
        <v>828</v>
      </c>
      <c r="F2137" s="22" t="s">
        <v>145</v>
      </c>
      <c r="G2137" s="23"/>
      <c r="H2137" s="23"/>
      <c r="I2137" s="29" t="s">
        <v>841</v>
      </c>
      <c r="J2137" s="24">
        <v>1400</v>
      </c>
      <c r="K2137" s="188" t="str">
        <f>IFERROR(VLOOKUP(一覧[[#This Row],[品番]],'202211価格改定一覧'!B:J,9,FALSE),"-")</f>
        <v>-</v>
      </c>
      <c r="L2137" s="27" t="s">
        <v>4</v>
      </c>
      <c r="M2137" s="25">
        <v>3662587010611</v>
      </c>
    </row>
    <row r="2138" spans="2:13" ht="21" customHeight="1">
      <c r="B2138" s="21"/>
      <c r="C2138" s="52">
        <v>9753</v>
      </c>
      <c r="D2138" s="28" t="s">
        <v>2033</v>
      </c>
      <c r="E2138" s="22" t="s">
        <v>828</v>
      </c>
      <c r="F2138" s="22" t="s">
        <v>146</v>
      </c>
      <c r="G2138" s="23"/>
      <c r="H2138" s="23"/>
      <c r="I2138" s="29" t="s">
        <v>841</v>
      </c>
      <c r="J2138" s="24">
        <v>1500</v>
      </c>
      <c r="K2138" s="188" t="str">
        <f>IFERROR(VLOOKUP(一覧[[#This Row],[品番]],'202211価格改定一覧'!B:J,9,FALSE),"-")</f>
        <v>-</v>
      </c>
      <c r="L2138" s="27" t="s">
        <v>4</v>
      </c>
      <c r="M2138" s="25">
        <v>3662587010628</v>
      </c>
    </row>
    <row r="2139" spans="2:13" s="87" customFormat="1" ht="21" customHeight="1">
      <c r="B2139" s="21"/>
      <c r="C2139" s="52">
        <v>9754</v>
      </c>
      <c r="D2139" s="28" t="s">
        <v>2033</v>
      </c>
      <c r="E2139" s="22" t="s">
        <v>822</v>
      </c>
      <c r="F2139" s="22" t="s">
        <v>147</v>
      </c>
      <c r="G2139" s="23"/>
      <c r="H2139" s="23"/>
      <c r="I2139" s="29" t="s">
        <v>841</v>
      </c>
      <c r="J2139" s="24">
        <v>2800</v>
      </c>
      <c r="K2139" s="188" t="str">
        <f>IFERROR(VLOOKUP(一覧[[#This Row],[品番]],'202211価格改定一覧'!B:J,9,FALSE),"-")</f>
        <v>-</v>
      </c>
      <c r="L2139" s="27" t="s">
        <v>4</v>
      </c>
      <c r="M2139" s="25">
        <v>3662587010055</v>
      </c>
    </row>
    <row r="2140" spans="2:13" ht="21" customHeight="1">
      <c r="B2140" s="14" t="s">
        <v>2347</v>
      </c>
      <c r="C2140" s="52">
        <v>9758</v>
      </c>
      <c r="D2140" s="28" t="s">
        <v>2033</v>
      </c>
      <c r="E2140" s="22" t="s">
        <v>822</v>
      </c>
      <c r="F2140" s="22" t="s">
        <v>823</v>
      </c>
      <c r="G2140" s="23"/>
      <c r="H2140" s="23"/>
      <c r="I2140" s="22" t="s">
        <v>824</v>
      </c>
      <c r="J2140" s="94">
        <v>9000</v>
      </c>
      <c r="K2140" s="188" t="str">
        <f>IFERROR(VLOOKUP(一覧[[#This Row],[品番]],'202211価格改定一覧'!B:J,9,FALSE),"-")</f>
        <v>-</v>
      </c>
      <c r="L2140" s="27" t="s">
        <v>4</v>
      </c>
      <c r="M2140" s="25">
        <v>3662587018310</v>
      </c>
    </row>
    <row r="2141" spans="2:13" ht="21" customHeight="1">
      <c r="B2141" s="21"/>
      <c r="C2141" s="52">
        <v>9759</v>
      </c>
      <c r="D2141" s="28" t="s">
        <v>2033</v>
      </c>
      <c r="E2141" s="22" t="s">
        <v>822</v>
      </c>
      <c r="F2141" s="22" t="s">
        <v>825</v>
      </c>
      <c r="G2141" s="23"/>
      <c r="H2141" s="23"/>
      <c r="I2141" s="22" t="s">
        <v>810</v>
      </c>
      <c r="J2141" s="94">
        <v>9000</v>
      </c>
      <c r="K2141" s="188" t="str">
        <f>IFERROR(VLOOKUP(一覧[[#This Row],[品番]],'202211価格改定一覧'!B:J,9,FALSE),"-")</f>
        <v>-</v>
      </c>
      <c r="L2141" s="27" t="s">
        <v>4</v>
      </c>
      <c r="M2141" s="25">
        <v>3662587018358</v>
      </c>
    </row>
    <row r="2142" spans="2:13" ht="21" customHeight="1">
      <c r="B2142" s="21"/>
      <c r="C2142" s="52">
        <v>9765</v>
      </c>
      <c r="D2142" s="28" t="s">
        <v>2033</v>
      </c>
      <c r="E2142" s="22" t="s">
        <v>822</v>
      </c>
      <c r="F2142" s="22" t="s">
        <v>148</v>
      </c>
      <c r="G2142" s="23"/>
      <c r="H2142" s="23"/>
      <c r="I2142" s="22"/>
      <c r="J2142" s="94">
        <v>2400</v>
      </c>
      <c r="K2142" s="188" t="str">
        <f>IFERROR(VLOOKUP(一覧[[#This Row],[品番]],'202211価格改定一覧'!B:J,9,FALSE),"-")</f>
        <v>-</v>
      </c>
      <c r="L2142" s="27" t="s">
        <v>4</v>
      </c>
      <c r="M2142" s="25">
        <v>3662587018020</v>
      </c>
    </row>
    <row r="2143" spans="2:13" ht="21" customHeight="1">
      <c r="B2143" s="21"/>
      <c r="C2143" s="52">
        <v>9766</v>
      </c>
      <c r="D2143" s="15" t="s">
        <v>2033</v>
      </c>
      <c r="E2143" s="22" t="s">
        <v>836</v>
      </c>
      <c r="F2143" s="22" t="s">
        <v>149</v>
      </c>
      <c r="G2143" s="23"/>
      <c r="H2143" s="23"/>
      <c r="I2143" s="22" t="s">
        <v>837</v>
      </c>
      <c r="J2143" s="94">
        <v>10000</v>
      </c>
      <c r="K2143" s="188" t="str">
        <f>IFERROR(VLOOKUP(一覧[[#This Row],[品番]],'202211価格改定一覧'!B:J,9,FALSE),"-")</f>
        <v>-</v>
      </c>
      <c r="L2143" s="27" t="s">
        <v>4</v>
      </c>
      <c r="M2143" s="25">
        <v>3662587015302</v>
      </c>
    </row>
    <row r="2144" spans="2:13" ht="21" customHeight="1">
      <c r="B2144" s="21"/>
      <c r="C2144" s="52">
        <v>9767</v>
      </c>
      <c r="D2144" s="28" t="s">
        <v>2033</v>
      </c>
      <c r="E2144" s="22" t="s">
        <v>836</v>
      </c>
      <c r="F2144" s="22" t="s">
        <v>149</v>
      </c>
      <c r="G2144" s="23"/>
      <c r="H2144" s="23"/>
      <c r="I2144" s="22" t="s">
        <v>838</v>
      </c>
      <c r="J2144" s="94">
        <v>4400</v>
      </c>
      <c r="K2144" s="188" t="str">
        <f>IFERROR(VLOOKUP(一覧[[#This Row],[品番]],'202211価格改定一覧'!B:J,9,FALSE),"-")</f>
        <v>-</v>
      </c>
      <c r="L2144" s="27" t="s">
        <v>4</v>
      </c>
      <c r="M2144" s="25">
        <v>3662587015319</v>
      </c>
    </row>
    <row r="2145" spans="2:13" ht="21" customHeight="1">
      <c r="B2145" s="21"/>
      <c r="C2145" s="52">
        <v>9768</v>
      </c>
      <c r="D2145" s="28" t="s">
        <v>2033</v>
      </c>
      <c r="E2145" s="22" t="s">
        <v>845</v>
      </c>
      <c r="F2145" s="22" t="s">
        <v>150</v>
      </c>
      <c r="G2145" s="23"/>
      <c r="H2145" s="23"/>
      <c r="I2145" s="29" t="s">
        <v>841</v>
      </c>
      <c r="J2145" s="24">
        <v>3000</v>
      </c>
      <c r="K2145" s="188" t="str">
        <f>IFERROR(VLOOKUP(一覧[[#This Row],[品番]],'202211価格改定一覧'!B:J,9,FALSE),"-")</f>
        <v>-</v>
      </c>
      <c r="L2145" s="27" t="s">
        <v>4</v>
      </c>
      <c r="M2145" s="25">
        <v>3662587019171</v>
      </c>
    </row>
    <row r="2146" spans="2:13" ht="21" customHeight="1">
      <c r="B2146" s="21"/>
      <c r="C2146" s="52">
        <v>9769</v>
      </c>
      <c r="D2146" s="28" t="s">
        <v>2033</v>
      </c>
      <c r="E2146" s="22" t="s">
        <v>846</v>
      </c>
      <c r="F2146" s="22" t="s">
        <v>151</v>
      </c>
      <c r="G2146" s="23"/>
      <c r="H2146" s="23"/>
      <c r="I2146" s="29" t="s">
        <v>841</v>
      </c>
      <c r="J2146" s="24">
        <v>2000</v>
      </c>
      <c r="K2146" s="188" t="str">
        <f>IFERROR(VLOOKUP(一覧[[#This Row],[品番]],'202211価格改定一覧'!B:J,9,FALSE),"-")</f>
        <v>-</v>
      </c>
      <c r="L2146" s="27" t="s">
        <v>4</v>
      </c>
      <c r="M2146" s="25">
        <v>3662587017009</v>
      </c>
    </row>
    <row r="2147" spans="2:13" ht="21" customHeight="1">
      <c r="B2147" s="21"/>
      <c r="C2147" s="52">
        <v>9770</v>
      </c>
      <c r="D2147" s="28" t="s">
        <v>2033</v>
      </c>
      <c r="E2147" s="22" t="s">
        <v>822</v>
      </c>
      <c r="F2147" s="22" t="s">
        <v>826</v>
      </c>
      <c r="G2147" s="23"/>
      <c r="H2147" s="23"/>
      <c r="I2147" s="22" t="s">
        <v>812</v>
      </c>
      <c r="J2147" s="94">
        <v>9000</v>
      </c>
      <c r="K2147" s="188" t="str">
        <f>IFERROR(VLOOKUP(一覧[[#This Row],[品番]],'202211価格改定一覧'!B:J,9,FALSE),"-")</f>
        <v>-</v>
      </c>
      <c r="L2147" s="27" t="s">
        <v>4</v>
      </c>
      <c r="M2147" s="25">
        <v>3662587018334</v>
      </c>
    </row>
    <row r="2148" spans="2:13" ht="21" customHeight="1">
      <c r="B2148" s="21"/>
      <c r="C2148" s="52">
        <v>9771</v>
      </c>
      <c r="D2148" s="28" t="s">
        <v>2033</v>
      </c>
      <c r="E2148" s="22" t="s">
        <v>822</v>
      </c>
      <c r="F2148" s="22" t="s">
        <v>823</v>
      </c>
      <c r="G2148" s="23"/>
      <c r="H2148" s="23"/>
      <c r="I2148" s="22" t="s">
        <v>827</v>
      </c>
      <c r="J2148" s="94">
        <v>9000</v>
      </c>
      <c r="K2148" s="188" t="str">
        <f>IFERROR(VLOOKUP(一覧[[#This Row],[品番]],'202211価格改定一覧'!B:J,9,FALSE),"-")</f>
        <v>-</v>
      </c>
      <c r="L2148" s="27" t="s">
        <v>4</v>
      </c>
      <c r="M2148" s="25">
        <v>3662587018365</v>
      </c>
    </row>
    <row r="2149" spans="2:13" ht="21" customHeight="1">
      <c r="B2149" s="21"/>
      <c r="C2149" s="52">
        <v>9776</v>
      </c>
      <c r="D2149" s="28" t="s">
        <v>2033</v>
      </c>
      <c r="E2149" s="22" t="s">
        <v>785</v>
      </c>
      <c r="F2149" s="22" t="s">
        <v>789</v>
      </c>
      <c r="G2149" s="23"/>
      <c r="H2149" s="23"/>
      <c r="I2149" s="22" t="s">
        <v>790</v>
      </c>
      <c r="J2149" s="94">
        <v>3200</v>
      </c>
      <c r="K2149" s="188" t="str">
        <f>IFERROR(VLOOKUP(一覧[[#This Row],[品番]],'202211価格改定一覧'!B:J,9,FALSE),"-")</f>
        <v>-</v>
      </c>
      <c r="L2149" s="27" t="s">
        <v>4</v>
      </c>
      <c r="M2149" s="25">
        <v>3662587010079</v>
      </c>
    </row>
    <row r="2150" spans="2:13" ht="21" customHeight="1">
      <c r="B2150" s="21"/>
      <c r="C2150" s="52">
        <v>9777</v>
      </c>
      <c r="D2150" s="28" t="s">
        <v>2033</v>
      </c>
      <c r="E2150" s="22" t="s">
        <v>791</v>
      </c>
      <c r="F2150" s="22" t="s">
        <v>789</v>
      </c>
      <c r="G2150" s="23">
        <v>5</v>
      </c>
      <c r="H2150" s="23" t="s">
        <v>215</v>
      </c>
      <c r="I2150" s="22" t="s">
        <v>792</v>
      </c>
      <c r="J2150" s="94">
        <v>1600</v>
      </c>
      <c r="K2150" s="188" t="str">
        <f>IFERROR(VLOOKUP(一覧[[#This Row],[品番]],'202211価格改定一覧'!B:J,9,FALSE),"-")</f>
        <v>-</v>
      </c>
      <c r="L2150" s="27" t="s">
        <v>4</v>
      </c>
      <c r="M2150" s="25">
        <v>3662587010086</v>
      </c>
    </row>
    <row r="2151" spans="2:13" ht="21" customHeight="1">
      <c r="B2151" s="21"/>
      <c r="C2151" s="52">
        <v>9778</v>
      </c>
      <c r="D2151" s="28" t="s">
        <v>2033</v>
      </c>
      <c r="E2151" s="22" t="s">
        <v>839</v>
      </c>
      <c r="F2151" s="22" t="s">
        <v>840</v>
      </c>
      <c r="G2151" s="23"/>
      <c r="H2151" s="23"/>
      <c r="I2151" s="22"/>
      <c r="J2151" s="94">
        <v>7000</v>
      </c>
      <c r="K2151" s="188" t="str">
        <f>IFERROR(VLOOKUP(一覧[[#This Row],[品番]],'202211価格改定一覧'!B:J,9,FALSE),"-")</f>
        <v>-</v>
      </c>
      <c r="L2151" s="27" t="s">
        <v>4</v>
      </c>
      <c r="M2151" s="25">
        <v>3662587015326</v>
      </c>
    </row>
    <row r="2152" spans="2:13" ht="21" customHeight="1">
      <c r="B2152" s="21"/>
      <c r="C2152" s="52">
        <v>9779</v>
      </c>
      <c r="D2152" s="28" t="s">
        <v>2033</v>
      </c>
      <c r="E2152" s="22" t="s">
        <v>822</v>
      </c>
      <c r="F2152" s="22" t="s">
        <v>829</v>
      </c>
      <c r="G2152" s="23"/>
      <c r="H2152" s="23"/>
      <c r="I2152" s="22"/>
      <c r="J2152" s="24">
        <v>900</v>
      </c>
      <c r="K2152" s="188" t="str">
        <f>IFERROR(VLOOKUP(一覧[[#This Row],[品番]],'202211価格改定一覧'!B:J,9,FALSE),"-")</f>
        <v>-</v>
      </c>
      <c r="L2152" s="27" t="s">
        <v>4</v>
      </c>
      <c r="M2152" s="25">
        <v>3662587018266</v>
      </c>
    </row>
    <row r="2153" spans="2:13" ht="21" customHeight="1">
      <c r="B2153" s="14"/>
      <c r="C2153" s="52">
        <v>9780</v>
      </c>
      <c r="D2153" s="28" t="s">
        <v>2033</v>
      </c>
      <c r="E2153" s="22" t="s">
        <v>828</v>
      </c>
      <c r="F2153" s="22" t="s">
        <v>835</v>
      </c>
      <c r="G2153" s="23"/>
      <c r="H2153" s="23"/>
      <c r="I2153" s="22"/>
      <c r="J2153" s="24">
        <v>2400</v>
      </c>
      <c r="K2153" s="188" t="str">
        <f>IFERROR(VLOOKUP(一覧[[#This Row],[品番]],'202211価格改定一覧'!B:J,9,FALSE),"-")</f>
        <v>-</v>
      </c>
      <c r="L2153" s="27" t="s">
        <v>294</v>
      </c>
      <c r="M2153" s="25">
        <v>3662587018211</v>
      </c>
    </row>
    <row r="2154" spans="2:13" ht="21" customHeight="1">
      <c r="B2154" s="14"/>
      <c r="C2154" s="52">
        <v>9781</v>
      </c>
      <c r="D2154" s="28" t="s">
        <v>2033</v>
      </c>
      <c r="E2154" s="22" t="s">
        <v>828</v>
      </c>
      <c r="F2154" s="22" t="s">
        <v>830</v>
      </c>
      <c r="G2154" s="23"/>
      <c r="H2154" s="23"/>
      <c r="I2154" s="22"/>
      <c r="J2154" s="24">
        <v>2000</v>
      </c>
      <c r="K2154" s="188" t="str">
        <f>IFERROR(VLOOKUP(一覧[[#This Row],[品番]],'202211価格改定一覧'!B:J,9,FALSE),"-")</f>
        <v>-</v>
      </c>
      <c r="L2154" s="27" t="s">
        <v>354</v>
      </c>
      <c r="M2154" s="25">
        <v>4994228030207</v>
      </c>
    </row>
    <row r="2155" spans="2:13" ht="21" customHeight="1">
      <c r="B2155" s="14"/>
      <c r="C2155" s="52">
        <v>9782</v>
      </c>
      <c r="D2155" s="28" t="s">
        <v>2033</v>
      </c>
      <c r="E2155" s="22" t="s">
        <v>822</v>
      </c>
      <c r="F2155" s="22" t="s">
        <v>2132</v>
      </c>
      <c r="G2155" s="23"/>
      <c r="H2155" s="23"/>
      <c r="I2155" s="22" t="s">
        <v>2134</v>
      </c>
      <c r="J2155" s="24">
        <v>3000</v>
      </c>
      <c r="K2155" s="188" t="str">
        <f>IFERROR(VLOOKUP(一覧[[#This Row],[品番]],'202211価格改定一覧'!B:J,9,FALSE),"-")</f>
        <v>-</v>
      </c>
      <c r="L2155" s="27" t="s">
        <v>354</v>
      </c>
      <c r="M2155" s="26"/>
    </row>
    <row r="2156" spans="2:13" ht="21" customHeight="1">
      <c r="B2156" s="14"/>
      <c r="C2156" s="52">
        <v>9783</v>
      </c>
      <c r="D2156" s="28" t="s">
        <v>2033</v>
      </c>
      <c r="E2156" s="22" t="s">
        <v>822</v>
      </c>
      <c r="F2156" s="22" t="s">
        <v>2132</v>
      </c>
      <c r="G2156" s="23"/>
      <c r="H2156" s="23"/>
      <c r="I2156" s="22" t="s">
        <v>2133</v>
      </c>
      <c r="J2156" s="24">
        <v>3000</v>
      </c>
      <c r="K2156" s="188" t="str">
        <f>IFERROR(VLOOKUP(一覧[[#This Row],[品番]],'202211価格改定一覧'!B:J,9,FALSE),"-")</f>
        <v>-</v>
      </c>
      <c r="L2156" s="27" t="s">
        <v>354</v>
      </c>
      <c r="M2156" s="26"/>
    </row>
    <row r="2157" spans="2:13" ht="21" customHeight="1">
      <c r="B2157" s="14"/>
      <c r="C2157" s="52">
        <v>9784</v>
      </c>
      <c r="D2157" s="28" t="s">
        <v>2033</v>
      </c>
      <c r="E2157" s="22" t="s">
        <v>822</v>
      </c>
      <c r="F2157" s="22" t="s">
        <v>2132</v>
      </c>
      <c r="G2157" s="23"/>
      <c r="H2157" s="23"/>
      <c r="I2157" s="22" t="s">
        <v>2135</v>
      </c>
      <c r="J2157" s="24">
        <v>3000</v>
      </c>
      <c r="K2157" s="188" t="str">
        <f>IFERROR(VLOOKUP(一覧[[#This Row],[品番]],'202211価格改定一覧'!B:J,9,FALSE),"-")</f>
        <v>-</v>
      </c>
      <c r="L2157" s="27" t="s">
        <v>354</v>
      </c>
      <c r="M2157" s="26"/>
    </row>
    <row r="2158" spans="2:13" ht="21" customHeight="1">
      <c r="B2158" s="21"/>
      <c r="C2158" s="52">
        <v>16900</v>
      </c>
      <c r="D2158" s="28" t="s">
        <v>1419</v>
      </c>
      <c r="E2158" s="22" t="s">
        <v>1420</v>
      </c>
      <c r="F2158" s="22" t="s">
        <v>1427</v>
      </c>
      <c r="G2158" s="23"/>
      <c r="H2158" s="23"/>
      <c r="I2158" s="22" t="s">
        <v>1428</v>
      </c>
      <c r="J2158" s="24">
        <v>7500</v>
      </c>
      <c r="K2158" s="188" t="str">
        <f>IFERROR(VLOOKUP(一覧[[#This Row],[品番]],'202211価格改定一覧'!B:J,9,FALSE),"-")</f>
        <v>-</v>
      </c>
      <c r="L2158" s="27" t="s">
        <v>1422</v>
      </c>
      <c r="M2158" s="25">
        <v>4994228008114</v>
      </c>
    </row>
    <row r="2159" spans="2:13" ht="21" customHeight="1">
      <c r="B2159" s="21"/>
      <c r="C2159" s="88">
        <v>16901</v>
      </c>
      <c r="D2159" s="89" t="s">
        <v>1419</v>
      </c>
      <c r="E2159" s="22" t="s">
        <v>1420</v>
      </c>
      <c r="F2159" s="22" t="s">
        <v>2129</v>
      </c>
      <c r="G2159" s="23">
        <v>100</v>
      </c>
      <c r="H2159" s="23" t="s">
        <v>589</v>
      </c>
      <c r="I2159" s="22" t="s">
        <v>1426</v>
      </c>
      <c r="J2159" s="24">
        <v>8000</v>
      </c>
      <c r="K2159" s="188" t="str">
        <f>IFERROR(VLOOKUP(一覧[[#This Row],[品番]],'202211価格改定一覧'!B:J,9,FALSE),"-")</f>
        <v>-</v>
      </c>
      <c r="L2159" s="27" t="s">
        <v>1422</v>
      </c>
      <c r="M2159" s="25">
        <v>4994228008114</v>
      </c>
    </row>
    <row r="2160" spans="2:13" ht="21" customHeight="1">
      <c r="B2160" s="21"/>
      <c r="C2160" s="88">
        <v>16902</v>
      </c>
      <c r="D2160" s="89" t="s">
        <v>1419</v>
      </c>
      <c r="E2160" s="22" t="s">
        <v>1420</v>
      </c>
      <c r="F2160" s="22" t="s">
        <v>2130</v>
      </c>
      <c r="G2160" s="23">
        <v>120</v>
      </c>
      <c r="H2160" s="23" t="s">
        <v>589</v>
      </c>
      <c r="I2160" s="22" t="s">
        <v>1423</v>
      </c>
      <c r="J2160" s="24">
        <v>7000</v>
      </c>
      <c r="K2160" s="188" t="str">
        <f>IFERROR(VLOOKUP(一覧[[#This Row],[品番]],'202211価格改定一覧'!B:J,9,FALSE),"-")</f>
        <v>-</v>
      </c>
      <c r="L2160" s="27" t="s">
        <v>1422</v>
      </c>
      <c r="M2160" s="25">
        <v>4994228006134</v>
      </c>
    </row>
    <row r="2161" spans="2:180" ht="21" customHeight="1">
      <c r="B2161" s="21"/>
      <c r="C2161" s="88">
        <v>100446</v>
      </c>
      <c r="D2161" s="89" t="s">
        <v>2175</v>
      </c>
      <c r="E2161" s="22" t="s">
        <v>1496</v>
      </c>
      <c r="F2161" s="22" t="s">
        <v>812</v>
      </c>
      <c r="G2161" s="23"/>
      <c r="H2161" s="23"/>
      <c r="I2161" s="22" t="s">
        <v>2131</v>
      </c>
      <c r="J2161" s="24">
        <v>18000</v>
      </c>
      <c r="K2161" s="188" t="str">
        <f>IFERROR(VLOOKUP(一覧[[#This Row],[品番]],'202211価格改定一覧'!B:J,9,FALSE),"-")</f>
        <v>-</v>
      </c>
      <c r="L2161" s="27" t="s">
        <v>115</v>
      </c>
      <c r="M2161" s="25" t="s">
        <v>1497</v>
      </c>
    </row>
    <row r="2162" spans="2:180" ht="21" customHeight="1">
      <c r="B2162" s="21"/>
      <c r="C2162" s="88">
        <v>100448</v>
      </c>
      <c r="D2162" s="89" t="s">
        <v>2175</v>
      </c>
      <c r="E2162" s="22" t="s">
        <v>2136</v>
      </c>
      <c r="F2162" s="22" t="s">
        <v>2137</v>
      </c>
      <c r="G2162" s="23"/>
      <c r="H2162" s="23"/>
      <c r="I2162" s="22" t="s">
        <v>645</v>
      </c>
      <c r="J2162" s="24">
        <v>25000</v>
      </c>
      <c r="K2162" s="188" t="str">
        <f>IFERROR(VLOOKUP(一覧[[#This Row],[品番]],'202211価格改定一覧'!B:J,9,FALSE),"-")</f>
        <v>-</v>
      </c>
      <c r="L2162" s="27" t="s">
        <v>115</v>
      </c>
      <c r="M2162" s="25" t="s">
        <v>1402</v>
      </c>
    </row>
    <row r="2163" spans="2:180" ht="21" customHeight="1">
      <c r="D2163" s="77"/>
      <c r="E2163" s="77"/>
      <c r="F2163" s="77"/>
      <c r="G2163" s="77"/>
      <c r="H2163" s="77"/>
      <c r="I2163" s="77"/>
      <c r="J2163" s="77"/>
      <c r="K2163" s="189"/>
      <c r="L2163" s="77"/>
      <c r="M2163" s="77"/>
      <c r="N2163" s="77"/>
      <c r="O2163" s="77"/>
      <c r="P2163" s="77"/>
      <c r="Q2163" s="77"/>
      <c r="R2163" s="77"/>
      <c r="S2163" s="77"/>
      <c r="T2163" s="77"/>
      <c r="U2163" s="77"/>
      <c r="V2163" s="77"/>
      <c r="W2163" s="77"/>
      <c r="X2163" s="77"/>
      <c r="Y2163" s="77"/>
      <c r="Z2163" s="77"/>
      <c r="AA2163" s="77"/>
      <c r="AB2163" s="77"/>
      <c r="AC2163" s="77"/>
      <c r="AD2163" s="77"/>
      <c r="AE2163" s="77"/>
      <c r="AF2163" s="77"/>
      <c r="AG2163" s="77"/>
      <c r="AH2163" s="77"/>
      <c r="AI2163" s="77"/>
      <c r="AJ2163" s="77"/>
      <c r="AK2163" s="77"/>
      <c r="AL2163" s="77"/>
      <c r="AM2163" s="77"/>
      <c r="AN2163" s="77"/>
      <c r="AO2163" s="77"/>
      <c r="AP2163" s="77"/>
      <c r="AQ2163" s="77"/>
      <c r="AR2163" s="77"/>
      <c r="AS2163" s="77"/>
      <c r="AT2163" s="77"/>
      <c r="AU2163" s="77"/>
      <c r="AV2163" s="77"/>
      <c r="AW2163" s="77"/>
      <c r="AX2163" s="77"/>
      <c r="AY2163" s="77"/>
      <c r="AZ2163" s="77"/>
      <c r="BA2163" s="77"/>
      <c r="BB2163" s="77"/>
      <c r="BC2163" s="77"/>
      <c r="BD2163" s="77"/>
      <c r="BE2163" s="77"/>
      <c r="BF2163" s="77"/>
      <c r="BG2163" s="77"/>
      <c r="BH2163" s="77"/>
      <c r="BI2163" s="77"/>
      <c r="BJ2163" s="77"/>
      <c r="BK2163" s="77"/>
      <c r="BL2163" s="77"/>
      <c r="BM2163" s="77"/>
      <c r="BN2163" s="77"/>
      <c r="BO2163" s="77"/>
      <c r="BP2163" s="77"/>
      <c r="BQ2163" s="77"/>
      <c r="BR2163" s="77"/>
      <c r="BS2163" s="77"/>
      <c r="BT2163" s="77"/>
      <c r="BU2163" s="77"/>
      <c r="BV2163" s="77"/>
      <c r="BW2163" s="77"/>
      <c r="BX2163" s="77"/>
      <c r="BY2163" s="77"/>
      <c r="BZ2163" s="77"/>
      <c r="CA2163" s="77"/>
      <c r="CB2163" s="77"/>
      <c r="CC2163" s="77"/>
      <c r="CD2163" s="77"/>
      <c r="CE2163" s="77"/>
      <c r="CF2163" s="77"/>
      <c r="CG2163" s="77"/>
      <c r="CH2163" s="77"/>
      <c r="CI2163" s="77"/>
      <c r="CJ2163" s="77"/>
      <c r="CK2163" s="77"/>
      <c r="CL2163" s="77"/>
      <c r="CM2163" s="77"/>
      <c r="CN2163" s="77"/>
      <c r="CO2163" s="77"/>
      <c r="CP2163" s="77"/>
      <c r="CQ2163" s="77"/>
      <c r="CR2163" s="77"/>
      <c r="CS2163" s="77"/>
      <c r="CT2163" s="77"/>
      <c r="CU2163" s="77"/>
      <c r="CV2163" s="77"/>
      <c r="CW2163" s="77"/>
      <c r="CX2163" s="77"/>
      <c r="CY2163" s="77"/>
      <c r="CZ2163" s="77"/>
      <c r="DA2163" s="77"/>
      <c r="DB2163" s="77"/>
      <c r="DC2163" s="77"/>
      <c r="DD2163" s="77"/>
      <c r="DE2163" s="77"/>
      <c r="DF2163" s="77"/>
      <c r="DG2163" s="77"/>
      <c r="DH2163" s="77"/>
      <c r="DI2163" s="77"/>
      <c r="DJ2163" s="77"/>
      <c r="DK2163" s="77"/>
      <c r="DL2163" s="77"/>
      <c r="DM2163" s="77"/>
      <c r="DN2163" s="77"/>
      <c r="DO2163" s="77"/>
      <c r="DP2163" s="77"/>
      <c r="DQ2163" s="77"/>
      <c r="DR2163" s="77"/>
      <c r="DS2163" s="77"/>
      <c r="DT2163" s="77"/>
      <c r="DU2163" s="77"/>
      <c r="DV2163" s="77"/>
      <c r="DW2163" s="77"/>
      <c r="DX2163" s="77"/>
      <c r="DY2163" s="77"/>
      <c r="DZ2163" s="77"/>
      <c r="EA2163" s="77"/>
      <c r="EB2163" s="77"/>
      <c r="EC2163" s="77"/>
      <c r="ED2163" s="77"/>
      <c r="EE2163" s="77"/>
      <c r="EF2163" s="77"/>
      <c r="EG2163" s="77"/>
      <c r="EH2163" s="77"/>
      <c r="EI2163" s="77"/>
      <c r="EJ2163" s="77"/>
      <c r="EK2163" s="77"/>
      <c r="EL2163" s="77"/>
      <c r="EM2163" s="77"/>
      <c r="EN2163" s="77"/>
      <c r="EO2163" s="77"/>
      <c r="EP2163" s="77"/>
      <c r="EQ2163" s="77"/>
      <c r="ER2163" s="77"/>
      <c r="ES2163" s="77"/>
      <c r="ET2163" s="77"/>
      <c r="EU2163" s="77"/>
      <c r="EV2163" s="77"/>
      <c r="EW2163" s="77"/>
      <c r="EX2163" s="77"/>
      <c r="EY2163" s="77"/>
      <c r="EZ2163" s="77"/>
      <c r="FA2163" s="77"/>
      <c r="FB2163" s="77"/>
      <c r="FC2163" s="77"/>
      <c r="FD2163" s="77"/>
      <c r="FE2163" s="77"/>
      <c r="FF2163" s="77"/>
      <c r="FG2163" s="77"/>
      <c r="FH2163" s="77"/>
      <c r="FI2163" s="77"/>
      <c r="FJ2163" s="77"/>
      <c r="FK2163" s="77"/>
      <c r="FL2163" s="77"/>
      <c r="FM2163" s="77"/>
      <c r="FN2163" s="77"/>
      <c r="FO2163" s="77"/>
      <c r="FP2163" s="77"/>
      <c r="FQ2163" s="77"/>
      <c r="FR2163" s="77"/>
      <c r="FS2163" s="77"/>
      <c r="FT2163" s="77"/>
      <c r="FU2163" s="77"/>
      <c r="FV2163" s="77"/>
      <c r="FW2163" s="77"/>
      <c r="FX2163" s="77"/>
    </row>
    <row r="2164" spans="2:180" ht="21" customHeight="1">
      <c r="D2164" s="77"/>
      <c r="E2164" s="77"/>
      <c r="F2164" s="77"/>
      <c r="G2164" s="77"/>
      <c r="H2164" s="77"/>
      <c r="I2164" s="77"/>
      <c r="J2164" s="77"/>
      <c r="K2164" s="189"/>
      <c r="L2164" s="77"/>
      <c r="M2164" s="77"/>
      <c r="N2164" s="77"/>
      <c r="O2164" s="77"/>
      <c r="P2164" s="77"/>
      <c r="Q2164" s="77"/>
      <c r="R2164" s="77"/>
      <c r="S2164" s="77"/>
      <c r="T2164" s="77"/>
      <c r="U2164" s="77"/>
      <c r="V2164" s="77"/>
      <c r="W2164" s="77"/>
      <c r="X2164" s="77"/>
      <c r="Y2164" s="77"/>
      <c r="Z2164" s="77"/>
      <c r="AA2164" s="77"/>
      <c r="AB2164" s="77"/>
      <c r="AC2164" s="77"/>
      <c r="AD2164" s="77"/>
      <c r="AE2164" s="77"/>
      <c r="AF2164" s="77"/>
      <c r="AG2164" s="77"/>
      <c r="AH2164" s="77"/>
      <c r="AI2164" s="77"/>
      <c r="AJ2164" s="77"/>
      <c r="AK2164" s="77"/>
      <c r="AL2164" s="77"/>
      <c r="AM2164" s="77"/>
      <c r="AN2164" s="77"/>
      <c r="AO2164" s="77"/>
      <c r="AP2164" s="77"/>
      <c r="AQ2164" s="77"/>
      <c r="AR2164" s="77"/>
      <c r="AS2164" s="77"/>
      <c r="AT2164" s="77"/>
      <c r="AU2164" s="77"/>
      <c r="AV2164" s="77"/>
      <c r="AW2164" s="77"/>
      <c r="AX2164" s="77"/>
      <c r="AY2164" s="77"/>
      <c r="AZ2164" s="77"/>
      <c r="BA2164" s="77"/>
      <c r="BB2164" s="77"/>
      <c r="BC2164" s="77"/>
      <c r="BD2164" s="77"/>
      <c r="BE2164" s="77"/>
      <c r="BF2164" s="77"/>
      <c r="BG2164" s="77"/>
      <c r="BH2164" s="77"/>
      <c r="BI2164" s="77"/>
      <c r="BJ2164" s="77"/>
      <c r="BK2164" s="77"/>
      <c r="BL2164" s="77"/>
      <c r="BM2164" s="77"/>
      <c r="BN2164" s="77"/>
      <c r="BO2164" s="77"/>
      <c r="BP2164" s="77"/>
      <c r="BQ2164" s="77"/>
      <c r="BR2164" s="77"/>
      <c r="BS2164" s="77"/>
      <c r="BT2164" s="77"/>
      <c r="BU2164" s="77"/>
      <c r="BV2164" s="77"/>
      <c r="BW2164" s="77"/>
      <c r="BX2164" s="77"/>
      <c r="BY2164" s="77"/>
      <c r="BZ2164" s="77"/>
      <c r="CA2164" s="77"/>
      <c r="CB2164" s="77"/>
      <c r="CC2164" s="77"/>
      <c r="CD2164" s="77"/>
      <c r="CE2164" s="77"/>
      <c r="CF2164" s="77"/>
      <c r="CG2164" s="77"/>
      <c r="CH2164" s="77"/>
      <c r="CI2164" s="77"/>
      <c r="CJ2164" s="77"/>
      <c r="CK2164" s="77"/>
      <c r="CL2164" s="77"/>
      <c r="CM2164" s="77"/>
      <c r="CN2164" s="77"/>
      <c r="CO2164" s="77"/>
      <c r="CP2164" s="77"/>
      <c r="CQ2164" s="77"/>
      <c r="CR2164" s="77"/>
      <c r="CS2164" s="77"/>
      <c r="CT2164" s="77"/>
      <c r="CU2164" s="77"/>
      <c r="CV2164" s="77"/>
      <c r="CW2164" s="77"/>
      <c r="CX2164" s="77"/>
      <c r="CY2164" s="77"/>
      <c r="CZ2164" s="77"/>
      <c r="DA2164" s="77"/>
      <c r="DB2164" s="77"/>
      <c r="DC2164" s="77"/>
      <c r="DD2164" s="77"/>
      <c r="DE2164" s="77"/>
      <c r="DF2164" s="77"/>
      <c r="DG2164" s="77"/>
      <c r="DH2164" s="77"/>
      <c r="DI2164" s="77"/>
      <c r="DJ2164" s="77"/>
      <c r="DK2164" s="77"/>
      <c r="DL2164" s="77"/>
      <c r="DM2164" s="77"/>
      <c r="DN2164" s="77"/>
      <c r="DO2164" s="77"/>
      <c r="DP2164" s="77"/>
      <c r="DQ2164" s="77"/>
      <c r="DR2164" s="77"/>
      <c r="DS2164" s="77"/>
      <c r="DT2164" s="77"/>
      <c r="DU2164" s="77"/>
      <c r="DV2164" s="77"/>
      <c r="DW2164" s="77"/>
      <c r="DX2164" s="77"/>
      <c r="DY2164" s="77"/>
      <c r="DZ2164" s="77"/>
      <c r="EA2164" s="77"/>
      <c r="EB2164" s="77"/>
      <c r="EC2164" s="77"/>
      <c r="ED2164" s="77"/>
      <c r="EE2164" s="77"/>
      <c r="EF2164" s="77"/>
      <c r="EG2164" s="77"/>
      <c r="EH2164" s="77"/>
      <c r="EI2164" s="77"/>
      <c r="EJ2164" s="77"/>
      <c r="EK2164" s="77"/>
      <c r="EL2164" s="77"/>
      <c r="EM2164" s="77"/>
      <c r="EN2164" s="77"/>
      <c r="EO2164" s="77"/>
      <c r="EP2164" s="77"/>
      <c r="EQ2164" s="77"/>
      <c r="ER2164" s="77"/>
      <c r="ES2164" s="77"/>
      <c r="ET2164" s="77"/>
      <c r="EU2164" s="77"/>
      <c r="EV2164" s="77"/>
      <c r="EW2164" s="77"/>
      <c r="EX2164" s="77"/>
      <c r="EY2164" s="77"/>
      <c r="EZ2164" s="77"/>
      <c r="FA2164" s="77"/>
      <c r="FB2164" s="77"/>
      <c r="FC2164" s="77"/>
      <c r="FD2164" s="77"/>
      <c r="FE2164" s="77"/>
      <c r="FF2164" s="77"/>
      <c r="FG2164" s="77"/>
      <c r="FH2164" s="77"/>
      <c r="FI2164" s="77"/>
      <c r="FJ2164" s="77"/>
      <c r="FK2164" s="77"/>
      <c r="FL2164" s="77"/>
      <c r="FM2164" s="77"/>
      <c r="FN2164" s="77"/>
      <c r="FO2164" s="77"/>
      <c r="FP2164" s="77"/>
      <c r="FQ2164" s="77"/>
      <c r="FR2164" s="77"/>
      <c r="FS2164" s="77"/>
      <c r="FT2164" s="77"/>
      <c r="FU2164" s="77"/>
      <c r="FV2164" s="77"/>
      <c r="FW2164" s="77"/>
      <c r="FX2164" s="77"/>
    </row>
    <row r="2165" spans="2:180" ht="21" customHeight="1">
      <c r="D2165" s="77"/>
      <c r="E2165" s="77"/>
      <c r="F2165" s="77"/>
      <c r="G2165" s="77"/>
      <c r="H2165" s="77"/>
      <c r="I2165" s="77"/>
      <c r="J2165" s="77"/>
      <c r="K2165" s="189"/>
      <c r="L2165" s="77"/>
      <c r="M2165" s="77"/>
      <c r="N2165" s="77"/>
      <c r="O2165" s="77"/>
      <c r="P2165" s="77"/>
      <c r="Q2165" s="77"/>
      <c r="R2165" s="77"/>
      <c r="S2165" s="77"/>
      <c r="T2165" s="77"/>
      <c r="U2165" s="77"/>
      <c r="V2165" s="77"/>
      <c r="W2165" s="77"/>
      <c r="X2165" s="77"/>
      <c r="Y2165" s="77"/>
      <c r="Z2165" s="77"/>
      <c r="AA2165" s="77"/>
      <c r="AB2165" s="77"/>
      <c r="AC2165" s="77"/>
      <c r="AD2165" s="77"/>
      <c r="AE2165" s="77"/>
      <c r="AF2165" s="77"/>
      <c r="AG2165" s="77"/>
      <c r="AH2165" s="77"/>
      <c r="AI2165" s="77"/>
      <c r="AJ2165" s="77"/>
      <c r="AK2165" s="77"/>
      <c r="AL2165" s="77"/>
      <c r="AM2165" s="77"/>
      <c r="AN2165" s="77"/>
      <c r="AO2165" s="77"/>
      <c r="AP2165" s="77"/>
      <c r="AQ2165" s="77"/>
      <c r="AR2165" s="77"/>
      <c r="AS2165" s="77"/>
      <c r="AT2165" s="77"/>
      <c r="AU2165" s="77"/>
      <c r="AV2165" s="77"/>
      <c r="AW2165" s="77"/>
      <c r="AX2165" s="77"/>
      <c r="AY2165" s="77"/>
      <c r="AZ2165" s="77"/>
      <c r="BA2165" s="77"/>
      <c r="BB2165" s="77"/>
      <c r="BC2165" s="77"/>
      <c r="BD2165" s="77"/>
      <c r="BE2165" s="77"/>
      <c r="BF2165" s="77"/>
      <c r="BG2165" s="77"/>
      <c r="BH2165" s="77"/>
      <c r="BI2165" s="77"/>
      <c r="BJ2165" s="77"/>
      <c r="BK2165" s="77"/>
      <c r="BL2165" s="77"/>
      <c r="BM2165" s="77"/>
      <c r="BN2165" s="77"/>
      <c r="BO2165" s="77"/>
      <c r="BP2165" s="77"/>
      <c r="BQ2165" s="77"/>
      <c r="BR2165" s="77"/>
      <c r="BS2165" s="77"/>
      <c r="BT2165" s="77"/>
      <c r="BU2165" s="77"/>
      <c r="BV2165" s="77"/>
      <c r="BW2165" s="77"/>
      <c r="BX2165" s="77"/>
      <c r="BY2165" s="77"/>
      <c r="BZ2165" s="77"/>
      <c r="CA2165" s="77"/>
      <c r="CB2165" s="77"/>
      <c r="CC2165" s="77"/>
      <c r="CD2165" s="77"/>
      <c r="CE2165" s="77"/>
      <c r="CF2165" s="77"/>
      <c r="CG2165" s="77"/>
      <c r="CH2165" s="77"/>
      <c r="CI2165" s="77"/>
      <c r="CJ2165" s="77"/>
      <c r="CK2165" s="77"/>
      <c r="CL2165" s="77"/>
      <c r="CM2165" s="77"/>
      <c r="CN2165" s="77"/>
      <c r="CO2165" s="77"/>
      <c r="CP2165" s="77"/>
      <c r="CQ2165" s="77"/>
      <c r="CR2165" s="77"/>
      <c r="CS2165" s="77"/>
      <c r="CT2165" s="77"/>
      <c r="CU2165" s="77"/>
      <c r="CV2165" s="77"/>
      <c r="CW2165" s="77"/>
      <c r="CX2165" s="77"/>
      <c r="CY2165" s="77"/>
      <c r="CZ2165" s="77"/>
      <c r="DA2165" s="77"/>
      <c r="DB2165" s="77"/>
      <c r="DC2165" s="77"/>
      <c r="DD2165" s="77"/>
      <c r="DE2165" s="77"/>
      <c r="DF2165" s="77"/>
      <c r="DG2165" s="77"/>
      <c r="DH2165" s="77"/>
      <c r="DI2165" s="77"/>
      <c r="DJ2165" s="77"/>
      <c r="DK2165" s="77"/>
      <c r="DL2165" s="77"/>
      <c r="DM2165" s="77"/>
      <c r="DN2165" s="77"/>
      <c r="DO2165" s="77"/>
      <c r="DP2165" s="77"/>
      <c r="DQ2165" s="77"/>
      <c r="DR2165" s="77"/>
      <c r="DS2165" s="77"/>
      <c r="DT2165" s="77"/>
      <c r="DU2165" s="77"/>
      <c r="DV2165" s="77"/>
      <c r="DW2165" s="77"/>
      <c r="DX2165" s="77"/>
      <c r="DY2165" s="77"/>
      <c r="DZ2165" s="77"/>
      <c r="EA2165" s="77"/>
      <c r="EB2165" s="77"/>
      <c r="EC2165" s="77"/>
      <c r="ED2165" s="77"/>
      <c r="EE2165" s="77"/>
      <c r="EF2165" s="77"/>
      <c r="EG2165" s="77"/>
      <c r="EH2165" s="77"/>
      <c r="EI2165" s="77"/>
      <c r="EJ2165" s="77"/>
      <c r="EK2165" s="77"/>
      <c r="EL2165" s="77"/>
      <c r="EM2165" s="77"/>
      <c r="EN2165" s="77"/>
      <c r="EO2165" s="77"/>
      <c r="EP2165" s="77"/>
      <c r="EQ2165" s="77"/>
      <c r="ER2165" s="77"/>
      <c r="ES2165" s="77"/>
      <c r="ET2165" s="77"/>
      <c r="EU2165" s="77"/>
      <c r="EV2165" s="77"/>
      <c r="EW2165" s="77"/>
      <c r="EX2165" s="77"/>
      <c r="EY2165" s="77"/>
      <c r="EZ2165" s="77"/>
      <c r="FA2165" s="77"/>
      <c r="FB2165" s="77"/>
      <c r="FC2165" s="77"/>
      <c r="FD2165" s="77"/>
      <c r="FE2165" s="77"/>
      <c r="FF2165" s="77"/>
      <c r="FG2165" s="77"/>
      <c r="FH2165" s="77"/>
      <c r="FI2165" s="77"/>
      <c r="FJ2165" s="77"/>
      <c r="FK2165" s="77"/>
      <c r="FL2165" s="77"/>
      <c r="FM2165" s="77"/>
      <c r="FN2165" s="77"/>
      <c r="FO2165" s="77"/>
      <c r="FP2165" s="77"/>
      <c r="FQ2165" s="77"/>
      <c r="FR2165" s="77"/>
      <c r="FS2165" s="77"/>
      <c r="FT2165" s="77"/>
      <c r="FU2165" s="77"/>
      <c r="FV2165" s="77"/>
      <c r="FW2165" s="77"/>
      <c r="FX2165" s="77"/>
    </row>
    <row r="2166" spans="2:180" ht="21" customHeight="1">
      <c r="D2166" s="77"/>
      <c r="E2166" s="77"/>
      <c r="F2166" s="77"/>
      <c r="G2166" s="77"/>
      <c r="H2166" s="77"/>
      <c r="I2166" s="77"/>
      <c r="J2166" s="77"/>
      <c r="K2166" s="189"/>
      <c r="L2166" s="77"/>
      <c r="M2166" s="77"/>
      <c r="N2166" s="77"/>
      <c r="O2166" s="77"/>
      <c r="P2166" s="77"/>
      <c r="Q2166" s="77"/>
      <c r="R2166" s="77"/>
      <c r="S2166" s="77"/>
      <c r="T2166" s="77"/>
      <c r="U2166" s="77"/>
      <c r="V2166" s="77"/>
      <c r="W2166" s="77"/>
      <c r="X2166" s="77"/>
      <c r="Y2166" s="77"/>
      <c r="Z2166" s="77"/>
      <c r="AA2166" s="77"/>
      <c r="AB2166" s="77"/>
      <c r="AC2166" s="77"/>
      <c r="AD2166" s="77"/>
      <c r="AE2166" s="77"/>
      <c r="AF2166" s="77"/>
      <c r="AG2166" s="77"/>
      <c r="AH2166" s="77"/>
      <c r="AI2166" s="77"/>
      <c r="AJ2166" s="77"/>
      <c r="AK2166" s="77"/>
      <c r="AL2166" s="77"/>
      <c r="AM2166" s="77"/>
      <c r="AN2166" s="77"/>
      <c r="AO2166" s="77"/>
      <c r="AP2166" s="77"/>
      <c r="AQ2166" s="77"/>
      <c r="AR2166" s="77"/>
      <c r="AS2166" s="77"/>
      <c r="AT2166" s="77"/>
      <c r="AU2166" s="77"/>
      <c r="AV2166" s="77"/>
      <c r="AW2166" s="77"/>
      <c r="AX2166" s="77"/>
      <c r="AY2166" s="77"/>
      <c r="AZ2166" s="77"/>
      <c r="BA2166" s="77"/>
      <c r="BB2166" s="77"/>
      <c r="BC2166" s="77"/>
      <c r="BD2166" s="77"/>
      <c r="BE2166" s="77"/>
      <c r="BF2166" s="77"/>
      <c r="BG2166" s="77"/>
      <c r="BH2166" s="77"/>
      <c r="BI2166" s="77"/>
      <c r="BJ2166" s="77"/>
      <c r="BK2166" s="77"/>
      <c r="BL2166" s="77"/>
      <c r="BM2166" s="77"/>
      <c r="BN2166" s="77"/>
      <c r="BO2166" s="77"/>
      <c r="BP2166" s="77"/>
      <c r="BQ2166" s="77"/>
      <c r="BR2166" s="77"/>
      <c r="BS2166" s="77"/>
      <c r="BT2166" s="77"/>
      <c r="BU2166" s="77"/>
      <c r="BV2166" s="77"/>
      <c r="BW2166" s="77"/>
      <c r="BX2166" s="77"/>
      <c r="BY2166" s="77"/>
      <c r="BZ2166" s="77"/>
      <c r="CA2166" s="77"/>
      <c r="CB2166" s="77"/>
      <c r="CC2166" s="77"/>
      <c r="CD2166" s="77"/>
      <c r="CE2166" s="77"/>
      <c r="CF2166" s="77"/>
      <c r="CG2166" s="77"/>
      <c r="CH2166" s="77"/>
      <c r="CI2166" s="77"/>
      <c r="CJ2166" s="77"/>
      <c r="CK2166" s="77"/>
      <c r="CL2166" s="77"/>
      <c r="CM2166" s="77"/>
      <c r="CN2166" s="77"/>
      <c r="CO2166" s="77"/>
      <c r="CP2166" s="77"/>
      <c r="CQ2166" s="77"/>
      <c r="CR2166" s="77"/>
      <c r="CS2166" s="77"/>
      <c r="CT2166" s="77"/>
      <c r="CU2166" s="77"/>
      <c r="CV2166" s="77"/>
      <c r="CW2166" s="77"/>
      <c r="CX2166" s="77"/>
      <c r="CY2166" s="77"/>
      <c r="CZ2166" s="77"/>
      <c r="DA2166" s="77"/>
      <c r="DB2166" s="77"/>
      <c r="DC2166" s="77"/>
      <c r="DD2166" s="77"/>
      <c r="DE2166" s="77"/>
      <c r="DF2166" s="77"/>
      <c r="DG2166" s="77"/>
      <c r="DH2166" s="77"/>
      <c r="DI2166" s="77"/>
      <c r="DJ2166" s="77"/>
      <c r="DK2166" s="77"/>
      <c r="DL2166" s="77"/>
      <c r="DM2166" s="77"/>
      <c r="DN2166" s="77"/>
      <c r="DO2166" s="77"/>
      <c r="DP2166" s="77"/>
      <c r="DQ2166" s="77"/>
      <c r="DR2166" s="77"/>
      <c r="DS2166" s="77"/>
      <c r="DT2166" s="77"/>
      <c r="DU2166" s="77"/>
      <c r="DV2166" s="77"/>
      <c r="DW2166" s="77"/>
      <c r="DX2166" s="77"/>
      <c r="DY2166" s="77"/>
      <c r="DZ2166" s="77"/>
      <c r="EA2166" s="77"/>
      <c r="EB2166" s="77"/>
      <c r="EC2166" s="77"/>
      <c r="ED2166" s="77"/>
      <c r="EE2166" s="77"/>
      <c r="EF2166" s="77"/>
      <c r="EG2166" s="77"/>
      <c r="EH2166" s="77"/>
      <c r="EI2166" s="77"/>
      <c r="EJ2166" s="77"/>
      <c r="EK2166" s="77"/>
      <c r="EL2166" s="77"/>
      <c r="EM2166" s="77"/>
      <c r="EN2166" s="77"/>
      <c r="EO2166" s="77"/>
      <c r="EP2166" s="77"/>
      <c r="EQ2166" s="77"/>
      <c r="ER2166" s="77"/>
      <c r="ES2166" s="77"/>
      <c r="ET2166" s="77"/>
      <c r="EU2166" s="77"/>
      <c r="EV2166" s="77"/>
      <c r="EW2166" s="77"/>
      <c r="EX2166" s="77"/>
      <c r="EY2166" s="77"/>
      <c r="EZ2166" s="77"/>
      <c r="FA2166" s="77"/>
      <c r="FB2166" s="77"/>
      <c r="FC2166" s="77"/>
      <c r="FD2166" s="77"/>
      <c r="FE2166" s="77"/>
      <c r="FF2166" s="77"/>
      <c r="FG2166" s="77"/>
      <c r="FH2166" s="77"/>
      <c r="FI2166" s="77"/>
      <c r="FJ2166" s="77"/>
      <c r="FK2166" s="77"/>
      <c r="FL2166" s="77"/>
      <c r="FM2166" s="77"/>
      <c r="FN2166" s="77"/>
      <c r="FO2166" s="77"/>
      <c r="FP2166" s="77"/>
      <c r="FQ2166" s="77"/>
      <c r="FR2166" s="77"/>
      <c r="FS2166" s="77"/>
      <c r="FT2166" s="77"/>
      <c r="FU2166" s="77"/>
      <c r="FV2166" s="77"/>
      <c r="FW2166" s="77"/>
      <c r="FX2166" s="77"/>
    </row>
    <row r="2167" spans="2:180" ht="21" customHeight="1">
      <c r="D2167" s="77"/>
      <c r="E2167" s="77"/>
      <c r="F2167" s="77"/>
      <c r="G2167" s="77"/>
      <c r="H2167" s="77"/>
      <c r="I2167" s="77"/>
      <c r="J2167" s="77"/>
      <c r="K2167" s="189"/>
      <c r="L2167" s="77"/>
      <c r="M2167" s="77"/>
      <c r="N2167" s="77"/>
      <c r="O2167" s="77"/>
      <c r="P2167" s="77"/>
      <c r="Q2167" s="77"/>
      <c r="R2167" s="77"/>
      <c r="S2167" s="77"/>
      <c r="T2167" s="77"/>
      <c r="U2167" s="77"/>
      <c r="V2167" s="77"/>
      <c r="W2167" s="77"/>
      <c r="X2167" s="77"/>
      <c r="Y2167" s="77"/>
      <c r="Z2167" s="77"/>
      <c r="AA2167" s="77"/>
      <c r="AB2167" s="77"/>
      <c r="AC2167" s="77"/>
      <c r="AD2167" s="77"/>
      <c r="AE2167" s="77"/>
      <c r="AF2167" s="77"/>
      <c r="AG2167" s="77"/>
      <c r="AH2167" s="77"/>
      <c r="AI2167" s="77"/>
      <c r="AJ2167" s="77"/>
      <c r="AK2167" s="77"/>
      <c r="AL2167" s="77"/>
      <c r="AM2167" s="77"/>
      <c r="AN2167" s="77"/>
      <c r="AO2167" s="77"/>
      <c r="AP2167" s="77"/>
      <c r="AQ2167" s="77"/>
      <c r="AR2167" s="77"/>
      <c r="AS2167" s="77"/>
      <c r="AT2167" s="77"/>
      <c r="AU2167" s="77"/>
      <c r="AV2167" s="77"/>
      <c r="AW2167" s="77"/>
      <c r="AX2167" s="77"/>
      <c r="AY2167" s="77"/>
      <c r="AZ2167" s="77"/>
      <c r="BA2167" s="77"/>
      <c r="BB2167" s="77"/>
      <c r="BC2167" s="77"/>
      <c r="BD2167" s="77"/>
      <c r="BE2167" s="77"/>
      <c r="BF2167" s="77"/>
      <c r="BG2167" s="77"/>
      <c r="BH2167" s="77"/>
      <c r="BI2167" s="77"/>
      <c r="BJ2167" s="77"/>
      <c r="BK2167" s="77"/>
      <c r="BL2167" s="77"/>
      <c r="BM2167" s="77"/>
      <c r="BN2167" s="77"/>
      <c r="BO2167" s="77"/>
      <c r="BP2167" s="77"/>
      <c r="BQ2167" s="77"/>
      <c r="BR2167" s="77"/>
      <c r="BS2167" s="77"/>
      <c r="BT2167" s="77"/>
      <c r="BU2167" s="77"/>
      <c r="BV2167" s="77"/>
      <c r="BW2167" s="77"/>
      <c r="BX2167" s="77"/>
      <c r="BY2167" s="77"/>
      <c r="BZ2167" s="77"/>
      <c r="CA2167" s="77"/>
      <c r="CB2167" s="77"/>
      <c r="CC2167" s="77"/>
      <c r="CD2167" s="77"/>
      <c r="CE2167" s="77"/>
      <c r="CF2167" s="77"/>
      <c r="CG2167" s="77"/>
      <c r="CH2167" s="77"/>
      <c r="CI2167" s="77"/>
      <c r="CJ2167" s="77"/>
      <c r="CK2167" s="77"/>
      <c r="CL2167" s="77"/>
      <c r="CM2167" s="77"/>
      <c r="CN2167" s="77"/>
      <c r="CO2167" s="77"/>
      <c r="CP2167" s="77"/>
      <c r="CQ2167" s="77"/>
      <c r="CR2167" s="77"/>
      <c r="CS2167" s="77"/>
      <c r="CT2167" s="77"/>
      <c r="CU2167" s="77"/>
      <c r="CV2167" s="77"/>
      <c r="CW2167" s="77"/>
      <c r="CX2167" s="77"/>
      <c r="CY2167" s="77"/>
      <c r="CZ2167" s="77"/>
      <c r="DA2167" s="77"/>
      <c r="DB2167" s="77"/>
      <c r="DC2167" s="77"/>
      <c r="DD2167" s="77"/>
      <c r="DE2167" s="77"/>
      <c r="DF2167" s="77"/>
      <c r="DG2167" s="77"/>
      <c r="DH2167" s="77"/>
      <c r="DI2167" s="77"/>
      <c r="DJ2167" s="77"/>
      <c r="DK2167" s="77"/>
      <c r="DL2167" s="77"/>
      <c r="DM2167" s="77"/>
      <c r="DN2167" s="77"/>
      <c r="DO2167" s="77"/>
      <c r="DP2167" s="77"/>
      <c r="DQ2167" s="77"/>
      <c r="DR2167" s="77"/>
      <c r="DS2167" s="77"/>
      <c r="DT2167" s="77"/>
      <c r="DU2167" s="77"/>
      <c r="DV2167" s="77"/>
      <c r="DW2167" s="77"/>
      <c r="DX2167" s="77"/>
      <c r="DY2167" s="77"/>
      <c r="DZ2167" s="77"/>
      <c r="EA2167" s="77"/>
      <c r="EB2167" s="77"/>
      <c r="EC2167" s="77"/>
      <c r="ED2167" s="77"/>
      <c r="EE2167" s="77"/>
      <c r="EF2167" s="77"/>
      <c r="EG2167" s="77"/>
      <c r="EH2167" s="77"/>
      <c r="EI2167" s="77"/>
      <c r="EJ2167" s="77"/>
      <c r="EK2167" s="77"/>
      <c r="EL2167" s="77"/>
      <c r="EM2167" s="77"/>
      <c r="EN2167" s="77"/>
      <c r="EO2167" s="77"/>
      <c r="EP2167" s="77"/>
      <c r="EQ2167" s="77"/>
      <c r="ER2167" s="77"/>
      <c r="ES2167" s="77"/>
      <c r="ET2167" s="77"/>
      <c r="EU2167" s="77"/>
      <c r="EV2167" s="77"/>
      <c r="EW2167" s="77"/>
      <c r="EX2167" s="77"/>
      <c r="EY2167" s="77"/>
      <c r="EZ2167" s="77"/>
      <c r="FA2167" s="77"/>
      <c r="FB2167" s="77"/>
      <c r="FC2167" s="77"/>
      <c r="FD2167" s="77"/>
      <c r="FE2167" s="77"/>
      <c r="FF2167" s="77"/>
      <c r="FG2167" s="77"/>
      <c r="FH2167" s="77"/>
      <c r="FI2167" s="77"/>
      <c r="FJ2167" s="77"/>
      <c r="FK2167" s="77"/>
      <c r="FL2167" s="77"/>
      <c r="FM2167" s="77"/>
      <c r="FN2167" s="77"/>
      <c r="FO2167" s="77"/>
      <c r="FP2167" s="77"/>
      <c r="FQ2167" s="77"/>
      <c r="FR2167" s="77"/>
      <c r="FS2167" s="77"/>
      <c r="FT2167" s="77"/>
      <c r="FU2167" s="77"/>
      <c r="FV2167" s="77"/>
      <c r="FW2167" s="77"/>
      <c r="FX2167" s="77"/>
    </row>
    <row r="2168" spans="2:180" ht="21" customHeight="1">
      <c r="D2168" s="77"/>
      <c r="E2168" s="77"/>
      <c r="F2168" s="77"/>
      <c r="G2168" s="77"/>
      <c r="H2168" s="77"/>
      <c r="I2168" s="77"/>
      <c r="J2168" s="77"/>
      <c r="K2168" s="189"/>
      <c r="L2168" s="77"/>
      <c r="M2168" s="77"/>
      <c r="N2168" s="77"/>
      <c r="O2168" s="77"/>
      <c r="P2168" s="77"/>
      <c r="Q2168" s="77"/>
      <c r="R2168" s="77"/>
      <c r="S2168" s="77"/>
      <c r="T2168" s="77"/>
      <c r="U2168" s="77"/>
      <c r="V2168" s="77"/>
      <c r="W2168" s="77"/>
      <c r="X2168" s="77"/>
      <c r="Y2168" s="77"/>
      <c r="Z2168" s="77"/>
      <c r="AA2168" s="77"/>
      <c r="AB2168" s="77"/>
      <c r="AC2168" s="77"/>
      <c r="AD2168" s="77"/>
      <c r="AE2168" s="77"/>
      <c r="AF2168" s="77"/>
      <c r="AG2168" s="77"/>
      <c r="AH2168" s="77"/>
      <c r="AI2168" s="77"/>
      <c r="AJ2168" s="77"/>
      <c r="AK2168" s="77"/>
      <c r="AL2168" s="77"/>
      <c r="AM2168" s="77"/>
      <c r="AN2168" s="77"/>
      <c r="AO2168" s="77"/>
      <c r="AP2168" s="77"/>
      <c r="AQ2168" s="77"/>
      <c r="AR2168" s="77"/>
      <c r="AS2168" s="77"/>
      <c r="AT2168" s="77"/>
      <c r="AU2168" s="77"/>
      <c r="AV2168" s="77"/>
      <c r="AW2168" s="77"/>
      <c r="AX2168" s="77"/>
      <c r="AY2168" s="77"/>
      <c r="AZ2168" s="77"/>
      <c r="BA2168" s="77"/>
      <c r="BB2168" s="77"/>
      <c r="BC2168" s="77"/>
      <c r="BD2168" s="77"/>
      <c r="BE2168" s="77"/>
      <c r="BF2168" s="77"/>
      <c r="BG2168" s="77"/>
      <c r="BH2168" s="77"/>
      <c r="BI2168" s="77"/>
      <c r="BJ2168" s="77"/>
      <c r="BK2168" s="77"/>
      <c r="BL2168" s="77"/>
      <c r="BM2168" s="77"/>
      <c r="BN2168" s="77"/>
      <c r="BO2168" s="77"/>
      <c r="BP2168" s="77"/>
      <c r="BQ2168" s="77"/>
      <c r="BR2168" s="77"/>
      <c r="BS2168" s="77"/>
      <c r="BT2168" s="77"/>
      <c r="BU2168" s="77"/>
      <c r="BV2168" s="77"/>
      <c r="BW2168" s="77"/>
      <c r="BX2168" s="77"/>
      <c r="BY2168" s="77"/>
      <c r="BZ2168" s="77"/>
      <c r="CA2168" s="77"/>
      <c r="CB2168" s="77"/>
      <c r="CC2168" s="77"/>
      <c r="CD2168" s="77"/>
      <c r="CE2168" s="77"/>
      <c r="CF2168" s="77"/>
      <c r="CG2168" s="77"/>
      <c r="CH2168" s="77"/>
      <c r="CI2168" s="77"/>
      <c r="CJ2168" s="77"/>
      <c r="CK2168" s="77"/>
      <c r="CL2168" s="77"/>
      <c r="CM2168" s="77"/>
      <c r="CN2168" s="77"/>
      <c r="CO2168" s="77"/>
      <c r="CP2168" s="77"/>
      <c r="CQ2168" s="77"/>
      <c r="CR2168" s="77"/>
      <c r="CS2168" s="77"/>
      <c r="CT2168" s="77"/>
      <c r="CU2168" s="77"/>
      <c r="CV2168" s="77"/>
      <c r="CW2168" s="77"/>
      <c r="CX2168" s="77"/>
      <c r="CY2168" s="77"/>
      <c r="CZ2168" s="77"/>
      <c r="DA2168" s="77"/>
      <c r="DB2168" s="77"/>
      <c r="DC2168" s="77"/>
      <c r="DD2168" s="77"/>
      <c r="DE2168" s="77"/>
      <c r="DF2168" s="77"/>
      <c r="DG2168" s="77"/>
      <c r="DH2168" s="77"/>
      <c r="DI2168" s="77"/>
      <c r="DJ2168" s="77"/>
      <c r="DK2168" s="77"/>
      <c r="DL2168" s="77"/>
      <c r="DM2168" s="77"/>
      <c r="DN2168" s="77"/>
      <c r="DO2168" s="77"/>
      <c r="DP2168" s="77"/>
      <c r="DQ2168" s="77"/>
      <c r="DR2168" s="77"/>
      <c r="DS2168" s="77"/>
      <c r="DT2168" s="77"/>
      <c r="DU2168" s="77"/>
      <c r="DV2168" s="77"/>
      <c r="DW2168" s="77"/>
      <c r="DX2168" s="77"/>
      <c r="DY2168" s="77"/>
      <c r="DZ2168" s="77"/>
      <c r="EA2168" s="77"/>
      <c r="EB2168" s="77"/>
      <c r="EC2168" s="77"/>
      <c r="ED2168" s="77"/>
      <c r="EE2168" s="77"/>
      <c r="EF2168" s="77"/>
      <c r="EG2168" s="77"/>
      <c r="EH2168" s="77"/>
      <c r="EI2168" s="77"/>
      <c r="EJ2168" s="77"/>
      <c r="EK2168" s="77"/>
      <c r="EL2168" s="77"/>
      <c r="EM2168" s="77"/>
      <c r="EN2168" s="77"/>
      <c r="EO2168" s="77"/>
      <c r="EP2168" s="77"/>
      <c r="EQ2168" s="77"/>
      <c r="ER2168" s="77"/>
      <c r="ES2168" s="77"/>
      <c r="ET2168" s="77"/>
      <c r="EU2168" s="77"/>
      <c r="EV2168" s="77"/>
      <c r="EW2168" s="77"/>
      <c r="EX2168" s="77"/>
      <c r="EY2168" s="77"/>
      <c r="EZ2168" s="77"/>
      <c r="FA2168" s="77"/>
      <c r="FB2168" s="77"/>
      <c r="FC2168" s="77"/>
      <c r="FD2168" s="77"/>
      <c r="FE2168" s="77"/>
      <c r="FF2168" s="77"/>
      <c r="FG2168" s="77"/>
      <c r="FH2168" s="77"/>
      <c r="FI2168" s="77"/>
      <c r="FJ2168" s="77"/>
      <c r="FK2168" s="77"/>
      <c r="FL2168" s="77"/>
      <c r="FM2168" s="77"/>
      <c r="FN2168" s="77"/>
      <c r="FO2168" s="77"/>
      <c r="FP2168" s="77"/>
      <c r="FQ2168" s="77"/>
      <c r="FR2168" s="77"/>
      <c r="FS2168" s="77"/>
      <c r="FT2168" s="77"/>
      <c r="FU2168" s="77"/>
      <c r="FV2168" s="77"/>
      <c r="FW2168" s="77"/>
      <c r="FX2168" s="77"/>
    </row>
    <row r="2169" spans="2:180" ht="21" customHeight="1">
      <c r="D2169" s="77"/>
      <c r="E2169" s="77"/>
      <c r="F2169" s="77"/>
      <c r="G2169" s="77"/>
      <c r="H2169" s="77"/>
      <c r="I2169" s="77"/>
      <c r="J2169" s="77"/>
      <c r="K2169" s="189"/>
      <c r="L2169" s="77"/>
      <c r="M2169" s="77"/>
      <c r="N2169" s="77"/>
      <c r="O2169" s="77"/>
      <c r="P2169" s="77"/>
      <c r="Q2169" s="77"/>
      <c r="R2169" s="77"/>
      <c r="S2169" s="77"/>
      <c r="T2169" s="77"/>
      <c r="U2169" s="77"/>
      <c r="V2169" s="77"/>
      <c r="W2169" s="77"/>
      <c r="X2169" s="77"/>
      <c r="Y2169" s="77"/>
      <c r="Z2169" s="77"/>
      <c r="AA2169" s="77"/>
      <c r="AB2169" s="77"/>
      <c r="AC2169" s="77"/>
      <c r="AD2169" s="77"/>
      <c r="AE2169" s="77"/>
      <c r="AF2169" s="77"/>
      <c r="AG2169" s="77"/>
      <c r="AH2169" s="77"/>
      <c r="AI2169" s="77"/>
      <c r="AJ2169" s="77"/>
      <c r="AK2169" s="77"/>
      <c r="AL2169" s="77"/>
      <c r="AM2169" s="77"/>
      <c r="AN2169" s="77"/>
      <c r="AO2169" s="77"/>
      <c r="AP2169" s="77"/>
      <c r="AQ2169" s="77"/>
      <c r="AR2169" s="77"/>
      <c r="AS2169" s="77"/>
      <c r="AT2169" s="77"/>
      <c r="AU2169" s="77"/>
      <c r="AV2169" s="77"/>
      <c r="AW2169" s="77"/>
      <c r="AX2169" s="77"/>
      <c r="AY2169" s="77"/>
      <c r="AZ2169" s="77"/>
      <c r="BA2169" s="77"/>
      <c r="BB2169" s="77"/>
      <c r="BC2169" s="77"/>
      <c r="BD2169" s="77"/>
      <c r="BE2169" s="77"/>
      <c r="BF2169" s="77"/>
      <c r="BG2169" s="77"/>
      <c r="BH2169" s="77"/>
      <c r="BI2169" s="77"/>
      <c r="BJ2169" s="77"/>
      <c r="BK2169" s="77"/>
      <c r="BL2169" s="77"/>
      <c r="BM2169" s="77"/>
      <c r="BN2169" s="77"/>
      <c r="BO2169" s="77"/>
      <c r="BP2169" s="77"/>
      <c r="BQ2169" s="77"/>
      <c r="BR2169" s="77"/>
      <c r="BS2169" s="77"/>
      <c r="BT2169" s="77"/>
      <c r="BU2169" s="77"/>
      <c r="BV2169" s="77"/>
      <c r="BW2169" s="77"/>
      <c r="BX2169" s="77"/>
      <c r="BY2169" s="77"/>
      <c r="BZ2169" s="77"/>
      <c r="CA2169" s="77"/>
      <c r="CB2169" s="77"/>
      <c r="CC2169" s="77"/>
      <c r="CD2169" s="77"/>
      <c r="CE2169" s="77"/>
      <c r="CF2169" s="77"/>
      <c r="CG2169" s="77"/>
      <c r="CH2169" s="77"/>
      <c r="CI2169" s="77"/>
      <c r="CJ2169" s="77"/>
      <c r="CK2169" s="77"/>
      <c r="CL2169" s="77"/>
      <c r="CM2169" s="77"/>
      <c r="CN2169" s="77"/>
      <c r="CO2169" s="77"/>
      <c r="CP2169" s="77"/>
      <c r="CQ2169" s="77"/>
      <c r="CR2169" s="77"/>
      <c r="CS2169" s="77"/>
      <c r="CT2169" s="77"/>
      <c r="CU2169" s="77"/>
      <c r="CV2169" s="77"/>
      <c r="CW2169" s="77"/>
      <c r="CX2169" s="77"/>
      <c r="CY2169" s="77"/>
      <c r="CZ2169" s="77"/>
      <c r="DA2169" s="77"/>
      <c r="DB2169" s="77"/>
      <c r="DC2169" s="77"/>
      <c r="DD2169" s="77"/>
      <c r="DE2169" s="77"/>
      <c r="DF2169" s="77"/>
      <c r="DG2169" s="77"/>
      <c r="DH2169" s="77"/>
      <c r="DI2169" s="77"/>
      <c r="DJ2169" s="77"/>
      <c r="DK2169" s="77"/>
      <c r="DL2169" s="77"/>
      <c r="DM2169" s="77"/>
      <c r="DN2169" s="77"/>
      <c r="DO2169" s="77"/>
      <c r="DP2169" s="77"/>
      <c r="DQ2169" s="77"/>
      <c r="DR2169" s="77"/>
      <c r="DS2169" s="77"/>
      <c r="DT2169" s="77"/>
      <c r="DU2169" s="77"/>
      <c r="DV2169" s="77"/>
      <c r="DW2169" s="77"/>
      <c r="DX2169" s="77"/>
      <c r="DY2169" s="77"/>
      <c r="DZ2169" s="77"/>
      <c r="EA2169" s="77"/>
      <c r="EB2169" s="77"/>
      <c r="EC2169" s="77"/>
      <c r="ED2169" s="77"/>
      <c r="EE2169" s="77"/>
      <c r="EF2169" s="77"/>
      <c r="EG2169" s="77"/>
      <c r="EH2169" s="77"/>
      <c r="EI2169" s="77"/>
      <c r="EJ2169" s="77"/>
      <c r="EK2169" s="77"/>
      <c r="EL2169" s="77"/>
      <c r="EM2169" s="77"/>
      <c r="EN2169" s="77"/>
      <c r="EO2169" s="77"/>
      <c r="EP2169" s="77"/>
      <c r="EQ2169" s="77"/>
      <c r="ER2169" s="77"/>
      <c r="ES2169" s="77"/>
      <c r="ET2169" s="77"/>
      <c r="EU2169" s="77"/>
      <c r="EV2169" s="77"/>
      <c r="EW2169" s="77"/>
      <c r="EX2169" s="77"/>
      <c r="EY2169" s="77"/>
      <c r="EZ2169" s="77"/>
      <c r="FA2169" s="77"/>
      <c r="FB2169" s="77"/>
      <c r="FC2169" s="77"/>
      <c r="FD2169" s="77"/>
      <c r="FE2169" s="77"/>
      <c r="FF2169" s="77"/>
      <c r="FG2169" s="77"/>
      <c r="FH2169" s="77"/>
      <c r="FI2169" s="77"/>
      <c r="FJ2169" s="77"/>
      <c r="FK2169" s="77"/>
      <c r="FL2169" s="77"/>
      <c r="FM2169" s="77"/>
      <c r="FN2169" s="77"/>
      <c r="FO2169" s="77"/>
      <c r="FP2169" s="77"/>
      <c r="FQ2169" s="77"/>
      <c r="FR2169" s="77"/>
      <c r="FS2169" s="77"/>
      <c r="FT2169" s="77"/>
      <c r="FU2169" s="77"/>
      <c r="FV2169" s="77"/>
      <c r="FW2169" s="77"/>
      <c r="FX2169" s="77"/>
    </row>
    <row r="2170" spans="2:180" ht="21" customHeight="1">
      <c r="D2170" s="77"/>
      <c r="E2170" s="77"/>
      <c r="F2170" s="77"/>
      <c r="G2170" s="77"/>
      <c r="H2170" s="77"/>
      <c r="I2170" s="77"/>
      <c r="J2170" s="77"/>
      <c r="K2170" s="189"/>
      <c r="L2170" s="77"/>
      <c r="M2170" s="77"/>
      <c r="N2170" s="77"/>
      <c r="O2170" s="77"/>
      <c r="P2170" s="77"/>
      <c r="Q2170" s="77"/>
      <c r="R2170" s="77"/>
      <c r="S2170" s="77"/>
      <c r="T2170" s="77"/>
      <c r="U2170" s="77"/>
      <c r="V2170" s="77"/>
      <c r="W2170" s="77"/>
      <c r="X2170" s="77"/>
      <c r="Y2170" s="77"/>
      <c r="Z2170" s="77"/>
      <c r="AA2170" s="77"/>
      <c r="AB2170" s="77"/>
      <c r="AC2170" s="77"/>
      <c r="AD2170" s="77"/>
      <c r="AE2170" s="77"/>
      <c r="AF2170" s="77"/>
      <c r="AG2170" s="77"/>
      <c r="AH2170" s="77"/>
      <c r="AI2170" s="77"/>
      <c r="AJ2170" s="77"/>
      <c r="AK2170" s="77"/>
      <c r="AL2170" s="77"/>
      <c r="AM2170" s="77"/>
      <c r="AN2170" s="77"/>
      <c r="AO2170" s="77"/>
      <c r="AP2170" s="77"/>
      <c r="AQ2170" s="77"/>
      <c r="AR2170" s="77"/>
      <c r="AS2170" s="77"/>
      <c r="AT2170" s="77"/>
      <c r="AU2170" s="77"/>
      <c r="AV2170" s="77"/>
      <c r="AW2170" s="77"/>
      <c r="AX2170" s="77"/>
      <c r="AY2170" s="77"/>
      <c r="AZ2170" s="77"/>
      <c r="BA2170" s="77"/>
      <c r="BB2170" s="77"/>
      <c r="BC2170" s="77"/>
      <c r="BD2170" s="77"/>
      <c r="BE2170" s="77"/>
      <c r="BF2170" s="77"/>
      <c r="BG2170" s="77"/>
      <c r="BH2170" s="77"/>
      <c r="BI2170" s="77"/>
      <c r="BJ2170" s="77"/>
      <c r="BK2170" s="77"/>
      <c r="BL2170" s="77"/>
      <c r="BM2170" s="77"/>
      <c r="BN2170" s="77"/>
      <c r="BO2170" s="77"/>
      <c r="BP2170" s="77"/>
      <c r="BQ2170" s="77"/>
      <c r="BR2170" s="77"/>
      <c r="BS2170" s="77"/>
      <c r="BT2170" s="77"/>
      <c r="BU2170" s="77"/>
      <c r="BV2170" s="77"/>
      <c r="BW2170" s="77"/>
      <c r="BX2170" s="77"/>
      <c r="BY2170" s="77"/>
      <c r="BZ2170" s="77"/>
      <c r="CA2170" s="77"/>
      <c r="CB2170" s="77"/>
      <c r="CC2170" s="77"/>
      <c r="CD2170" s="77"/>
      <c r="CE2170" s="77"/>
      <c r="CF2170" s="77"/>
      <c r="CG2170" s="77"/>
      <c r="CH2170" s="77"/>
      <c r="CI2170" s="77"/>
      <c r="CJ2170" s="77"/>
      <c r="CK2170" s="77"/>
      <c r="CL2170" s="77"/>
      <c r="CM2170" s="77"/>
      <c r="CN2170" s="77"/>
      <c r="CO2170" s="77"/>
      <c r="CP2170" s="77"/>
      <c r="CQ2170" s="77"/>
      <c r="CR2170" s="77"/>
      <c r="CS2170" s="77"/>
      <c r="CT2170" s="77"/>
      <c r="CU2170" s="77"/>
      <c r="CV2170" s="77"/>
      <c r="CW2170" s="77"/>
      <c r="CX2170" s="77"/>
      <c r="CY2170" s="77"/>
      <c r="CZ2170" s="77"/>
      <c r="DA2170" s="77"/>
      <c r="DB2170" s="77"/>
      <c r="DC2170" s="77"/>
      <c r="DD2170" s="77"/>
      <c r="DE2170" s="77"/>
      <c r="DF2170" s="77"/>
      <c r="DG2170" s="77"/>
      <c r="DH2170" s="77"/>
      <c r="DI2170" s="77"/>
      <c r="DJ2170" s="77"/>
      <c r="DK2170" s="77"/>
      <c r="DL2170" s="77"/>
      <c r="DM2170" s="77"/>
      <c r="DN2170" s="77"/>
      <c r="DO2170" s="77"/>
      <c r="DP2170" s="77"/>
      <c r="DQ2170" s="77"/>
      <c r="DR2170" s="77"/>
      <c r="DS2170" s="77"/>
      <c r="DT2170" s="77"/>
      <c r="DU2170" s="77"/>
      <c r="DV2170" s="77"/>
      <c r="DW2170" s="77"/>
      <c r="DX2170" s="77"/>
      <c r="DY2170" s="77"/>
      <c r="DZ2170" s="77"/>
      <c r="EA2170" s="77"/>
      <c r="EB2170" s="77"/>
      <c r="EC2170" s="77"/>
      <c r="ED2170" s="77"/>
      <c r="EE2170" s="77"/>
      <c r="EF2170" s="77"/>
      <c r="EG2170" s="77"/>
      <c r="EH2170" s="77"/>
      <c r="EI2170" s="77"/>
      <c r="EJ2170" s="77"/>
      <c r="EK2170" s="77"/>
      <c r="EL2170" s="77"/>
      <c r="EM2170" s="77"/>
      <c r="EN2170" s="77"/>
      <c r="EO2170" s="77"/>
      <c r="EP2170" s="77"/>
      <c r="EQ2170" s="77"/>
      <c r="ER2170" s="77"/>
      <c r="ES2170" s="77"/>
      <c r="ET2170" s="77"/>
      <c r="EU2170" s="77"/>
      <c r="EV2170" s="77"/>
      <c r="EW2170" s="77"/>
      <c r="EX2170" s="77"/>
      <c r="EY2170" s="77"/>
      <c r="EZ2170" s="77"/>
      <c r="FA2170" s="77"/>
      <c r="FB2170" s="77"/>
      <c r="FC2170" s="77"/>
      <c r="FD2170" s="77"/>
      <c r="FE2170" s="77"/>
      <c r="FF2170" s="77"/>
      <c r="FG2170" s="77"/>
      <c r="FH2170" s="77"/>
      <c r="FI2170" s="77"/>
      <c r="FJ2170" s="77"/>
      <c r="FK2170" s="77"/>
      <c r="FL2170" s="77"/>
      <c r="FM2170" s="77"/>
      <c r="FN2170" s="77"/>
      <c r="FO2170" s="77"/>
      <c r="FP2170" s="77"/>
      <c r="FQ2170" s="77"/>
      <c r="FR2170" s="77"/>
      <c r="FS2170" s="77"/>
      <c r="FT2170" s="77"/>
      <c r="FU2170" s="77"/>
      <c r="FV2170" s="77"/>
      <c r="FW2170" s="77"/>
      <c r="FX2170" s="77"/>
    </row>
  </sheetData>
  <dataConsolidate/>
  <phoneticPr fontId="4"/>
  <conditionalFormatting sqref="C305:I305 D2082:D2083 D1082:H1087 C1077:C1087 G306:I306 C1088:J2081 C307:J727 C2:J304 C729:J1076 J1082:J1087 D1077:J1081 J305:J306 L2:M727 L729:M2081 B2:B2162 C2084:J2162 L2084:M2162 K2:K2162">
    <cfRule type="expression" dxfId="23" priority="90">
      <formula>$B2="*"</formula>
    </cfRule>
    <cfRule type="expression" dxfId="22" priority="91">
      <formula>#REF!="欠品"</formula>
    </cfRule>
  </conditionalFormatting>
  <conditionalFormatting sqref="I1082:I1087">
    <cfRule type="expression" dxfId="21" priority="59">
      <formula>$B1082="*"</formula>
    </cfRule>
    <cfRule type="expression" dxfId="20" priority="60">
      <formula>#REF!="欠品"</formula>
    </cfRule>
  </conditionalFormatting>
  <conditionalFormatting sqref="C728:D728">
    <cfRule type="expression" dxfId="19" priority="37">
      <formula>$B728="*"</formula>
    </cfRule>
    <cfRule type="expression" dxfId="18" priority="38">
      <formula>#REF!="欠品"</formula>
    </cfRule>
  </conditionalFormatting>
  <conditionalFormatting sqref="E728:F728">
    <cfRule type="expression" dxfId="17" priority="35">
      <formula>$B728="*"</formula>
    </cfRule>
    <cfRule type="expression" dxfId="16" priority="36">
      <formula>#REF!="欠品"</formula>
    </cfRule>
  </conditionalFormatting>
  <conditionalFormatting sqref="G728:J728">
    <cfRule type="expression" dxfId="15" priority="33">
      <formula>$B728="*"</formula>
    </cfRule>
    <cfRule type="expression" dxfId="14" priority="34">
      <formula>#REF!="欠品"</formula>
    </cfRule>
  </conditionalFormatting>
  <conditionalFormatting sqref="L728:M728">
    <cfRule type="expression" dxfId="13" priority="31">
      <formula>$B728="*"</formula>
    </cfRule>
    <cfRule type="expression" dxfId="12" priority="32">
      <formula>#REF!="欠品"</formula>
    </cfRule>
  </conditionalFormatting>
  <conditionalFormatting sqref="C306:F306">
    <cfRule type="expression" dxfId="11" priority="29">
      <formula>$B306="*"</formula>
    </cfRule>
    <cfRule type="expression" dxfId="10" priority="30">
      <formula>#REF!="欠品"</formula>
    </cfRule>
  </conditionalFormatting>
  <conditionalFormatting sqref="E2083:J2083 G2082:J2082">
    <cfRule type="expression" dxfId="9" priority="15">
      <formula>#REF!="*"</formula>
    </cfRule>
    <cfRule type="expression" dxfId="8" priority="16">
      <formula>#REF!="欠品"</formula>
    </cfRule>
  </conditionalFormatting>
  <conditionalFormatting sqref="C2082:C2083">
    <cfRule type="expression" dxfId="7" priority="13">
      <formula>#REF!="*"</formula>
    </cfRule>
    <cfRule type="expression" dxfId="6" priority="14">
      <formula>#REF!="欠品"</formula>
    </cfRule>
  </conditionalFormatting>
  <conditionalFormatting sqref="E2082:F2082">
    <cfRule type="expression" dxfId="5" priority="11">
      <formula>#REF!="*"</formula>
    </cfRule>
    <cfRule type="expression" dxfId="4" priority="12">
      <formula>#REF!="欠品"</formula>
    </cfRule>
  </conditionalFormatting>
  <conditionalFormatting sqref="M2082:M2083">
    <cfRule type="expression" dxfId="3" priority="9">
      <formula>#REF!="*"</formula>
    </cfRule>
    <cfRule type="expression" dxfId="2" priority="10">
      <formula>#REF!="欠品"</formula>
    </cfRule>
  </conditionalFormatting>
  <conditionalFormatting sqref="L2082:L2083">
    <cfRule type="expression" dxfId="1" priority="7">
      <formula>#REF!="*"</formula>
    </cfRule>
    <cfRule type="expression" dxfId="0" priority="8">
      <formula>#REF!="欠品"</formula>
    </cfRule>
  </conditionalFormatting>
  <dataValidations count="1">
    <dataValidation imeMode="disabled" allowBlank="1" showInputMessage="1" showErrorMessage="1" sqref="G3:G27 H2:H27 M1958:M1977 M1944:M1955 G28:H1844 G1845:G1888 G1897:G2162 B2:B2162 M2:M173 J3:J1844 M511:M1942 M506:M508 J1889:J1894 M175:M504 G1889:H1896 C3:C1843 M1983:M1048576 K3:K2162"/>
  </dataValidations>
  <pageMargins left="0.7" right="0.7" top="0.75" bottom="0.75" header="0.3" footer="0.3"/>
  <pageSetup paperSize="9" scale="18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ブランドリスト!$B$3:$B$38</xm:f>
          </x14:formula1>
          <xm:sqref>D3:D2162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L38"/>
  <sheetViews>
    <sheetView topLeftCell="A10" workbookViewId="0">
      <selection activeCell="J171" sqref="J171"/>
    </sheetView>
  </sheetViews>
  <sheetFormatPr defaultRowHeight="17.649999999999999"/>
  <cols>
    <col min="2" max="2" width="46.6875" bestFit="1" customWidth="1"/>
    <col min="3" max="3" width="20.375" bestFit="1" customWidth="1"/>
    <col min="4" max="4" width="3.875" customWidth="1"/>
    <col min="5" max="5" width="26.1875" customWidth="1"/>
    <col min="6" max="6" width="14.125" customWidth="1"/>
    <col min="7" max="7" width="5.5" customWidth="1"/>
    <col min="8" max="8" width="15.875" bestFit="1" customWidth="1"/>
    <col min="9" max="9" width="5.5" customWidth="1"/>
    <col min="10" max="10" width="12" bestFit="1" customWidth="1"/>
    <col min="11" max="11" width="5.5" customWidth="1"/>
    <col min="12" max="12" width="8.625" bestFit="1" customWidth="1"/>
  </cols>
  <sheetData>
    <row r="2" spans="2:12">
      <c r="B2" s="67" t="s">
        <v>1619</v>
      </c>
      <c r="C2" s="67" t="s">
        <v>1620</v>
      </c>
      <c r="D2" s="67" t="s">
        <v>1621</v>
      </c>
      <c r="E2" s="67" t="s">
        <v>1622</v>
      </c>
      <c r="F2" s="67" t="s">
        <v>2168</v>
      </c>
      <c r="G2" s="67"/>
      <c r="H2" s="67" t="s">
        <v>190</v>
      </c>
      <c r="I2" s="67"/>
      <c r="J2" s="67" t="s">
        <v>192</v>
      </c>
      <c r="K2" s="67"/>
      <c r="L2" s="67" t="s">
        <v>193</v>
      </c>
    </row>
    <row r="3" spans="2:12">
      <c r="B3" s="68" t="str">
        <f t="shared" ref="B3:B38" si="0">C3&amp;D3&amp;E3</f>
        <v>DURANCE／デュランス</v>
      </c>
      <c r="C3" s="69" t="s">
        <v>1642</v>
      </c>
      <c r="D3" s="69" t="s">
        <v>1635</v>
      </c>
      <c r="E3" s="71" t="s">
        <v>1643</v>
      </c>
      <c r="F3" s="97">
        <v>1</v>
      </c>
      <c r="G3" s="6"/>
      <c r="H3" s="69" t="s">
        <v>108</v>
      </c>
      <c r="J3" s="69" t="s">
        <v>2</v>
      </c>
      <c r="L3" s="69" t="s">
        <v>1625</v>
      </c>
    </row>
    <row r="4" spans="2:12">
      <c r="B4" s="68" t="str">
        <f t="shared" si="0"/>
        <v>Lothantique／ロタンティック</v>
      </c>
      <c r="C4" s="71" t="s">
        <v>1661</v>
      </c>
      <c r="D4" s="71" t="s">
        <v>1662</v>
      </c>
      <c r="E4" s="71" t="s">
        <v>1663</v>
      </c>
      <c r="F4" s="98">
        <v>2</v>
      </c>
      <c r="G4" s="6"/>
      <c r="H4" s="69" t="s">
        <v>75</v>
      </c>
      <c r="J4" s="69" t="s">
        <v>1629</v>
      </c>
      <c r="L4" s="70" t="s">
        <v>1630</v>
      </c>
    </row>
    <row r="5" spans="2:12">
      <c r="B5" s="68" t="str">
        <f t="shared" si="0"/>
        <v>Amerie et Melanie／アメリー＆メラニー</v>
      </c>
      <c r="C5" s="69" t="s">
        <v>1626</v>
      </c>
      <c r="D5" s="69" t="s">
        <v>1627</v>
      </c>
      <c r="E5" s="69" t="s">
        <v>1628</v>
      </c>
      <c r="F5" s="97">
        <v>2</v>
      </c>
      <c r="G5" s="6"/>
      <c r="H5" s="69" t="s">
        <v>63</v>
      </c>
      <c r="J5" s="69" t="s">
        <v>59</v>
      </c>
    </row>
    <row r="6" spans="2:12">
      <c r="B6" s="68" t="str">
        <f t="shared" si="0"/>
        <v>Senteur et Beaute／サンタール・エ・ボーテ</v>
      </c>
      <c r="C6" s="69" t="s">
        <v>1673</v>
      </c>
      <c r="D6" s="69" t="s">
        <v>1627</v>
      </c>
      <c r="E6" s="71" t="s">
        <v>1674</v>
      </c>
      <c r="F6" s="97">
        <v>3</v>
      </c>
      <c r="G6" s="6"/>
      <c r="H6" s="69" t="s">
        <v>940</v>
      </c>
      <c r="J6" s="70" t="s">
        <v>36</v>
      </c>
    </row>
    <row r="7" spans="2:12">
      <c r="B7" s="68" t="str">
        <f t="shared" si="0"/>
        <v>FER A CHEVAL／フェール・シュヴァル</v>
      </c>
      <c r="C7" s="69" t="s">
        <v>1683</v>
      </c>
      <c r="D7" s="69" t="s">
        <v>1621</v>
      </c>
      <c r="E7" s="71" t="s">
        <v>1684</v>
      </c>
      <c r="F7" s="97">
        <v>4</v>
      </c>
      <c r="G7" s="6"/>
      <c r="H7" s="69" t="s">
        <v>1639</v>
      </c>
    </row>
    <row r="8" spans="2:12">
      <c r="B8" s="68" t="str">
        <f t="shared" si="0"/>
        <v>ANDREE JARDIN／アンドレ・ジャルダン</v>
      </c>
      <c r="C8" s="69" t="s">
        <v>1631</v>
      </c>
      <c r="D8" s="69" t="s">
        <v>1632</v>
      </c>
      <c r="E8" s="69" t="s">
        <v>1633</v>
      </c>
      <c r="F8" s="97">
        <v>5</v>
      </c>
      <c r="G8" s="6"/>
      <c r="H8" s="69" t="s">
        <v>1422</v>
      </c>
    </row>
    <row r="9" spans="2:12">
      <c r="B9" s="68" t="str">
        <f t="shared" si="0"/>
        <v>D.R.HARRIS／ディー・アール・ハリス</v>
      </c>
      <c r="C9" s="69" t="s">
        <v>1640</v>
      </c>
      <c r="D9" s="69" t="s">
        <v>1621</v>
      </c>
      <c r="E9" s="71" t="s">
        <v>1641</v>
      </c>
      <c r="F9" s="97">
        <v>6</v>
      </c>
      <c r="G9" s="6"/>
      <c r="H9" s="69" t="s">
        <v>124</v>
      </c>
    </row>
    <row r="10" spans="2:12">
      <c r="B10" s="68" t="str">
        <f t="shared" si="0"/>
        <v>common good／コモングッド</v>
      </c>
      <c r="C10" s="69" t="s">
        <v>1719</v>
      </c>
      <c r="D10" s="69" t="s">
        <v>1645</v>
      </c>
      <c r="E10" s="71" t="s">
        <v>1720</v>
      </c>
      <c r="F10" s="97">
        <v>7</v>
      </c>
      <c r="G10" s="6"/>
      <c r="H10" s="69" t="s">
        <v>76</v>
      </c>
    </row>
    <row r="11" spans="2:12">
      <c r="B11" s="68" t="str">
        <f t="shared" si="0"/>
        <v>Les Choses Simples／レ・ショーズ・シンプル</v>
      </c>
      <c r="C11" s="69" t="s">
        <v>1937</v>
      </c>
      <c r="D11" s="69" t="s">
        <v>1621</v>
      </c>
      <c r="E11" s="71" t="s">
        <v>1938</v>
      </c>
      <c r="F11" s="97">
        <v>8</v>
      </c>
      <c r="G11" s="6"/>
      <c r="H11" s="69" t="s">
        <v>174</v>
      </c>
    </row>
    <row r="12" spans="2:12">
      <c r="B12" s="68" t="str">
        <f t="shared" si="0"/>
        <v>Savonnerie de Bormes／サボネリー</v>
      </c>
      <c r="C12" s="69" t="s">
        <v>1668</v>
      </c>
      <c r="D12" s="69" t="s">
        <v>1669</v>
      </c>
      <c r="E12" s="71" t="s">
        <v>1670</v>
      </c>
      <c r="F12" s="97">
        <v>9</v>
      </c>
      <c r="G12" s="6"/>
      <c r="H12" s="69" t="s">
        <v>1651</v>
      </c>
    </row>
    <row r="13" spans="2:12">
      <c r="B13" s="68" t="str">
        <f t="shared" si="0"/>
        <v>L'Aromarine／アロマリン</v>
      </c>
      <c r="C13" s="69" t="s">
        <v>1652</v>
      </c>
      <c r="D13" s="69" t="s">
        <v>1621</v>
      </c>
      <c r="E13" s="71" t="s">
        <v>1653</v>
      </c>
      <c r="F13" s="97">
        <v>10</v>
      </c>
      <c r="G13" s="6"/>
      <c r="H13" s="69" t="s">
        <v>99</v>
      </c>
    </row>
    <row r="14" spans="2:12">
      <c r="B14" s="68" t="str">
        <f t="shared" si="0"/>
        <v>LE BAIGNEUR／ル・ベヌール</v>
      </c>
      <c r="C14" s="69" t="s">
        <v>1654</v>
      </c>
      <c r="D14" s="69" t="s">
        <v>1645</v>
      </c>
      <c r="E14" s="71" t="s">
        <v>1655</v>
      </c>
      <c r="F14" s="97">
        <v>11</v>
      </c>
      <c r="G14" s="6"/>
      <c r="H14" s="69" t="s">
        <v>950</v>
      </c>
    </row>
    <row r="15" spans="2:12">
      <c r="B15" s="68" t="str">
        <f t="shared" si="0"/>
        <v>Le Comptoir Aroma／ル・コントワール・アロマ</v>
      </c>
      <c r="C15" s="69" t="s">
        <v>2216</v>
      </c>
      <c r="D15" s="69" t="s">
        <v>1645</v>
      </c>
      <c r="E15" s="71" t="s">
        <v>2217</v>
      </c>
      <c r="F15" s="97">
        <v>12</v>
      </c>
      <c r="G15" s="6"/>
      <c r="H15" s="69" t="s">
        <v>1658</v>
      </c>
    </row>
    <row r="16" spans="2:12">
      <c r="B16" s="68" t="str">
        <f t="shared" si="0"/>
        <v>SEASONS／シーズンズ</v>
      </c>
      <c r="C16" s="69" t="s">
        <v>2254</v>
      </c>
      <c r="D16" s="69" t="s">
        <v>1645</v>
      </c>
      <c r="E16" s="71" t="s">
        <v>2255</v>
      </c>
      <c r="F16" s="97">
        <v>13</v>
      </c>
      <c r="G16" s="6"/>
      <c r="H16" s="69" t="s">
        <v>109</v>
      </c>
    </row>
    <row r="17" spans="2:8">
      <c r="B17" s="68" t="str">
        <f t="shared" si="0"/>
        <v>GEODESIS／ジェオデジス</v>
      </c>
      <c r="C17" s="69" t="s">
        <v>1649</v>
      </c>
      <c r="D17" s="69" t="s">
        <v>1621</v>
      </c>
      <c r="E17" s="71" t="s">
        <v>1650</v>
      </c>
      <c r="F17" s="97">
        <v>14</v>
      </c>
      <c r="G17" s="6"/>
      <c r="H17" s="69" t="s">
        <v>1518</v>
      </c>
    </row>
    <row r="18" spans="2:8">
      <c r="B18" s="68" t="str">
        <f t="shared" si="0"/>
        <v>Mi Woollies／ミ・ウーリーズ</v>
      </c>
      <c r="C18" s="69" t="s">
        <v>1664</v>
      </c>
      <c r="D18" s="69" t="s">
        <v>1621</v>
      </c>
      <c r="E18" s="71" t="s">
        <v>1665</v>
      </c>
      <c r="F18" s="97">
        <v>15</v>
      </c>
      <c r="G18" s="6"/>
      <c r="H18" s="69" t="s">
        <v>4</v>
      </c>
    </row>
    <row r="19" spans="2:8">
      <c r="B19" s="68" t="str">
        <f t="shared" si="0"/>
        <v>LINDEN LEAVES／リンデンリーブス</v>
      </c>
      <c r="C19" s="69" t="s">
        <v>1659</v>
      </c>
      <c r="D19" s="69" t="s">
        <v>1621</v>
      </c>
      <c r="E19" s="71" t="s">
        <v>1660</v>
      </c>
      <c r="F19" s="97">
        <v>16</v>
      </c>
      <c r="G19" s="6"/>
      <c r="H19" s="70" t="s">
        <v>64</v>
      </c>
    </row>
    <row r="20" spans="2:8">
      <c r="B20" s="68" t="str">
        <f t="shared" si="0"/>
        <v>CARBALINE／カルバリン</v>
      </c>
      <c r="C20" s="69" t="s">
        <v>1634</v>
      </c>
      <c r="D20" s="69" t="s">
        <v>1621</v>
      </c>
      <c r="E20" s="71" t="s">
        <v>1636</v>
      </c>
      <c r="F20" s="97">
        <v>17</v>
      </c>
      <c r="G20" s="6"/>
    </row>
    <row r="21" spans="2:8">
      <c r="B21" s="68" t="str">
        <f t="shared" si="0"/>
        <v>Scottish Fine Soaps／スコティッシュファインソープ</v>
      </c>
      <c r="C21" s="69" t="s">
        <v>1671</v>
      </c>
      <c r="D21" s="69" t="s">
        <v>1621</v>
      </c>
      <c r="E21" s="71" t="s">
        <v>1672</v>
      </c>
      <c r="F21" s="97">
        <v>18</v>
      </c>
      <c r="G21" s="6"/>
    </row>
    <row r="22" spans="2:8">
      <c r="B22" s="68" t="str">
        <f t="shared" si="0"/>
        <v>Organic Pure Care／オーガニック・ピュア・ケア</v>
      </c>
      <c r="C22" s="69" t="s">
        <v>1679</v>
      </c>
      <c r="D22" s="69" t="s">
        <v>1621</v>
      </c>
      <c r="E22" s="71" t="s">
        <v>1680</v>
      </c>
      <c r="F22" s="97">
        <v>19</v>
      </c>
      <c r="G22" s="6"/>
    </row>
    <row r="23" spans="2:8">
      <c r="B23" s="68" t="str">
        <f t="shared" si="0"/>
        <v>CASTELBEL／キャステルベル</v>
      </c>
      <c r="C23" s="69" t="s">
        <v>1637</v>
      </c>
      <c r="D23" s="69" t="s">
        <v>1621</v>
      </c>
      <c r="E23" s="71" t="s">
        <v>1638</v>
      </c>
      <c r="F23" s="97">
        <v>20</v>
      </c>
      <c r="G23" s="6"/>
    </row>
    <row r="24" spans="2:8">
      <c r="B24" s="68" t="str">
        <f t="shared" si="0"/>
        <v>Prive／プリヴェ</v>
      </c>
      <c r="C24" s="69" t="s">
        <v>2493</v>
      </c>
      <c r="D24" s="69" t="s">
        <v>1621</v>
      </c>
      <c r="E24" s="71" t="s">
        <v>2494</v>
      </c>
      <c r="F24" s="97">
        <v>21</v>
      </c>
      <c r="G24" s="6"/>
    </row>
    <row r="25" spans="2:8">
      <c r="B25" s="68" t="str">
        <f t="shared" si="0"/>
        <v>The Somerset Toiletry／サマセットトイレタリー</v>
      </c>
      <c r="C25" s="69" t="s">
        <v>1681</v>
      </c>
      <c r="D25" s="69" t="s">
        <v>1621</v>
      </c>
      <c r="E25" s="71" t="s">
        <v>1682</v>
      </c>
      <c r="F25" s="97">
        <v>22</v>
      </c>
      <c r="G25" s="6"/>
    </row>
    <row r="26" spans="2:8">
      <c r="B26" s="68" t="str">
        <f t="shared" si="0"/>
        <v>elizabeth W／エリザベスダブリュー</v>
      </c>
      <c r="C26" s="69" t="s">
        <v>1644</v>
      </c>
      <c r="D26" s="69" t="s">
        <v>1621</v>
      </c>
      <c r="E26" s="71" t="s">
        <v>1646</v>
      </c>
      <c r="F26" s="97">
        <v>23</v>
      </c>
      <c r="G26" s="6"/>
    </row>
    <row r="27" spans="2:8">
      <c r="B27" s="68" t="str">
        <f t="shared" si="0"/>
        <v>PATOUNIS／パトーニス</v>
      </c>
      <c r="C27" s="69" t="s">
        <v>1666</v>
      </c>
      <c r="D27" s="69" t="s">
        <v>1621</v>
      </c>
      <c r="E27" s="71" t="s">
        <v>1667</v>
      </c>
      <c r="F27" s="97">
        <v>24</v>
      </c>
      <c r="G27" s="6"/>
    </row>
    <row r="28" spans="2:8">
      <c r="B28" s="68" t="str">
        <f t="shared" si="0"/>
        <v>Le Petit Olivier／プチオリビエ</v>
      </c>
      <c r="C28" s="69" t="s">
        <v>1656</v>
      </c>
      <c r="D28" s="69" t="s">
        <v>1621</v>
      </c>
      <c r="E28" s="71" t="s">
        <v>1657</v>
      </c>
      <c r="F28" s="97">
        <v>25</v>
      </c>
      <c r="G28" s="6"/>
    </row>
    <row r="29" spans="2:8">
      <c r="B29" s="68" t="str">
        <f t="shared" si="0"/>
        <v>bosign／ボサイン</v>
      </c>
      <c r="C29" s="69" t="s">
        <v>1687</v>
      </c>
      <c r="D29" s="69" t="s">
        <v>1621</v>
      </c>
      <c r="E29" s="71" t="s">
        <v>1688</v>
      </c>
      <c r="F29" s="97">
        <v>26</v>
      </c>
      <c r="G29" s="6"/>
    </row>
    <row r="30" spans="2:8">
      <c r="B30" s="68" t="str">
        <f t="shared" si="0"/>
        <v>La Vernede／ヴェルネード</v>
      </c>
      <c r="C30" s="69" t="s">
        <v>1685</v>
      </c>
      <c r="D30" s="69" t="s">
        <v>1621</v>
      </c>
      <c r="E30" s="71" t="s">
        <v>1686</v>
      </c>
      <c r="F30" s="97">
        <v>27</v>
      </c>
      <c r="G30" s="6"/>
    </row>
    <row r="31" spans="2:8">
      <c r="B31" s="68" t="str">
        <f t="shared" si="0"/>
        <v>Danser／ダンサー</v>
      </c>
      <c r="C31" s="69" t="s">
        <v>1691</v>
      </c>
      <c r="D31" s="69" t="s">
        <v>1621</v>
      </c>
      <c r="E31" s="71" t="s">
        <v>1692</v>
      </c>
      <c r="F31" s="97">
        <v>28</v>
      </c>
      <c r="G31" s="6"/>
    </row>
    <row r="32" spans="2:8">
      <c r="B32" s="68" t="str">
        <f t="shared" si="0"/>
        <v>AJOUTER／アジュテ</v>
      </c>
      <c r="C32" s="69" t="s">
        <v>1623</v>
      </c>
      <c r="D32" s="69" t="s">
        <v>1621</v>
      </c>
      <c r="E32" s="69" t="s">
        <v>1624</v>
      </c>
      <c r="F32" s="97">
        <v>29</v>
      </c>
      <c r="G32" s="6"/>
    </row>
    <row r="33" spans="2:7">
      <c r="B33" s="68" t="str">
        <f t="shared" si="0"/>
        <v>ACCESSORIES／アクセサリー</v>
      </c>
      <c r="C33" s="69" t="s">
        <v>1693</v>
      </c>
      <c r="D33" s="69" t="s">
        <v>1621</v>
      </c>
      <c r="E33" s="71" t="s">
        <v>943</v>
      </c>
      <c r="F33" s="97">
        <v>30</v>
      </c>
      <c r="G33" s="6"/>
    </row>
    <row r="34" spans="2:7">
      <c r="B34" s="68" t="str">
        <f t="shared" si="0"/>
        <v>Fabulous Goose／ファブロスグース</v>
      </c>
      <c r="C34" s="69" t="s">
        <v>1647</v>
      </c>
      <c r="D34" s="69" t="s">
        <v>1621</v>
      </c>
      <c r="E34" s="71" t="s">
        <v>1648</v>
      </c>
      <c r="F34" s="97">
        <v>31</v>
      </c>
      <c r="G34" s="6"/>
    </row>
    <row r="35" spans="2:7">
      <c r="B35" s="68" t="str">
        <f t="shared" si="0"/>
        <v>Calena／カリーナ</v>
      </c>
      <c r="C35" s="69" t="s">
        <v>1677</v>
      </c>
      <c r="D35" s="69" t="s">
        <v>1621</v>
      </c>
      <c r="E35" s="71" t="s">
        <v>1678</v>
      </c>
      <c r="F35" s="97">
        <v>32</v>
      </c>
      <c r="G35" s="6"/>
    </row>
    <row r="36" spans="2:7">
      <c r="B36" s="68" t="str">
        <f t="shared" si="0"/>
        <v>VANITEE／ヴァニティー</v>
      </c>
      <c r="C36" s="69" t="s">
        <v>1675</v>
      </c>
      <c r="D36" s="69" t="s">
        <v>1621</v>
      </c>
      <c r="E36" s="71" t="s">
        <v>1676</v>
      </c>
      <c r="F36" s="97">
        <v>33</v>
      </c>
      <c r="G36" s="6"/>
    </row>
    <row r="37" spans="2:7">
      <c r="B37" s="72" t="str">
        <f t="shared" si="0"/>
        <v>LYDIA DAINOW／リディア・ダイナウ</v>
      </c>
      <c r="C37" s="69" t="s">
        <v>1694</v>
      </c>
      <c r="D37" s="69" t="s">
        <v>1621</v>
      </c>
      <c r="E37" s="71" t="s">
        <v>1695</v>
      </c>
      <c r="F37" s="97">
        <v>34</v>
      </c>
      <c r="G37" s="6"/>
    </row>
    <row r="38" spans="2:7">
      <c r="B38" s="68" t="str">
        <f t="shared" si="0"/>
        <v>marche de PARIS／パリ雑貨</v>
      </c>
      <c r="C38" s="70" t="s">
        <v>1689</v>
      </c>
      <c r="D38" s="69" t="s">
        <v>1621</v>
      </c>
      <c r="E38" s="73" t="s">
        <v>1690</v>
      </c>
      <c r="F38" s="97">
        <v>35</v>
      </c>
    </row>
  </sheetData>
  <phoneticPr fontId="4"/>
  <pageMargins left="0.7" right="0.7" top="0.75" bottom="0.75" header="0.3" footer="0.3"/>
  <pageSetup paperSize="9" orientation="portrait" r:id="rId1"/>
  <legacy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202211価格改定一覧</vt:lpstr>
      <vt:lpstr>202211_アイテム別</vt:lpstr>
      <vt:lpstr>検索用シート</vt:lpstr>
      <vt:lpstr>【最新】商品一覧</vt:lpstr>
      <vt:lpstr>ブランドリスト</vt:lpstr>
      <vt:lpstr>'202211_アイテム別'!Print_Area</vt:lpstr>
      <vt:lpstr>'202211価格改定一覧'!Print_Area</vt:lpstr>
      <vt:lpstr>検索用シート!Print_Area</vt:lpstr>
      <vt:lpstr>'202211価格改定一覧'!Print_Titles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EFFIE21</cp:lastModifiedBy>
  <cp:lastPrinted>2022-10-14T08:25:43Z</cp:lastPrinted>
  <dcterms:created xsi:type="dcterms:W3CDTF">2020-02-20T04:40:57Z</dcterms:created>
  <dcterms:modified xsi:type="dcterms:W3CDTF">2022-10-15T05:00:38Z</dcterms:modified>
</cp:coreProperties>
</file>